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SO-00 - Vedlejší rozpočto..." sheetId="2" r:id="rId2"/>
    <sheet name="SO-01 - Rekonstrukce vodo..." sheetId="3" r:id="rId3"/>
    <sheet name="SO-02 - Rekonstrukce jedn..." sheetId="4" r:id="rId4"/>
    <sheet name="SO-03 - Výstavba dešťové ..." sheetId="5" r:id="rId5"/>
    <sheet name="SO-03a - Výstavba dešťové..." sheetId="6" r:id="rId6"/>
    <sheet name="SO-04 - Rekonstrukce povr..." sheetId="7" r:id="rId7"/>
    <sheet name="SO-05 - Armaturní šachta" sheetId="8" r:id="rId8"/>
    <sheet name="SO-05.1 - Armaturní šacht..." sheetId="9" r:id="rId9"/>
    <sheet name="SO-05.2 - Armaturní šacht..." sheetId="10" r:id="rId10"/>
    <sheet name="Seznam figur" sheetId="11" r:id="rId11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'SO-00 - Vedlejší rozpočto...'!$C$122:$K$202</definedName>
    <definedName name="_xlnm.Print_Area" localSheetId="1">'SO-00 - Vedlejší rozpočto...'!$C$4:$J$76,'SO-00 - Vedlejší rozpočto...'!$C$82:$J$104,'SO-00 - Vedlejší rozpočto...'!$C$110:$K$202</definedName>
    <definedName name="_xlnm.Print_Titles" localSheetId="1">'SO-00 - Vedlejší rozpočto...'!$122:$122</definedName>
    <definedName name="_xlnm._FilterDatabase" localSheetId="2" hidden="1">'SO-01 - Rekonstrukce vodo...'!$C$126:$K$502</definedName>
    <definedName name="_xlnm.Print_Area" localSheetId="2">'SO-01 - Rekonstrukce vodo...'!$C$4:$J$76,'SO-01 - Rekonstrukce vodo...'!$C$82:$J$108,'SO-01 - Rekonstrukce vodo...'!$C$114:$K$502</definedName>
    <definedName name="_xlnm.Print_Titles" localSheetId="2">'SO-01 - Rekonstrukce vodo...'!$126:$126</definedName>
    <definedName name="_xlnm._FilterDatabase" localSheetId="3" hidden="1">'SO-02 - Rekonstrukce jedn...'!$C$124:$K$479</definedName>
    <definedName name="_xlnm.Print_Area" localSheetId="3">'SO-02 - Rekonstrukce jedn...'!$C$4:$J$76,'SO-02 - Rekonstrukce jedn...'!$C$82:$J$106,'SO-02 - Rekonstrukce jedn...'!$C$112:$K$479</definedName>
    <definedName name="_xlnm.Print_Titles" localSheetId="3">'SO-02 - Rekonstrukce jedn...'!$124:$124</definedName>
    <definedName name="_xlnm._FilterDatabase" localSheetId="4" hidden="1">'SO-03 - Výstavba dešťové ...'!$C$125:$K$262</definedName>
    <definedName name="_xlnm.Print_Area" localSheetId="4">'SO-03 - Výstavba dešťové ...'!$C$4:$J$76,'SO-03 - Výstavba dešťové ...'!$C$82:$J$107,'SO-03 - Výstavba dešťové ...'!$C$113:$K$262</definedName>
    <definedName name="_xlnm.Print_Titles" localSheetId="4">'SO-03 - Výstavba dešťové ...'!$125:$125</definedName>
    <definedName name="_xlnm._FilterDatabase" localSheetId="5" hidden="1">'SO-03a - Výstavba dešťové...'!$C$122:$K$275</definedName>
    <definedName name="_xlnm.Print_Area" localSheetId="5">'SO-03a - Výstavba dešťové...'!$C$4:$J$76,'SO-03a - Výstavba dešťové...'!$C$82:$J$104,'SO-03a - Výstavba dešťové...'!$C$110:$K$275</definedName>
    <definedName name="_xlnm.Print_Titles" localSheetId="5">'SO-03a - Výstavba dešťové...'!$122:$122</definedName>
    <definedName name="_xlnm._FilterDatabase" localSheetId="6" hidden="1">'SO-04 - Rekonstrukce povr...'!$C$122:$K$304</definedName>
    <definedName name="_xlnm.Print_Area" localSheetId="6">'SO-04 - Rekonstrukce povr...'!$C$4:$J$76,'SO-04 - Rekonstrukce povr...'!$C$82:$J$104,'SO-04 - Rekonstrukce povr...'!$C$110:$K$304</definedName>
    <definedName name="_xlnm.Print_Titles" localSheetId="6">'SO-04 - Rekonstrukce povr...'!$122:$122</definedName>
    <definedName name="_xlnm._FilterDatabase" localSheetId="7" hidden="1">'SO-05 - Armaturní šachta'!$C$129:$K$596</definedName>
    <definedName name="_xlnm.Print_Area" localSheetId="7">'SO-05 - Armaturní šachta'!$C$4:$J$76,'SO-05 - Armaturní šachta'!$C$82:$J$111,'SO-05 - Armaturní šachta'!$C$117:$K$596</definedName>
    <definedName name="_xlnm.Print_Titles" localSheetId="7">'SO-05 - Armaturní šachta'!$129:$129</definedName>
    <definedName name="_xlnm._FilterDatabase" localSheetId="8" hidden="1">'SO-05.1 - Armaturní šacht...'!$C$121:$K$126</definedName>
    <definedName name="_xlnm.Print_Area" localSheetId="8">'SO-05.1 - Armaturní šacht...'!$C$4:$J$76,'SO-05.1 - Armaturní šacht...'!$C$82:$J$101,'SO-05.1 - Armaturní šacht...'!$C$107:$K$126</definedName>
    <definedName name="_xlnm.Print_Titles" localSheetId="8">'SO-05.1 - Armaturní šacht...'!$121:$121</definedName>
    <definedName name="_xlnm._FilterDatabase" localSheetId="9" hidden="1">'SO-05.2 - Armaturní šacht...'!$C$121:$K$126</definedName>
    <definedName name="_xlnm.Print_Area" localSheetId="9">'SO-05.2 - Armaturní šacht...'!$C$4:$J$76,'SO-05.2 - Armaturní šacht...'!$C$82:$J$101,'SO-05.2 - Armaturní šacht...'!$C$107:$K$126</definedName>
    <definedName name="_xlnm.Print_Titles" localSheetId="9">'SO-05.2 - Armaturní šacht...'!$121:$121</definedName>
    <definedName name="_xlnm.Print_Area" localSheetId="10">'Seznam figur'!$C$4:$G$197</definedName>
    <definedName name="_xlnm.Print_Titles" localSheetId="10">'Seznam figur'!$9:$9</definedName>
  </definedNames>
  <calcPr/>
</workbook>
</file>

<file path=xl/calcChain.xml><?xml version="1.0" encoding="utf-8"?>
<calcChain xmlns="http://schemas.openxmlformats.org/spreadsheetml/2006/main">
  <c i="11" l="1" r="D7"/>
  <c i="10" r="J39"/>
  <c r="J38"/>
  <c i="1" r="AY104"/>
  <c i="10" r="J37"/>
  <c i="1" r="AX104"/>
  <c i="10" r="BI125"/>
  <c r="BH125"/>
  <c r="BG125"/>
  <c r="BF125"/>
  <c r="T125"/>
  <c r="T124"/>
  <c r="T123"/>
  <c r="T122"/>
  <c r="R125"/>
  <c r="R124"/>
  <c r="R123"/>
  <c r="R122"/>
  <c r="P125"/>
  <c r="P124"/>
  <c r="P123"/>
  <c r="P122"/>
  <c i="1" r="AU104"/>
  <c i="10" r="F116"/>
  <c r="E114"/>
  <c r="F91"/>
  <c r="E89"/>
  <c r="J26"/>
  <c r="E26"/>
  <c r="J119"/>
  <c r="J25"/>
  <c r="J23"/>
  <c r="E23"/>
  <c r="J118"/>
  <c r="J22"/>
  <c r="J20"/>
  <c r="E20"/>
  <c r="F94"/>
  <c r="J19"/>
  <c r="J17"/>
  <c r="E17"/>
  <c r="F93"/>
  <c r="J16"/>
  <c r="J14"/>
  <c r="J116"/>
  <c r="E7"/>
  <c r="E85"/>
  <c i="9" r="J39"/>
  <c r="J38"/>
  <c i="1" r="AY103"/>
  <c i="9" r="J37"/>
  <c i="1" r="AX103"/>
  <c i="9" r="BI125"/>
  <c r="BH125"/>
  <c r="BG125"/>
  <c r="BF125"/>
  <c r="T125"/>
  <c r="T124"/>
  <c r="T123"/>
  <c r="T122"/>
  <c r="R125"/>
  <c r="R124"/>
  <c r="R123"/>
  <c r="R122"/>
  <c r="P125"/>
  <c r="P124"/>
  <c r="P123"/>
  <c r="P122"/>
  <c i="1" r="AU103"/>
  <c i="9" r="F116"/>
  <c r="E114"/>
  <c r="F91"/>
  <c r="E89"/>
  <c r="J26"/>
  <c r="E26"/>
  <c r="J94"/>
  <c r="J25"/>
  <c r="J23"/>
  <c r="E23"/>
  <c r="J118"/>
  <c r="J22"/>
  <c r="J20"/>
  <c r="E20"/>
  <c r="F119"/>
  <c r="J19"/>
  <c r="J17"/>
  <c r="E17"/>
  <c r="F93"/>
  <c r="J16"/>
  <c r="J14"/>
  <c r="J91"/>
  <c r="E7"/>
  <c r="E110"/>
  <c i="8" r="J37"/>
  <c r="J36"/>
  <c i="1" r="AY102"/>
  <c i="8" r="J35"/>
  <c i="1" r="AX102"/>
  <c i="8" r="BI592"/>
  <c r="BH592"/>
  <c r="BG592"/>
  <c r="BF592"/>
  <c r="T592"/>
  <c r="R592"/>
  <c r="P592"/>
  <c r="BI585"/>
  <c r="BH585"/>
  <c r="BG585"/>
  <c r="BF585"/>
  <c r="T585"/>
  <c r="R585"/>
  <c r="P585"/>
  <c r="BI579"/>
  <c r="BH579"/>
  <c r="BG579"/>
  <c r="BF579"/>
  <c r="T579"/>
  <c r="R579"/>
  <c r="P579"/>
  <c r="BI576"/>
  <c r="BH576"/>
  <c r="BG576"/>
  <c r="BF576"/>
  <c r="T576"/>
  <c r="R576"/>
  <c r="P576"/>
  <c r="BI573"/>
  <c r="BH573"/>
  <c r="BG573"/>
  <c r="BF573"/>
  <c r="T573"/>
  <c r="R573"/>
  <c r="P573"/>
  <c r="BI570"/>
  <c r="BH570"/>
  <c r="BG570"/>
  <c r="BF570"/>
  <c r="T570"/>
  <c r="R570"/>
  <c r="P570"/>
  <c r="BI567"/>
  <c r="BH567"/>
  <c r="BG567"/>
  <c r="BF567"/>
  <c r="T567"/>
  <c r="R567"/>
  <c r="P567"/>
  <c r="BI564"/>
  <c r="BH564"/>
  <c r="BG564"/>
  <c r="BF564"/>
  <c r="T564"/>
  <c r="R564"/>
  <c r="P564"/>
  <c r="BI561"/>
  <c r="BH561"/>
  <c r="BG561"/>
  <c r="BF561"/>
  <c r="T561"/>
  <c r="R561"/>
  <c r="P561"/>
  <c r="BI554"/>
  <c r="BH554"/>
  <c r="BG554"/>
  <c r="BF554"/>
  <c r="T554"/>
  <c r="R554"/>
  <c r="P554"/>
  <c r="BI551"/>
  <c r="BH551"/>
  <c r="BG551"/>
  <c r="BF551"/>
  <c r="T551"/>
  <c r="T550"/>
  <c r="R551"/>
  <c r="R550"/>
  <c r="P551"/>
  <c r="P550"/>
  <c r="BI546"/>
  <c r="BH546"/>
  <c r="BG546"/>
  <c r="BF546"/>
  <c r="T546"/>
  <c r="R546"/>
  <c r="P546"/>
  <c r="BI542"/>
  <c r="BH542"/>
  <c r="BG542"/>
  <c r="BF542"/>
  <c r="T542"/>
  <c r="R542"/>
  <c r="P542"/>
  <c r="BI538"/>
  <c r="BH538"/>
  <c r="BG538"/>
  <c r="BF538"/>
  <c r="T538"/>
  <c r="R538"/>
  <c r="P538"/>
  <c r="BI534"/>
  <c r="BH534"/>
  <c r="BG534"/>
  <c r="BF534"/>
  <c r="T534"/>
  <c r="R534"/>
  <c r="P534"/>
  <c r="BI529"/>
  <c r="BH529"/>
  <c r="BG529"/>
  <c r="BF529"/>
  <c r="T529"/>
  <c r="R529"/>
  <c r="P529"/>
  <c r="BI525"/>
  <c r="BH525"/>
  <c r="BG525"/>
  <c r="BF525"/>
  <c r="T525"/>
  <c r="R525"/>
  <c r="P525"/>
  <c r="BI521"/>
  <c r="BH521"/>
  <c r="BG521"/>
  <c r="BF521"/>
  <c r="T521"/>
  <c r="R521"/>
  <c r="P521"/>
  <c r="BI516"/>
  <c r="BH516"/>
  <c r="BG516"/>
  <c r="BF516"/>
  <c r="T516"/>
  <c r="T515"/>
  <c r="R516"/>
  <c r="R515"/>
  <c r="P516"/>
  <c r="P515"/>
  <c r="BI511"/>
  <c r="BH511"/>
  <c r="BG511"/>
  <c r="BF511"/>
  <c r="T511"/>
  <c r="R511"/>
  <c r="P511"/>
  <c r="BI507"/>
  <c r="BH507"/>
  <c r="BG507"/>
  <c r="BF507"/>
  <c r="T507"/>
  <c r="R507"/>
  <c r="P507"/>
  <c r="BI504"/>
  <c r="BH504"/>
  <c r="BG504"/>
  <c r="BF504"/>
  <c r="T504"/>
  <c r="R504"/>
  <c r="P504"/>
  <c r="BI500"/>
  <c r="BH500"/>
  <c r="BG500"/>
  <c r="BF500"/>
  <c r="T500"/>
  <c r="R500"/>
  <c r="P500"/>
  <c r="BI494"/>
  <c r="BH494"/>
  <c r="BG494"/>
  <c r="BF494"/>
  <c r="T494"/>
  <c r="R494"/>
  <c r="P494"/>
  <c r="BI490"/>
  <c r="BH490"/>
  <c r="BG490"/>
  <c r="BF490"/>
  <c r="T490"/>
  <c r="R490"/>
  <c r="P490"/>
  <c r="BI487"/>
  <c r="BH487"/>
  <c r="BG487"/>
  <c r="BF487"/>
  <c r="T487"/>
  <c r="R487"/>
  <c r="P487"/>
  <c r="BI484"/>
  <c r="BH484"/>
  <c r="BG484"/>
  <c r="BF484"/>
  <c r="T484"/>
  <c r="R484"/>
  <c r="P484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40"/>
  <c r="BH440"/>
  <c r="BG440"/>
  <c r="BF440"/>
  <c r="T440"/>
  <c r="R440"/>
  <c r="P440"/>
  <c r="BI436"/>
  <c r="BH436"/>
  <c r="BG436"/>
  <c r="BF436"/>
  <c r="T436"/>
  <c r="R436"/>
  <c r="P436"/>
  <c r="BI432"/>
  <c r="BH432"/>
  <c r="BG432"/>
  <c r="BF432"/>
  <c r="T432"/>
  <c r="R432"/>
  <c r="P432"/>
  <c r="BI429"/>
  <c r="BH429"/>
  <c r="BG429"/>
  <c r="BF429"/>
  <c r="T429"/>
  <c r="R429"/>
  <c r="P429"/>
  <c r="BI427"/>
  <c r="BH427"/>
  <c r="BG427"/>
  <c r="BF427"/>
  <c r="T427"/>
  <c r="R427"/>
  <c r="P427"/>
  <c r="BI422"/>
  <c r="BH422"/>
  <c r="BG422"/>
  <c r="BF422"/>
  <c r="T422"/>
  <c r="R422"/>
  <c r="P422"/>
  <c r="BI419"/>
  <c r="BH419"/>
  <c r="BG419"/>
  <c r="BF419"/>
  <c r="T419"/>
  <c r="R419"/>
  <c r="P419"/>
  <c r="BI414"/>
  <c r="BH414"/>
  <c r="BG414"/>
  <c r="BF414"/>
  <c r="T414"/>
  <c r="R414"/>
  <c r="P414"/>
  <c r="BI411"/>
  <c r="BH411"/>
  <c r="BG411"/>
  <c r="BF411"/>
  <c r="T411"/>
  <c r="R411"/>
  <c r="P411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399"/>
  <c r="BH399"/>
  <c r="BG399"/>
  <c r="BF399"/>
  <c r="T399"/>
  <c r="R399"/>
  <c r="P399"/>
  <c r="BI397"/>
  <c r="BH397"/>
  <c r="BG397"/>
  <c r="BF397"/>
  <c r="T397"/>
  <c r="R397"/>
  <c r="P397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7"/>
  <c r="BH387"/>
  <c r="BG387"/>
  <c r="BF387"/>
  <c r="T387"/>
  <c r="R387"/>
  <c r="P387"/>
  <c r="BI385"/>
  <c r="BH385"/>
  <c r="BG385"/>
  <c r="BF385"/>
  <c r="T385"/>
  <c r="R385"/>
  <c r="P385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T303"/>
  <c r="R304"/>
  <c r="R303"/>
  <c r="P304"/>
  <c r="P303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88"/>
  <c r="BH288"/>
  <c r="BG288"/>
  <c r="BF288"/>
  <c r="T288"/>
  <c r="R288"/>
  <c r="P288"/>
  <c r="BI284"/>
  <c r="BH284"/>
  <c r="BG284"/>
  <c r="BF284"/>
  <c r="T284"/>
  <c r="R284"/>
  <c r="P284"/>
  <c r="BI279"/>
  <c r="BH279"/>
  <c r="BG279"/>
  <c r="BF279"/>
  <c r="T279"/>
  <c r="R279"/>
  <c r="P279"/>
  <c r="BI272"/>
  <c r="BH272"/>
  <c r="BG272"/>
  <c r="BF272"/>
  <c r="T272"/>
  <c r="R272"/>
  <c r="P272"/>
  <c r="BI268"/>
  <c r="BH268"/>
  <c r="BG268"/>
  <c r="BF268"/>
  <c r="T268"/>
  <c r="R268"/>
  <c r="P268"/>
  <c r="BI261"/>
  <c r="BH261"/>
  <c r="BG261"/>
  <c r="BF261"/>
  <c r="T261"/>
  <c r="R261"/>
  <c r="P261"/>
  <c r="BI254"/>
  <c r="BH254"/>
  <c r="BG254"/>
  <c r="BF254"/>
  <c r="T254"/>
  <c r="R254"/>
  <c r="P254"/>
  <c r="BI249"/>
  <c r="BH249"/>
  <c r="BG249"/>
  <c r="BF249"/>
  <c r="T249"/>
  <c r="R249"/>
  <c r="P249"/>
  <c r="BI244"/>
  <c r="BH244"/>
  <c r="BG244"/>
  <c r="BF244"/>
  <c r="T244"/>
  <c r="R244"/>
  <c r="P244"/>
  <c r="BI238"/>
  <c r="BH238"/>
  <c r="BG238"/>
  <c r="BF238"/>
  <c r="T238"/>
  <c r="R238"/>
  <c r="P238"/>
  <c r="BI232"/>
  <c r="BH232"/>
  <c r="BG232"/>
  <c r="BF232"/>
  <c r="T232"/>
  <c r="R232"/>
  <c r="P232"/>
  <c r="BI227"/>
  <c r="BH227"/>
  <c r="BG227"/>
  <c r="BF227"/>
  <c r="T227"/>
  <c r="R227"/>
  <c r="P227"/>
  <c r="BI223"/>
  <c r="BH223"/>
  <c r="BG223"/>
  <c r="BF223"/>
  <c r="T223"/>
  <c r="R223"/>
  <c r="P223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69"/>
  <c r="BH169"/>
  <c r="BG169"/>
  <c r="BF169"/>
  <c r="T169"/>
  <c r="R169"/>
  <c r="P169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9"/>
  <c r="BH139"/>
  <c r="BG139"/>
  <c r="BF139"/>
  <c r="T139"/>
  <c r="R139"/>
  <c r="P139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126"/>
  <c r="J20"/>
  <c r="J18"/>
  <c r="E18"/>
  <c r="F127"/>
  <c r="J17"/>
  <c r="J15"/>
  <c r="E15"/>
  <c r="F91"/>
  <c r="J14"/>
  <c r="J12"/>
  <c r="J89"/>
  <c r="E7"/>
  <c r="E120"/>
  <c i="7" r="J37"/>
  <c r="J36"/>
  <c i="1" r="AY100"/>
  <c i="7" r="J35"/>
  <c i="1" r="AX100"/>
  <c i="7" r="BI302"/>
  <c r="BH302"/>
  <c r="BG302"/>
  <c r="BF302"/>
  <c r="T302"/>
  <c r="T301"/>
  <c r="R302"/>
  <c r="R301"/>
  <c r="P302"/>
  <c r="P301"/>
  <c r="BI297"/>
  <c r="BH297"/>
  <c r="BG297"/>
  <c r="BF297"/>
  <c r="T297"/>
  <c r="R297"/>
  <c r="P297"/>
  <c r="BI292"/>
  <c r="BH292"/>
  <c r="BG292"/>
  <c r="BF292"/>
  <c r="T292"/>
  <c r="R292"/>
  <c r="P292"/>
  <c r="BI287"/>
  <c r="BH287"/>
  <c r="BG287"/>
  <c r="BF287"/>
  <c r="T287"/>
  <c r="R287"/>
  <c r="P287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28"/>
  <c r="BH228"/>
  <c r="BG228"/>
  <c r="BF228"/>
  <c r="T228"/>
  <c r="T227"/>
  <c r="R228"/>
  <c r="R227"/>
  <c r="P228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119"/>
  <c r="J20"/>
  <c r="J18"/>
  <c r="E18"/>
  <c r="F120"/>
  <c r="J17"/>
  <c r="J15"/>
  <c r="E15"/>
  <c r="F119"/>
  <c r="J14"/>
  <c r="J12"/>
  <c r="J89"/>
  <c r="E7"/>
  <c r="E113"/>
  <c i="6" r="J37"/>
  <c r="J36"/>
  <c i="1" r="AY99"/>
  <c i="6" r="J35"/>
  <c i="1" r="AX99"/>
  <c i="6" r="BI273"/>
  <c r="BH273"/>
  <c r="BG273"/>
  <c r="BF273"/>
  <c r="T273"/>
  <c r="T272"/>
  <c r="R273"/>
  <c r="R272"/>
  <c r="P273"/>
  <c r="P272"/>
  <c r="BI269"/>
  <c r="BH269"/>
  <c r="BG269"/>
  <c r="BF269"/>
  <c r="T269"/>
  <c r="R269"/>
  <c r="P269"/>
  <c r="BI267"/>
  <c r="BH267"/>
  <c r="BG267"/>
  <c r="BF267"/>
  <c r="T267"/>
  <c r="R267"/>
  <c r="P267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46"/>
  <c r="BH246"/>
  <c r="BG246"/>
  <c r="BF246"/>
  <c r="T246"/>
  <c r="R246"/>
  <c r="P246"/>
  <c r="BI241"/>
  <c r="BH241"/>
  <c r="BG241"/>
  <c r="BF241"/>
  <c r="T241"/>
  <c r="R241"/>
  <c r="P241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T149"/>
  <c r="R150"/>
  <c r="R149"/>
  <c r="P150"/>
  <c r="P149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35"/>
  <c r="BH135"/>
  <c r="BG135"/>
  <c r="BF135"/>
  <c r="T135"/>
  <c r="R135"/>
  <c r="P135"/>
  <c r="BI130"/>
  <c r="BH130"/>
  <c r="BG130"/>
  <c r="BF130"/>
  <c r="T130"/>
  <c r="R130"/>
  <c r="P130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119"/>
  <c r="J20"/>
  <c r="J18"/>
  <c r="E18"/>
  <c r="F92"/>
  <c r="J17"/>
  <c r="J15"/>
  <c r="E15"/>
  <c r="F119"/>
  <c r="J14"/>
  <c r="J12"/>
  <c r="J117"/>
  <c r="E7"/>
  <c r="E85"/>
  <c i="5" r="J37"/>
  <c r="J36"/>
  <c i="1" r="AY98"/>
  <c i="5" r="J35"/>
  <c i="1" r="AX98"/>
  <c i="5" r="BI261"/>
  <c r="BH261"/>
  <c r="BG261"/>
  <c r="BF261"/>
  <c r="T261"/>
  <c r="R261"/>
  <c r="P261"/>
  <c r="BI256"/>
  <c r="BH256"/>
  <c r="BG256"/>
  <c r="BF256"/>
  <c r="T256"/>
  <c r="R256"/>
  <c r="P256"/>
  <c r="BI252"/>
  <c r="BH252"/>
  <c r="BG252"/>
  <c r="BF252"/>
  <c r="T252"/>
  <c r="T251"/>
  <c r="R252"/>
  <c r="R251"/>
  <c r="P252"/>
  <c r="P251"/>
  <c r="BI247"/>
  <c r="BH247"/>
  <c r="BG247"/>
  <c r="BF247"/>
  <c r="T247"/>
  <c r="T246"/>
  <c r="R247"/>
  <c r="R246"/>
  <c r="P247"/>
  <c r="P246"/>
  <c r="BI242"/>
  <c r="BH242"/>
  <c r="BG242"/>
  <c r="BF242"/>
  <c r="T242"/>
  <c r="R242"/>
  <c r="P242"/>
  <c r="BI238"/>
  <c r="BH238"/>
  <c r="BG238"/>
  <c r="BF238"/>
  <c r="T238"/>
  <c r="R238"/>
  <c r="P238"/>
  <c r="BI235"/>
  <c r="BH235"/>
  <c r="BG235"/>
  <c r="BF235"/>
  <c r="T235"/>
  <c r="R235"/>
  <c r="P235"/>
  <c r="BI227"/>
  <c r="BH227"/>
  <c r="BG227"/>
  <c r="BF227"/>
  <c r="T227"/>
  <c r="T226"/>
  <c r="R227"/>
  <c r="R226"/>
  <c r="P227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86"/>
  <c r="BH186"/>
  <c r="BG186"/>
  <c r="BF186"/>
  <c r="T186"/>
  <c r="T185"/>
  <c r="R186"/>
  <c r="R185"/>
  <c r="P186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F120"/>
  <c r="E118"/>
  <c r="F89"/>
  <c r="E87"/>
  <c r="J24"/>
  <c r="E24"/>
  <c r="J92"/>
  <c r="J23"/>
  <c r="J21"/>
  <c r="E21"/>
  <c r="J91"/>
  <c r="J20"/>
  <c r="J18"/>
  <c r="E18"/>
  <c r="F123"/>
  <c r="J17"/>
  <c r="J15"/>
  <c r="E15"/>
  <c r="F122"/>
  <c r="J14"/>
  <c r="J12"/>
  <c r="J89"/>
  <c r="E7"/>
  <c r="E116"/>
  <c i="4" r="J37"/>
  <c r="J36"/>
  <c i="1" r="AY97"/>
  <c i="4" r="J35"/>
  <c i="1" r="AX97"/>
  <c i="4" r="BI477"/>
  <c r="BH477"/>
  <c r="BG477"/>
  <c r="BF477"/>
  <c r="T477"/>
  <c r="T476"/>
  <c r="R477"/>
  <c r="R476"/>
  <c r="P477"/>
  <c r="P476"/>
  <c r="BI472"/>
  <c r="BH472"/>
  <c r="BG472"/>
  <c r="BF472"/>
  <c r="T472"/>
  <c r="R472"/>
  <c r="P472"/>
  <c r="BI468"/>
  <c r="BH468"/>
  <c r="BG468"/>
  <c r="BF468"/>
  <c r="T468"/>
  <c r="R468"/>
  <c r="P468"/>
  <c r="BI464"/>
  <c r="BH464"/>
  <c r="BG464"/>
  <c r="BF464"/>
  <c r="T464"/>
  <c r="R464"/>
  <c r="P464"/>
  <c r="BI460"/>
  <c r="BH460"/>
  <c r="BG460"/>
  <c r="BF460"/>
  <c r="T460"/>
  <c r="R460"/>
  <c r="P460"/>
  <c r="BI457"/>
  <c r="BH457"/>
  <c r="BG457"/>
  <c r="BF457"/>
  <c r="T457"/>
  <c r="R457"/>
  <c r="P457"/>
  <c r="BI451"/>
  <c r="BH451"/>
  <c r="BG451"/>
  <c r="BF451"/>
  <c r="T451"/>
  <c r="R451"/>
  <c r="P451"/>
  <c r="BI446"/>
  <c r="BH446"/>
  <c r="BG446"/>
  <c r="BF446"/>
  <c r="T446"/>
  <c r="R446"/>
  <c r="P446"/>
  <c r="BI439"/>
  <c r="BH439"/>
  <c r="BG439"/>
  <c r="BF439"/>
  <c r="T439"/>
  <c r="R439"/>
  <c r="P439"/>
  <c r="BI431"/>
  <c r="BH431"/>
  <c r="BG431"/>
  <c r="BF431"/>
  <c r="T431"/>
  <c r="R431"/>
  <c r="P431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91"/>
  <c r="BH391"/>
  <c r="BG391"/>
  <c r="BF391"/>
  <c r="T391"/>
  <c r="R391"/>
  <c r="P391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5"/>
  <c r="BH365"/>
  <c r="BG365"/>
  <c r="BF365"/>
  <c r="T365"/>
  <c r="R365"/>
  <c r="P365"/>
  <c r="BI362"/>
  <c r="BH362"/>
  <c r="BG362"/>
  <c r="BF362"/>
  <c r="T362"/>
  <c r="R362"/>
  <c r="P362"/>
  <c r="BI358"/>
  <c r="BH358"/>
  <c r="BG358"/>
  <c r="BF358"/>
  <c r="T358"/>
  <c r="R358"/>
  <c r="P358"/>
  <c r="BI355"/>
  <c r="BH355"/>
  <c r="BG355"/>
  <c r="BF355"/>
  <c r="T355"/>
  <c r="R355"/>
  <c r="P355"/>
  <c r="BI351"/>
  <c r="BH351"/>
  <c r="BG351"/>
  <c r="BF351"/>
  <c r="T351"/>
  <c r="R351"/>
  <c r="P351"/>
  <c r="BI348"/>
  <c r="BH348"/>
  <c r="BG348"/>
  <c r="BF348"/>
  <c r="T348"/>
  <c r="R348"/>
  <c r="P348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7"/>
  <c r="BH327"/>
  <c r="BG327"/>
  <c r="BF327"/>
  <c r="T327"/>
  <c r="R327"/>
  <c r="P327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T204"/>
  <c r="R205"/>
  <c r="R204"/>
  <c r="P205"/>
  <c r="P204"/>
  <c r="BI197"/>
  <c r="BH197"/>
  <c r="BG197"/>
  <c r="BF197"/>
  <c r="T197"/>
  <c r="T196"/>
  <c r="R197"/>
  <c r="R196"/>
  <c r="P197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91"/>
  <c r="J14"/>
  <c r="J12"/>
  <c r="J89"/>
  <c r="E7"/>
  <c r="E85"/>
  <c i="3" r="J37"/>
  <c r="J36"/>
  <c i="1" r="AY96"/>
  <c i="3" r="J35"/>
  <c i="1" r="AX96"/>
  <c i="3" r="BI500"/>
  <c r="BH500"/>
  <c r="BG500"/>
  <c r="BF500"/>
  <c r="T500"/>
  <c r="R500"/>
  <c r="P500"/>
  <c r="BI497"/>
  <c r="BH497"/>
  <c r="BG497"/>
  <c r="BF497"/>
  <c r="T497"/>
  <c r="R497"/>
  <c r="P497"/>
  <c r="BI494"/>
  <c r="BH494"/>
  <c r="BG494"/>
  <c r="BF494"/>
  <c r="T494"/>
  <c r="R494"/>
  <c r="P494"/>
  <c r="BI487"/>
  <c r="BH487"/>
  <c r="BG487"/>
  <c r="BF487"/>
  <c r="T487"/>
  <c r="R487"/>
  <c r="P487"/>
  <c r="BI482"/>
  <c r="BH482"/>
  <c r="BG482"/>
  <c r="BF482"/>
  <c r="T482"/>
  <c r="R482"/>
  <c r="P482"/>
  <c r="BI478"/>
  <c r="BH478"/>
  <c r="BG478"/>
  <c r="BF478"/>
  <c r="T478"/>
  <c r="R478"/>
  <c r="P478"/>
  <c r="BI474"/>
  <c r="BH474"/>
  <c r="BG474"/>
  <c r="BF474"/>
  <c r="T474"/>
  <c r="R474"/>
  <c r="P474"/>
  <c r="BI471"/>
  <c r="BH471"/>
  <c r="BG471"/>
  <c r="BF471"/>
  <c r="T471"/>
  <c r="R471"/>
  <c r="P471"/>
  <c r="BI468"/>
  <c r="BH468"/>
  <c r="BG468"/>
  <c r="BF468"/>
  <c r="T468"/>
  <c r="R468"/>
  <c r="P468"/>
  <c r="BI463"/>
  <c r="BH463"/>
  <c r="BG463"/>
  <c r="BF463"/>
  <c r="T463"/>
  <c r="T462"/>
  <c r="R463"/>
  <c r="R462"/>
  <c r="P463"/>
  <c r="P462"/>
  <c r="BI458"/>
  <c r="BH458"/>
  <c r="BG458"/>
  <c r="BF458"/>
  <c r="T458"/>
  <c r="R458"/>
  <c r="P458"/>
  <c r="BI454"/>
  <c r="BH454"/>
  <c r="BG454"/>
  <c r="BF454"/>
  <c r="T454"/>
  <c r="R454"/>
  <c r="P454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37"/>
  <c r="BH437"/>
  <c r="BG437"/>
  <c r="BF437"/>
  <c r="T437"/>
  <c r="T431"/>
  <c r="R437"/>
  <c r="R431"/>
  <c r="P437"/>
  <c r="P431"/>
  <c r="BI432"/>
  <c r="BH432"/>
  <c r="BG432"/>
  <c r="BF432"/>
  <c r="T432"/>
  <c r="R432"/>
  <c r="P432"/>
  <c r="BI425"/>
  <c r="BH425"/>
  <c r="BG425"/>
  <c r="BF425"/>
  <c r="T425"/>
  <c r="R425"/>
  <c r="P425"/>
  <c r="BI421"/>
  <c r="BH421"/>
  <c r="BG421"/>
  <c r="BF421"/>
  <c r="T421"/>
  <c r="R421"/>
  <c r="P421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9"/>
  <c r="BH409"/>
  <c r="BG409"/>
  <c r="BF409"/>
  <c r="T409"/>
  <c r="R409"/>
  <c r="P409"/>
  <c r="BI404"/>
  <c r="BH404"/>
  <c r="BG404"/>
  <c r="BF404"/>
  <c r="T404"/>
  <c r="R404"/>
  <c r="P404"/>
  <c r="BI401"/>
  <c r="BH401"/>
  <c r="BG401"/>
  <c r="BF401"/>
  <c r="T401"/>
  <c r="R401"/>
  <c r="P401"/>
  <c r="BI396"/>
  <c r="BH396"/>
  <c r="BG396"/>
  <c r="BF396"/>
  <c r="T396"/>
  <c r="R396"/>
  <c r="P396"/>
  <c r="BI393"/>
  <c r="BH393"/>
  <c r="BG393"/>
  <c r="BF393"/>
  <c r="T393"/>
  <c r="R393"/>
  <c r="P393"/>
  <c r="BI389"/>
  <c r="BH389"/>
  <c r="BG389"/>
  <c r="BF389"/>
  <c r="T389"/>
  <c r="R389"/>
  <c r="P389"/>
  <c r="BI383"/>
  <c r="BH383"/>
  <c r="BG383"/>
  <c r="BF383"/>
  <c r="T383"/>
  <c r="R383"/>
  <c r="P383"/>
  <c r="BI379"/>
  <c r="BH379"/>
  <c r="BG379"/>
  <c r="BF379"/>
  <c r="T379"/>
  <c r="R379"/>
  <c r="P379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4"/>
  <c r="BH364"/>
  <c r="BG364"/>
  <c r="BF364"/>
  <c r="T364"/>
  <c r="R364"/>
  <c r="P364"/>
  <c r="BI361"/>
  <c r="BH361"/>
  <c r="BG361"/>
  <c r="BF361"/>
  <c r="T361"/>
  <c r="R361"/>
  <c r="P361"/>
  <c r="BI359"/>
  <c r="BH359"/>
  <c r="BG359"/>
  <c r="BF359"/>
  <c r="T359"/>
  <c r="R359"/>
  <c r="P359"/>
  <c r="BI355"/>
  <c r="BH355"/>
  <c r="BG355"/>
  <c r="BF355"/>
  <c r="T355"/>
  <c r="R355"/>
  <c r="P355"/>
  <c r="BI353"/>
  <c r="BH353"/>
  <c r="BG353"/>
  <c r="BF353"/>
  <c r="T353"/>
  <c r="R353"/>
  <c r="P353"/>
  <c r="BI349"/>
  <c r="BH349"/>
  <c r="BG349"/>
  <c r="BF349"/>
  <c r="T349"/>
  <c r="R349"/>
  <c r="P349"/>
  <c r="BI347"/>
  <c r="BH347"/>
  <c r="BG347"/>
  <c r="BF347"/>
  <c r="T347"/>
  <c r="R347"/>
  <c r="P347"/>
  <c r="BI343"/>
  <c r="BH343"/>
  <c r="BG343"/>
  <c r="BF343"/>
  <c r="T343"/>
  <c r="R343"/>
  <c r="P343"/>
  <c r="BI341"/>
  <c r="BH341"/>
  <c r="BG341"/>
  <c r="BF341"/>
  <c r="T341"/>
  <c r="R341"/>
  <c r="P341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5"/>
  <c r="BH325"/>
  <c r="BG325"/>
  <c r="BF325"/>
  <c r="T325"/>
  <c r="R325"/>
  <c r="P325"/>
  <c r="BI322"/>
  <c r="BH322"/>
  <c r="BG322"/>
  <c r="BF322"/>
  <c r="T322"/>
  <c r="R322"/>
  <c r="P322"/>
  <c r="BI318"/>
  <c r="BH318"/>
  <c r="BG318"/>
  <c r="BF318"/>
  <c r="T318"/>
  <c r="R318"/>
  <c r="P318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8"/>
  <c r="BH238"/>
  <c r="BG238"/>
  <c r="BF238"/>
  <c r="T238"/>
  <c r="R238"/>
  <c r="P238"/>
  <c r="BI235"/>
  <c r="BH235"/>
  <c r="BG235"/>
  <c r="BF235"/>
  <c r="T235"/>
  <c r="R235"/>
  <c r="P235"/>
  <c r="BI227"/>
  <c r="BH227"/>
  <c r="BG227"/>
  <c r="BF227"/>
  <c r="T227"/>
  <c r="R227"/>
  <c r="P227"/>
  <c r="BI223"/>
  <c r="BH223"/>
  <c r="BG223"/>
  <c r="BF223"/>
  <c r="T223"/>
  <c r="R223"/>
  <c r="P223"/>
  <c r="BI217"/>
  <c r="BH217"/>
  <c r="BG217"/>
  <c r="BF217"/>
  <c r="T217"/>
  <c r="R217"/>
  <c r="P217"/>
  <c r="BI213"/>
  <c r="BH213"/>
  <c r="BG213"/>
  <c r="BF213"/>
  <c r="T213"/>
  <c r="R213"/>
  <c r="P213"/>
  <c r="BI205"/>
  <c r="BH205"/>
  <c r="BG205"/>
  <c r="BF205"/>
  <c r="T205"/>
  <c r="T204"/>
  <c r="R205"/>
  <c r="R204"/>
  <c r="P205"/>
  <c r="P204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1"/>
  <c r="BH141"/>
  <c r="BG141"/>
  <c r="BF141"/>
  <c r="T141"/>
  <c r="R141"/>
  <c r="P141"/>
  <c r="BI135"/>
  <c r="BH135"/>
  <c r="BG135"/>
  <c r="BF135"/>
  <c r="T135"/>
  <c r="R135"/>
  <c r="P135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123"/>
  <c r="J20"/>
  <c r="J18"/>
  <c r="E18"/>
  <c r="F92"/>
  <c r="J17"/>
  <c r="J15"/>
  <c r="E15"/>
  <c r="F91"/>
  <c r="J14"/>
  <c r="J12"/>
  <c r="J121"/>
  <c r="E7"/>
  <c r="E117"/>
  <c i="2" r="J37"/>
  <c r="J36"/>
  <c i="1" r="AY95"/>
  <c i="2" r="J35"/>
  <c i="1" r="AX95"/>
  <c i="2" r="BI198"/>
  <c r="BH198"/>
  <c r="BG198"/>
  <c r="BF198"/>
  <c r="T198"/>
  <c r="T197"/>
  <c r="R198"/>
  <c r="R197"/>
  <c r="P198"/>
  <c r="P197"/>
  <c r="BI194"/>
  <c r="BH194"/>
  <c r="BG194"/>
  <c r="BF194"/>
  <c r="T194"/>
  <c r="R194"/>
  <c r="P194"/>
  <c r="BI189"/>
  <c r="BH189"/>
  <c r="BG189"/>
  <c r="BF189"/>
  <c r="T189"/>
  <c r="R189"/>
  <c r="P189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1"/>
  <c r="BH171"/>
  <c r="BG171"/>
  <c r="BF171"/>
  <c r="T171"/>
  <c r="R171"/>
  <c r="P171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1"/>
  <c r="BH151"/>
  <c r="BG151"/>
  <c r="BF151"/>
  <c r="T151"/>
  <c r="T150"/>
  <c r="R151"/>
  <c r="R150"/>
  <c r="P151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119"/>
  <c r="J20"/>
  <c r="J18"/>
  <c r="E18"/>
  <c r="F120"/>
  <c r="J17"/>
  <c r="J15"/>
  <c r="E15"/>
  <c r="F119"/>
  <c r="J14"/>
  <c r="J12"/>
  <c r="J117"/>
  <c r="E7"/>
  <c r="E113"/>
  <c i="1" r="L90"/>
  <c r="AM90"/>
  <c r="AM89"/>
  <c r="L89"/>
  <c r="AM87"/>
  <c r="L87"/>
  <c r="L85"/>
  <c r="L84"/>
  <c i="2" r="F37"/>
  <c r="J126"/>
  <c i="3" r="J468"/>
  <c r="BK411"/>
  <c r="J335"/>
  <c r="BK217"/>
  <c r="BK471"/>
  <c r="BK273"/>
  <c r="J217"/>
  <c r="J135"/>
  <c r="BK437"/>
  <c r="BK383"/>
  <c r="BK325"/>
  <c r="J227"/>
  <c r="J141"/>
  <c r="BK432"/>
  <c r="BK337"/>
  <c r="J238"/>
  <c r="BK130"/>
  <c r="BK315"/>
  <c r="BK238"/>
  <c r="J497"/>
  <c r="J368"/>
  <c r="J304"/>
  <c r="BK246"/>
  <c i="4" r="BK420"/>
  <c r="J316"/>
  <c r="J242"/>
  <c r="BK407"/>
  <c r="BK249"/>
  <c r="BK172"/>
  <c r="BK327"/>
  <c r="J291"/>
  <c r="J249"/>
  <c r="BK128"/>
  <c r="J423"/>
  <c r="BK251"/>
  <c r="BK138"/>
  <c r="BK426"/>
  <c r="J375"/>
  <c r="BK291"/>
  <c r="BK205"/>
  <c r="BK403"/>
  <c r="BK337"/>
  <c r="J128"/>
  <c r="BK142"/>
  <c r="BK342"/>
  <c r="BK180"/>
  <c i="5" r="J252"/>
  <c r="BK153"/>
  <c r="J238"/>
  <c r="BK219"/>
  <c r="BK143"/>
  <c r="J186"/>
  <c r="J129"/>
  <c r="BK181"/>
  <c i="6" r="BK201"/>
  <c r="BK261"/>
  <c r="J229"/>
  <c r="J142"/>
  <c r="BK208"/>
  <c r="BK126"/>
  <c r="BK246"/>
  <c r="BK216"/>
  <c r="J219"/>
  <c r="J135"/>
  <c i="7" r="J204"/>
  <c r="BK282"/>
  <c r="BK204"/>
  <c r="J302"/>
  <c r="J192"/>
  <c i="8" r="BK180"/>
  <c r="BK576"/>
  <c r="J500"/>
  <c r="J397"/>
  <c r="BK261"/>
  <c r="BK570"/>
  <c r="BK293"/>
  <c r="BK148"/>
  <c r="J465"/>
  <c r="BK403"/>
  <c r="BK349"/>
  <c r="J308"/>
  <c r="J567"/>
  <c r="J490"/>
  <c r="J382"/>
  <c r="J337"/>
  <c r="J279"/>
  <c r="BK176"/>
  <c r="J521"/>
  <c r="J403"/>
  <c r="J357"/>
  <c r="BK254"/>
  <c r="BK159"/>
  <c r="BK521"/>
  <c r="BK407"/>
  <c r="BK323"/>
  <c r="BK268"/>
  <c i="9" r="BK125"/>
  <c i="10" r="F38"/>
  <c i="1" r="BC104"/>
  <c i="2" r="J34"/>
  <c i="3" r="J487"/>
  <c r="BK409"/>
  <c r="J295"/>
  <c r="J252"/>
  <c r="BK169"/>
  <c r="J458"/>
  <c r="BK318"/>
  <c r="BK242"/>
  <c r="BK478"/>
  <c r="BK364"/>
  <c r="BK332"/>
  <c r="J269"/>
  <c r="BK185"/>
  <c r="J478"/>
  <c r="J329"/>
  <c r="J181"/>
  <c r="J425"/>
  <c r="J282"/>
  <c r="BK196"/>
  <c r="BK487"/>
  <c r="BK393"/>
  <c r="J311"/>
  <c r="J248"/>
  <c r="J156"/>
  <c i="4" r="BK362"/>
  <c r="BK307"/>
  <c r="J457"/>
  <c r="J351"/>
  <c r="BK266"/>
  <c r="BK147"/>
  <c r="BK382"/>
  <c r="J310"/>
  <c r="J266"/>
  <c r="BK464"/>
  <c r="BK412"/>
  <c r="J262"/>
  <c r="BK168"/>
  <c r="J420"/>
  <c r="J372"/>
  <c r="J133"/>
  <c r="BK358"/>
  <c r="BK279"/>
  <c r="J382"/>
  <c r="BK355"/>
  <c r="BK228"/>
  <c r="BK155"/>
  <c i="5" r="J177"/>
  <c r="J143"/>
  <c r="J242"/>
  <c r="BK192"/>
  <c r="BK235"/>
  <c r="J157"/>
  <c r="BK139"/>
  <c r="BK261"/>
  <c r="BK148"/>
  <c i="6" r="J183"/>
  <c r="BK145"/>
  <c r="BK194"/>
  <c r="J246"/>
  <c r="BK135"/>
  <c r="J214"/>
  <c r="J241"/>
  <c r="BK214"/>
  <c r="BK211"/>
  <c i="7" r="BK244"/>
  <c r="BK297"/>
  <c r="BK200"/>
  <c r="J270"/>
  <c i="8" r="J311"/>
  <c r="J261"/>
  <c r="BK139"/>
  <c r="J546"/>
  <c r="J429"/>
  <c r="BK244"/>
  <c r="BK592"/>
  <c r="BK355"/>
  <c r="J484"/>
  <c r="BK382"/>
  <c r="BK319"/>
  <c r="BK189"/>
  <c r="BK529"/>
  <c r="J411"/>
  <c r="J359"/>
  <c r="J296"/>
  <c r="J139"/>
  <c r="J516"/>
  <c r="BK432"/>
  <c r="J378"/>
  <c r="J214"/>
  <c r="J564"/>
  <c r="BK507"/>
  <c r="BK397"/>
  <c r="BK335"/>
  <c r="J156"/>
  <c i="10" r="J125"/>
  <c i="2" r="BK198"/>
  <c r="J189"/>
  <c r="BK180"/>
  <c r="J176"/>
  <c r="BK166"/>
  <c r="J163"/>
  <c r="J151"/>
  <c r="J147"/>
  <c r="BK141"/>
  <c r="J138"/>
  <c r="BK132"/>
  <c i="3" r="BK494"/>
  <c r="J417"/>
  <c r="J361"/>
  <c r="BK277"/>
  <c r="J250"/>
  <c r="BK497"/>
  <c r="BK377"/>
  <c r="J286"/>
  <c r="BK250"/>
  <c r="J189"/>
  <c r="BK468"/>
  <c r="BK396"/>
  <c r="J347"/>
  <c r="J279"/>
  <c r="BK193"/>
  <c r="J401"/>
  <c r="BK301"/>
  <c r="BK213"/>
  <c r="J414"/>
  <c r="J322"/>
  <c r="BK279"/>
  <c r="BK189"/>
  <c r="BK463"/>
  <c r="J383"/>
  <c r="J355"/>
  <c r="J262"/>
  <c i="4" r="J460"/>
  <c r="J358"/>
  <c r="J205"/>
  <c r="BK372"/>
  <c r="J284"/>
  <c r="J160"/>
  <c r="J369"/>
  <c r="J301"/>
  <c r="BK259"/>
  <c r="J142"/>
  <c r="J431"/>
  <c r="J342"/>
  <c r="J239"/>
  <c r="J439"/>
  <c r="J412"/>
  <c r="BK320"/>
  <c r="BK273"/>
  <c r="BK410"/>
  <c r="J298"/>
  <c r="BK133"/>
  <c r="J270"/>
  <c r="J380"/>
  <c r="BK301"/>
  <c i="5" r="BK227"/>
  <c r="BK222"/>
  <c r="BK161"/>
  <c r="J192"/>
  <c r="BK202"/>
  <c r="BK252"/>
  <c r="BK195"/>
  <c r="J165"/>
  <c r="J235"/>
  <c r="J256"/>
  <c i="6" r="BK267"/>
  <c r="BK263"/>
  <c r="J130"/>
  <c r="J186"/>
  <c r="J226"/>
  <c r="BK192"/>
  <c r="BK273"/>
  <c r="J208"/>
  <c r="J198"/>
  <c r="BK150"/>
  <c r="J203"/>
  <c i="7" r="J282"/>
  <c r="BK215"/>
  <c r="J208"/>
  <c r="J159"/>
  <c r="BK178"/>
  <c r="J155"/>
  <c r="BK151"/>
  <c r="J136"/>
  <c r="BK262"/>
  <c r="BK234"/>
  <c r="J228"/>
  <c r="BK188"/>
  <c r="J185"/>
  <c r="BK182"/>
  <c r="BK163"/>
  <c r="J131"/>
  <c r="BK141"/>
  <c r="BK126"/>
  <c r="BK292"/>
  <c r="BK258"/>
  <c r="J250"/>
  <c r="J212"/>
  <c r="J200"/>
  <c r="J188"/>
  <c r="BK166"/>
  <c r="BK155"/>
  <c r="J151"/>
  <c r="J146"/>
  <c r="BK131"/>
  <c r="J126"/>
  <c r="BK302"/>
  <c r="J297"/>
  <c r="BK287"/>
  <c r="BK275"/>
  <c r="J262"/>
  <c r="J254"/>
  <c r="J234"/>
  <c r="BK228"/>
  <c r="J223"/>
  <c r="J219"/>
  <c r="J215"/>
  <c r="BK208"/>
  <c r="J196"/>
  <c r="BK185"/>
  <c r="J170"/>
  <c r="J166"/>
  <c r="J163"/>
  <c r="BK159"/>
  <c r="BK146"/>
  <c r="J141"/>
  <c r="BK136"/>
  <c i="8" r="J579"/>
  <c r="J561"/>
  <c r="BK525"/>
  <c r="J511"/>
  <c r="J494"/>
  <c r="BK490"/>
  <c r="J481"/>
  <c r="J479"/>
  <c r="J473"/>
  <c r="J471"/>
  <c r="BK469"/>
  <c r="BK467"/>
  <c r="BK440"/>
  <c r="BK429"/>
  <c r="BK419"/>
  <c r="BK414"/>
  <c r="J399"/>
  <c r="BK385"/>
  <c r="J374"/>
  <c r="BK372"/>
  <c r="BK359"/>
  <c r="BK351"/>
  <c r="BK327"/>
  <c r="BK325"/>
  <c r="BK304"/>
  <c r="J194"/>
  <c r="BK143"/>
  <c r="BK457"/>
  <c r="J351"/>
  <c r="BK184"/>
  <c r="BK214"/>
  <c r="J570"/>
  <c r="J469"/>
  <c r="J414"/>
  <c r="J341"/>
  <c r="BK232"/>
  <c r="BK516"/>
  <c r="BK461"/>
  <c r="J365"/>
  <c r="BK329"/>
  <c r="J148"/>
  <c r="BK484"/>
  <c r="BK399"/>
  <c r="J372"/>
  <c r="J319"/>
  <c r="J184"/>
  <c r="J538"/>
  <c r="BK504"/>
  <c r="J405"/>
  <c r="J327"/>
  <c r="BK249"/>
  <c r="J143"/>
  <c i="10" r="F39"/>
  <c i="1" r="BD104"/>
  <c i="2" r="F35"/>
  <c r="J132"/>
  <c i="3" r="BK474"/>
  <c r="BK421"/>
  <c r="BK353"/>
  <c r="BK286"/>
  <c r="J254"/>
  <c r="J193"/>
  <c r="J379"/>
  <c r="BK292"/>
  <c r="J213"/>
  <c r="BK500"/>
  <c r="J409"/>
  <c r="J349"/>
  <c r="J297"/>
  <c r="BK200"/>
  <c r="J494"/>
  <c r="J396"/>
  <c r="BK297"/>
  <c r="BK252"/>
  <c r="J169"/>
  <c r="BK447"/>
  <c r="J343"/>
  <c r="J273"/>
  <c r="J500"/>
  <c r="J432"/>
  <c r="BK347"/>
  <c r="J277"/>
  <c r="BK235"/>
  <c i="4" r="J472"/>
  <c r="BK377"/>
  <c r="BK282"/>
  <c r="J151"/>
  <c r="BK385"/>
  <c r="J324"/>
  <c r="J279"/>
  <c r="J176"/>
  <c r="BK395"/>
  <c r="J276"/>
  <c r="BK224"/>
  <c r="J468"/>
  <c r="BK375"/>
  <c r="J255"/>
  <c r="J228"/>
  <c r="J429"/>
  <c r="J399"/>
  <c r="BK334"/>
  <c r="J214"/>
  <c r="BK468"/>
  <c r="J362"/>
  <c r="J245"/>
  <c r="J410"/>
  <c r="BK255"/>
  <c r="J377"/>
  <c r="J294"/>
  <c r="BK160"/>
  <c i="5" r="J181"/>
  <c r="J195"/>
  <c r="J222"/>
  <c r="BK217"/>
  <c r="BK134"/>
  <c r="BK200"/>
  <c r="BK173"/>
  <c r="J247"/>
  <c r="J202"/>
  <c i="6" r="BK229"/>
  <c r="J190"/>
  <c r="BK198"/>
  <c r="BK203"/>
  <c r="BK231"/>
  <c r="BK159"/>
  <c r="BK241"/>
  <c r="J175"/>
  <c r="J224"/>
  <c r="BK186"/>
  <c r="J231"/>
  <c r="J179"/>
  <c i="7" r="J275"/>
  <c r="BK192"/>
  <c r="BK266"/>
  <c r="BK196"/>
  <c r="BK278"/>
  <c r="BK223"/>
  <c i="8" r="J272"/>
  <c r="BK152"/>
  <c r="BK551"/>
  <c r="BK487"/>
  <c r="J432"/>
  <c r="J355"/>
  <c r="BK227"/>
  <c r="J299"/>
  <c r="J159"/>
  <c r="J507"/>
  <c r="J427"/>
  <c r="BK378"/>
  <c r="BK339"/>
  <c r="J293"/>
  <c r="BK564"/>
  <c r="J504"/>
  <c r="BK436"/>
  <c r="J362"/>
  <c r="J323"/>
  <c r="J189"/>
  <c r="BK579"/>
  <c r="BK511"/>
  <c r="J394"/>
  <c r="BK337"/>
  <c r="J238"/>
  <c r="J169"/>
  <c r="BK573"/>
  <c r="J529"/>
  <c r="BK479"/>
  <c r="J385"/>
  <c r="BK341"/>
  <c r="J304"/>
  <c r="J218"/>
  <c i="9" r="F37"/>
  <c i="1" r="BB103"/>
  <c i="2" r="BK194"/>
  <c r="J194"/>
  <c r="BK185"/>
  <c r="J180"/>
  <c r="BK171"/>
  <c r="J166"/>
  <c r="BK160"/>
  <c r="BK151"/>
  <c r="BK144"/>
  <c r="J141"/>
  <c r="BK135"/>
  <c i="1" r="AS101"/>
  <c i="3" r="J325"/>
  <c r="BK271"/>
  <c r="BK244"/>
  <c r="J185"/>
  <c r="BK417"/>
  <c r="BK295"/>
  <c r="BK256"/>
  <c r="J196"/>
  <c r="J482"/>
  <c r="BK404"/>
  <c r="J371"/>
  <c r="BK341"/>
  <c r="J235"/>
  <c r="J130"/>
  <c r="J315"/>
  <c r="J246"/>
  <c r="J454"/>
  <c r="BK389"/>
  <c r="J318"/>
  <c r="J271"/>
  <c r="J151"/>
  <c r="BK401"/>
  <c r="BK349"/>
  <c r="BK254"/>
  <c r="J173"/>
  <c i="4" r="J451"/>
  <c r="J331"/>
  <c r="J155"/>
  <c r="J365"/>
  <c r="BK288"/>
  <c r="J197"/>
  <c r="BK429"/>
  <c r="J334"/>
  <c r="BK294"/>
  <c r="J251"/>
  <c r="BK439"/>
  <c r="J348"/>
  <c r="BK242"/>
  <c r="J147"/>
  <c r="BK391"/>
  <c r="BK324"/>
  <c r="BK210"/>
  <c r="J464"/>
  <c r="BK344"/>
  <c r="J172"/>
  <c r="J385"/>
  <c r="BK164"/>
  <c r="J327"/>
  <c r="BK214"/>
  <c i="5" r="BK238"/>
  <c r="BK165"/>
  <c r="BK247"/>
  <c r="BK205"/>
  <c r="J169"/>
  <c r="J205"/>
  <c r="BK157"/>
  <c r="BK211"/>
  <c r="J161"/>
  <c i="6" r="BK219"/>
  <c r="BK269"/>
  <c r="BK155"/>
  <c r="BK167"/>
  <c r="J261"/>
  <c r="BK175"/>
  <c r="J267"/>
  <c r="J201"/>
  <c r="J192"/>
  <c r="BK142"/>
  <c r="J194"/>
  <c i="7" r="J268"/>
  <c r="BK270"/>
  <c r="J237"/>
  <c r="J178"/>
  <c r="J244"/>
  <c r="BK212"/>
  <c i="8" r="J268"/>
  <c r="J585"/>
  <c r="J542"/>
  <c r="BK405"/>
  <c r="J249"/>
  <c r="BK471"/>
  <c r="J180"/>
  <c r="BK481"/>
  <c r="J459"/>
  <c r="J370"/>
  <c r="BK321"/>
  <c r="J163"/>
  <c r="J487"/>
  <c r="J390"/>
  <c r="BK331"/>
  <c r="BK218"/>
  <c r="BK585"/>
  <c r="BK463"/>
  <c r="BK390"/>
  <c r="BK345"/>
  <c r="BK272"/>
  <c r="BK202"/>
  <c r="J133"/>
  <c r="BK542"/>
  <c r="BK494"/>
  <c r="BK392"/>
  <c r="J347"/>
  <c r="BK279"/>
  <c r="BK206"/>
  <c i="9" r="J36"/>
  <c i="1" r="AW103"/>
  <c i="2" r="F34"/>
  <c i="3" r="J471"/>
  <c r="J374"/>
  <c r="J308"/>
  <c r="J258"/>
  <c r="J205"/>
  <c r="BK141"/>
  <c r="J341"/>
  <c r="BK258"/>
  <c r="BK156"/>
  <c r="BK458"/>
  <c r="J393"/>
  <c r="BK335"/>
  <c r="BK288"/>
  <c r="J165"/>
  <c r="BK443"/>
  <c r="J377"/>
  <c r="J288"/>
  <c r="J177"/>
  <c r="J411"/>
  <c r="BK371"/>
  <c r="J301"/>
  <c r="BK267"/>
  <c r="BK147"/>
  <c r="J421"/>
  <c r="J359"/>
  <c r="J265"/>
  <c r="BK165"/>
  <c i="4" r="J414"/>
  <c r="BK339"/>
  <c r="J273"/>
  <c r="BK451"/>
  <c r="J337"/>
  <c r="BK298"/>
  <c r="BK219"/>
  <c r="J184"/>
  <c r="J339"/>
  <c r="J304"/>
  <c r="J188"/>
  <c r="J426"/>
  <c r="J320"/>
  <c r="J232"/>
  <c r="BK457"/>
  <c r="J388"/>
  <c r="J307"/>
  <c r="J180"/>
  <c r="J446"/>
  <c r="BK351"/>
  <c r="BK276"/>
  <c r="J407"/>
  <c r="J236"/>
  <c r="J313"/>
  <c i="5" r="J261"/>
  <c r="J217"/>
  <c r="BK214"/>
  <c r="J200"/>
  <c r="J219"/>
  <c r="J207"/>
  <c r="BK129"/>
  <c r="J227"/>
  <c i="6" r="J257"/>
  <c r="J126"/>
  <c r="J171"/>
  <c r="J273"/>
  <c r="J206"/>
  <c r="BK130"/>
  <c r="BK206"/>
  <c r="J238"/>
  <c r="J167"/>
  <c r="BK257"/>
  <c i="7" r="J287"/>
  <c r="J258"/>
  <c r="BK268"/>
  <c r="J182"/>
  <c r="J292"/>
  <c r="BK237"/>
  <c i="8" r="BK288"/>
  <c r="BK169"/>
  <c r="BK561"/>
  <c r="J525"/>
  <c r="J440"/>
  <c r="J368"/>
  <c r="J198"/>
  <c r="BK459"/>
  <c r="J176"/>
  <c r="BK534"/>
  <c r="J463"/>
  <c r="J392"/>
  <c r="BK365"/>
  <c r="BK299"/>
  <c r="BK546"/>
  <c r="BK477"/>
  <c r="J407"/>
  <c r="J345"/>
  <c r="BK223"/>
  <c r="BK173"/>
  <c r="BK538"/>
  <c r="BK411"/>
  <c r="BK368"/>
  <c r="J232"/>
  <c r="BK156"/>
  <c r="J551"/>
  <c r="J422"/>
  <c r="BK362"/>
  <c r="J321"/>
  <c r="BK198"/>
  <c i="9" r="J125"/>
  <c i="10" r="BK125"/>
  <c r="F37"/>
  <c i="1" r="BB104"/>
  <c i="2" r="F36"/>
  <c r="BK126"/>
  <c i="3" r="J463"/>
  <c r="J364"/>
  <c r="BK304"/>
  <c r="BK269"/>
  <c r="J200"/>
  <c r="BK135"/>
  <c r="BK359"/>
  <c r="BK265"/>
  <c r="BK223"/>
  <c r="J147"/>
  <c r="BK425"/>
  <c r="J389"/>
  <c r="BK343"/>
  <c r="J292"/>
  <c r="BK177"/>
  <c r="J474"/>
  <c r="J353"/>
  <c r="BK262"/>
  <c r="J161"/>
  <c r="J404"/>
  <c r="J337"/>
  <c r="J290"/>
  <c r="BK161"/>
  <c r="J443"/>
  <c r="BK374"/>
  <c r="BK322"/>
  <c r="BK227"/>
  <c i="4" r="BK446"/>
  <c r="BK348"/>
  <c r="BK262"/>
  <c r="J138"/>
  <c r="BK369"/>
  <c r="BK304"/>
  <c r="BK236"/>
  <c r="BK399"/>
  <c r="J282"/>
  <c r="BK151"/>
  <c r="J417"/>
  <c r="BK245"/>
  <c r="BK176"/>
  <c r="BK472"/>
  <c r="BK380"/>
  <c r="J224"/>
  <c r="BK477"/>
  <c r="BK365"/>
  <c r="BK331"/>
  <c r="J192"/>
  <c r="J395"/>
  <c r="J391"/>
  <c r="J219"/>
  <c i="5" r="BK207"/>
  <c r="J173"/>
  <c r="J139"/>
  <c r="BK169"/>
  <c r="BK177"/>
  <c r="J134"/>
  <c r="BK242"/>
  <c r="BK186"/>
  <c i="6" r="BK224"/>
  <c r="BK171"/>
  <c r="J221"/>
  <c r="J196"/>
  <c r="J155"/>
  <c r="J211"/>
  <c r="J145"/>
  <c r="BK234"/>
  <c r="J159"/>
  <c r="BK221"/>
  <c r="BK163"/>
  <c r="BK238"/>
  <c r="BK190"/>
  <c i="7" r="J278"/>
  <c r="BK240"/>
  <c r="J240"/>
  <c r="BK174"/>
  <c r="BK254"/>
  <c i="8" r="BK296"/>
  <c r="J244"/>
  <c r="BK133"/>
  <c r="J467"/>
  <c r="BK422"/>
  <c r="J329"/>
  <c r="J223"/>
  <c r="BK465"/>
  <c r="BK210"/>
  <c r="BK554"/>
  <c r="J461"/>
  <c r="BK380"/>
  <c r="J331"/>
  <c r="J206"/>
  <c r="BK473"/>
  <c r="BK374"/>
  <c r="J335"/>
  <c r="J254"/>
  <c r="J576"/>
  <c r="J475"/>
  <c r="J380"/>
  <c r="BK308"/>
  <c r="J227"/>
  <c r="BK163"/>
  <c r="J534"/>
  <c r="J457"/>
  <c r="J387"/>
  <c r="J339"/>
  <c r="J284"/>
  <c r="BK238"/>
  <c i="9" r="F39"/>
  <c i="1" r="BD103"/>
  <c i="10" r="J36"/>
  <c i="1" r="AW104"/>
  <c i="2" r="J198"/>
  <c r="BK189"/>
  <c r="J185"/>
  <c r="BK176"/>
  <c r="J171"/>
  <c r="BK163"/>
  <c r="J160"/>
  <c r="BK147"/>
  <c r="J144"/>
  <c r="BK138"/>
  <c r="J135"/>
  <c i="3" r="BK482"/>
  <c r="J447"/>
  <c r="J332"/>
  <c r="BK282"/>
  <c r="J242"/>
  <c r="BK151"/>
  <c r="BK454"/>
  <c r="J267"/>
  <c r="BK248"/>
  <c r="BK173"/>
  <c r="BK414"/>
  <c r="BK355"/>
  <c r="BK311"/>
  <c r="J223"/>
  <c r="J437"/>
  <c r="BK368"/>
  <c r="BK290"/>
  <c r="BK205"/>
  <c r="J451"/>
  <c r="BK379"/>
  <c r="BK308"/>
  <c r="J244"/>
  <c r="BK451"/>
  <c r="BK361"/>
  <c r="BK329"/>
  <c r="J256"/>
  <c r="BK181"/>
  <c i="4" r="BK388"/>
  <c r="J355"/>
  <c r="J288"/>
  <c r="J210"/>
  <c r="BK414"/>
  <c r="BK316"/>
  <c r="J259"/>
  <c r="BK188"/>
  <c r="BK423"/>
  <c r="BK313"/>
  <c r="BK270"/>
  <c r="J164"/>
  <c r="BK460"/>
  <c r="J403"/>
  <c r="BK284"/>
  <c r="BK184"/>
  <c r="J477"/>
  <c r="BK417"/>
  <c r="BK310"/>
  <c r="BK232"/>
  <c r="J168"/>
  <c r="BK431"/>
  <c r="BK197"/>
  <c r="BK239"/>
  <c r="J344"/>
  <c r="BK192"/>
  <c i="5" r="BK197"/>
  <c r="J197"/>
  <c r="BK256"/>
  <c r="J224"/>
  <c r="J153"/>
  <c r="J211"/>
  <c r="J214"/>
  <c r="J148"/>
  <c r="BK224"/>
  <c i="6" r="J269"/>
  <c r="J216"/>
  <c r="J234"/>
  <c r="BK259"/>
  <c r="J163"/>
  <c r="J263"/>
  <c r="BK183"/>
  <c r="BK226"/>
  <c r="J150"/>
  <c r="BK179"/>
  <c r="J259"/>
  <c r="BK196"/>
  <c i="7" r="BK250"/>
  <c r="J174"/>
  <c r="BK219"/>
  <c r="BK170"/>
  <c r="J266"/>
  <c i="8" r="J592"/>
  <c r="J436"/>
  <c r="J325"/>
  <c r="J202"/>
  <c r="BK357"/>
  <c r="J573"/>
  <c r="BK475"/>
  <c r="BK394"/>
  <c r="BK347"/>
  <c r="J152"/>
  <c r="BK500"/>
  <c r="BK427"/>
  <c r="J349"/>
  <c r="BK284"/>
  <c r="J210"/>
  <c r="BK567"/>
  <c r="J477"/>
  <c r="BK387"/>
  <c r="J288"/>
  <c r="J173"/>
  <c r="J554"/>
  <c r="J419"/>
  <c r="BK370"/>
  <c r="BK311"/>
  <c r="BK194"/>
  <c i="9" r="F38"/>
  <c i="1" r="BC103"/>
  <c i="2" l="1" r="BK159"/>
  <c r="J159"/>
  <c r="J100"/>
  <c r="BK188"/>
  <c r="J188"/>
  <c r="J102"/>
  <c i="3" r="P222"/>
  <c r="BK442"/>
  <c r="J442"/>
  <c r="J103"/>
  <c r="BK467"/>
  <c r="J467"/>
  <c r="J106"/>
  <c i="4" r="BK127"/>
  <c r="J127"/>
  <c r="J98"/>
  <c r="P209"/>
  <c r="T456"/>
  <c i="7" r="R191"/>
  <c r="BK274"/>
  <c r="J274"/>
  <c r="J102"/>
  <c i="8" r="R132"/>
  <c i="2" r="R125"/>
  <c r="R179"/>
  <c i="3" r="BK222"/>
  <c r="J222"/>
  <c r="J101"/>
  <c r="P442"/>
  <c r="R467"/>
  <c i="4" r="P127"/>
  <c r="BK209"/>
  <c r="J209"/>
  <c r="J101"/>
  <c r="R456"/>
  <c i="5" r="P128"/>
  <c r="R255"/>
  <c r="R250"/>
  <c i="6" r="R154"/>
  <c i="7" r="BK125"/>
  <c r="BK233"/>
  <c r="J233"/>
  <c r="J101"/>
  <c i="8" r="R307"/>
  <c r="P499"/>
  <c r="T520"/>
  <c i="2" r="R159"/>
  <c r="R188"/>
  <c i="3" r="T129"/>
  <c r="R212"/>
  <c r="BK486"/>
  <c r="J486"/>
  <c r="J107"/>
  <c i="4" r="P223"/>
  <c r="R438"/>
  <c i="5" r="P191"/>
  <c r="BK234"/>
  <c r="J234"/>
  <c r="J102"/>
  <c i="6" r="P125"/>
  <c r="BK134"/>
  <c r="J134"/>
  <c r="J99"/>
  <c r="T134"/>
  <c i="7" r="P191"/>
  <c r="T274"/>
  <c i="8" r="BK132"/>
  <c r="J132"/>
  <c r="J98"/>
  <c r="BK222"/>
  <c r="J222"/>
  <c r="J99"/>
  <c r="BK248"/>
  <c r="J248"/>
  <c r="J100"/>
  <c r="R248"/>
  <c r="R278"/>
  <c r="BK483"/>
  <c r="J483"/>
  <c r="J104"/>
  <c r="R499"/>
  <c r="P520"/>
  <c i="2" r="BK125"/>
  <c r="J125"/>
  <c r="J98"/>
  <c r="T179"/>
  <c i="3" r="BK129"/>
  <c r="J129"/>
  <c r="J98"/>
  <c r="T212"/>
  <c r="T467"/>
  <c i="4" r="T223"/>
  <c r="T126"/>
  <c r="T125"/>
  <c r="T438"/>
  <c i="5" r="T128"/>
  <c r="T234"/>
  <c r="T255"/>
  <c r="T250"/>
  <c i="6" r="R125"/>
  <c r="P134"/>
  <c i="7" r="R125"/>
  <c r="P233"/>
  <c i="8" r="T307"/>
  <c r="T499"/>
  <c r="R520"/>
  <c i="2" r="P125"/>
  <c r="BK179"/>
  <c r="J179"/>
  <c r="J101"/>
  <c i="3" r="P129"/>
  <c r="BK212"/>
  <c r="J212"/>
  <c r="J100"/>
  <c r="R486"/>
  <c r="R466"/>
  <c i="4" r="T127"/>
  <c r="T209"/>
  <c r="P456"/>
  <c i="5" r="R128"/>
  <c i="6" r="BK125"/>
  <c r="J125"/>
  <c r="J98"/>
  <c r="T125"/>
  <c r="R134"/>
  <c i="7" r="BK191"/>
  <c r="J191"/>
  <c r="J99"/>
  <c r="R274"/>
  <c i="8" r="P132"/>
  <c r="P222"/>
  <c r="T222"/>
  <c r="T248"/>
  <c r="P278"/>
  <c r="T483"/>
  <c r="R553"/>
  <c i="2" r="T159"/>
  <c r="T188"/>
  <c i="3" r="R222"/>
  <c r="R442"/>
  <c r="P467"/>
  <c i="4" r="R127"/>
  <c r="R209"/>
  <c r="BK456"/>
  <c r="J456"/>
  <c r="J104"/>
  <c i="5" r="BK128"/>
  <c r="J128"/>
  <c r="J98"/>
  <c r="R191"/>
  <c r="P234"/>
  <c i="6" r="T154"/>
  <c r="T124"/>
  <c r="T123"/>
  <c i="7" r="T125"/>
  <c r="T233"/>
  <c i="8" r="T132"/>
  <c r="T131"/>
  <c r="R222"/>
  <c r="P248"/>
  <c r="BK278"/>
  <c r="J278"/>
  <c r="J101"/>
  <c r="T278"/>
  <c r="P483"/>
  <c r="BK520"/>
  <c r="BK553"/>
  <c r="J553"/>
  <c r="J110"/>
  <c i="2" r="P159"/>
  <c r="P188"/>
  <c i="3" r="T222"/>
  <c r="T442"/>
  <c r="P486"/>
  <c i="4" r="R223"/>
  <c r="R126"/>
  <c r="R125"/>
  <c r="P438"/>
  <c i="5" r="T191"/>
  <c r="R234"/>
  <c r="P255"/>
  <c r="P250"/>
  <c i="6" r="P154"/>
  <c r="P124"/>
  <c r="P123"/>
  <c i="1" r="AU99"/>
  <c i="7" r="T191"/>
  <c r="P274"/>
  <c i="8" r="BK307"/>
  <c r="J307"/>
  <c r="J103"/>
  <c r="BK499"/>
  <c r="J499"/>
  <c r="J105"/>
  <c r="P553"/>
  <c i="2" r="T125"/>
  <c r="T124"/>
  <c r="T123"/>
  <c r="P179"/>
  <c i="3" r="R129"/>
  <c r="R128"/>
  <c r="R127"/>
  <c r="P212"/>
  <c r="T486"/>
  <c i="4" r="BK223"/>
  <c r="BK438"/>
  <c r="J438"/>
  <c r="J103"/>
  <c i="5" r="BK191"/>
  <c r="J191"/>
  <c r="J100"/>
  <c r="BK255"/>
  <c r="J255"/>
  <c r="J106"/>
  <c i="6" r="BK154"/>
  <c i="7" r="P125"/>
  <c r="P124"/>
  <c r="P123"/>
  <c i="1" r="AU100"/>
  <c i="7" r="R233"/>
  <c i="8" r="P307"/>
  <c r="R483"/>
  <c r="T553"/>
  <c i="4" r="BK196"/>
  <c r="J196"/>
  <c r="J99"/>
  <c r="BK204"/>
  <c r="J204"/>
  <c r="J100"/>
  <c i="7" r="BK301"/>
  <c r="J301"/>
  <c r="J103"/>
  <c i="3" r="BK462"/>
  <c r="J462"/>
  <c r="J104"/>
  <c i="7" r="BK227"/>
  <c r="J227"/>
  <c r="J100"/>
  <c i="8" r="BK550"/>
  <c r="J550"/>
  <c r="J109"/>
  <c i="3" r="BK204"/>
  <c r="J204"/>
  <c r="J99"/>
  <c i="5" r="BK226"/>
  <c r="J226"/>
  <c r="J101"/>
  <c i="6" r="BK144"/>
  <c r="J144"/>
  <c r="J100"/>
  <c i="9" r="BK124"/>
  <c r="J124"/>
  <c r="J100"/>
  <c i="2" r="BK150"/>
  <c r="J150"/>
  <c r="J99"/>
  <c r="BK197"/>
  <c r="J197"/>
  <c r="J103"/>
  <c i="3" r="BK431"/>
  <c r="J431"/>
  <c r="J102"/>
  <c i="5" r="BK185"/>
  <c r="J185"/>
  <c r="J99"/>
  <c i="6" r="BK149"/>
  <c r="J149"/>
  <c r="J101"/>
  <c r="BK272"/>
  <c r="J272"/>
  <c r="J103"/>
  <c i="8" r="BK303"/>
  <c r="J303"/>
  <c r="J102"/>
  <c r="BK515"/>
  <c r="J515"/>
  <c r="J106"/>
  <c i="5" r="BK251"/>
  <c r="J251"/>
  <c r="J105"/>
  <c i="10" r="BK124"/>
  <c r="J124"/>
  <c r="J100"/>
  <c i="4" r="BK476"/>
  <c r="J476"/>
  <c r="J105"/>
  <c i="5" r="BK246"/>
  <c r="J246"/>
  <c r="J103"/>
  <c i="10" r="J91"/>
  <c r="F118"/>
  <c i="9" r="BK123"/>
  <c r="J123"/>
  <c r="J99"/>
  <c i="10" r="F119"/>
  <c r="J93"/>
  <c r="J94"/>
  <c r="E110"/>
  <c r="BE125"/>
  <c i="8" r="J520"/>
  <c r="J108"/>
  <c r="BK131"/>
  <c r="J131"/>
  <c r="J97"/>
  <c i="9" r="E85"/>
  <c r="F94"/>
  <c r="J116"/>
  <c r="J93"/>
  <c r="F118"/>
  <c r="J119"/>
  <c r="BE125"/>
  <c i="8" r="E85"/>
  <c r="BE173"/>
  <c r="BE184"/>
  <c r="BE210"/>
  <c r="BE214"/>
  <c r="BE223"/>
  <c r="BE227"/>
  <c r="BE244"/>
  <c r="BE329"/>
  <c r="BE331"/>
  <c r="BE359"/>
  <c r="BE368"/>
  <c r="BE378"/>
  <c r="BE390"/>
  <c r="BE427"/>
  <c r="BE490"/>
  <c r="BE546"/>
  <c r="BE576"/>
  <c r="BE592"/>
  <c i="7" r="J125"/>
  <c r="J98"/>
  <c i="8" r="F92"/>
  <c r="J124"/>
  <c r="BE148"/>
  <c r="BE180"/>
  <c r="J92"/>
  <c r="BE133"/>
  <c r="BE139"/>
  <c r="BE249"/>
  <c r="BE268"/>
  <c r="BE341"/>
  <c r="BE347"/>
  <c r="BE355"/>
  <c r="BE362"/>
  <c r="BE365"/>
  <c r="BE397"/>
  <c r="BE469"/>
  <c r="BE471"/>
  <c r="BE500"/>
  <c r="BE504"/>
  <c r="BE507"/>
  <c r="BE534"/>
  <c r="BE551"/>
  <c r="BE573"/>
  <c r="BE152"/>
  <c r="BE198"/>
  <c r="BE232"/>
  <c r="BE325"/>
  <c r="BE327"/>
  <c r="BE351"/>
  <c r="BE387"/>
  <c r="BE403"/>
  <c r="BE422"/>
  <c r="BE429"/>
  <c r="BE432"/>
  <c r="BE457"/>
  <c r="BE459"/>
  <c r="BE475"/>
  <c r="BE484"/>
  <c r="BE511"/>
  <c r="BE538"/>
  <c r="BE542"/>
  <c r="BE561"/>
  <c r="BE156"/>
  <c r="BE194"/>
  <c r="BE254"/>
  <c r="BE261"/>
  <c r="BE272"/>
  <c r="BE279"/>
  <c r="BE284"/>
  <c r="BE288"/>
  <c r="BE304"/>
  <c r="BE335"/>
  <c r="BE337"/>
  <c r="BE357"/>
  <c r="BE374"/>
  <c r="BE473"/>
  <c r="BE477"/>
  <c r="BE479"/>
  <c r="BE521"/>
  <c r="BE525"/>
  <c r="BE529"/>
  <c r="BE564"/>
  <c r="BE567"/>
  <c r="BE579"/>
  <c r="BE585"/>
  <c r="J91"/>
  <c r="F126"/>
  <c r="BE143"/>
  <c r="BE163"/>
  <c r="BE308"/>
  <c r="BE339"/>
  <c r="BE345"/>
  <c r="BE372"/>
  <c r="BE385"/>
  <c r="BE440"/>
  <c r="BE467"/>
  <c r="BE481"/>
  <c r="BE169"/>
  <c r="BE176"/>
  <c r="BE189"/>
  <c r="BE218"/>
  <c r="BE238"/>
  <c r="BE293"/>
  <c r="BE296"/>
  <c r="BE299"/>
  <c r="BE311"/>
  <c r="BE319"/>
  <c r="BE323"/>
  <c r="BE392"/>
  <c r="BE394"/>
  <c r="BE399"/>
  <c r="BE414"/>
  <c r="BE419"/>
  <c r="BE461"/>
  <c r="BE463"/>
  <c r="BE494"/>
  <c r="BE554"/>
  <c r="BE159"/>
  <c r="BE202"/>
  <c r="BE206"/>
  <c r="BE321"/>
  <c r="BE349"/>
  <c r="BE370"/>
  <c r="BE380"/>
  <c r="BE382"/>
  <c r="BE405"/>
  <c r="BE407"/>
  <c r="BE411"/>
  <c r="BE436"/>
  <c r="BE465"/>
  <c r="BE487"/>
  <c r="BE516"/>
  <c r="BE570"/>
  <c i="6" r="J154"/>
  <c r="J102"/>
  <c i="7" r="F92"/>
  <c r="J117"/>
  <c r="BE126"/>
  <c r="BE240"/>
  <c r="BE266"/>
  <c r="BE268"/>
  <c r="BE282"/>
  <c r="BE159"/>
  <c r="BE223"/>
  <c r="BE254"/>
  <c r="BE302"/>
  <c r="J92"/>
  <c r="BE151"/>
  <c r="BE155"/>
  <c r="BE166"/>
  <c r="BE219"/>
  <c r="BE270"/>
  <c r="J91"/>
  <c r="BE170"/>
  <c r="BE174"/>
  <c r="BE204"/>
  <c r="BE208"/>
  <c r="BE250"/>
  <c r="BE146"/>
  <c r="BE188"/>
  <c r="BE192"/>
  <c r="BE215"/>
  <c r="BE244"/>
  <c r="BE275"/>
  <c r="BE278"/>
  <c r="BE287"/>
  <c r="BE292"/>
  <c r="E85"/>
  <c r="BE131"/>
  <c r="BE136"/>
  <c r="BE182"/>
  <c r="BE196"/>
  <c r="BE200"/>
  <c r="BE258"/>
  <c r="BE262"/>
  <c r="F91"/>
  <c r="BE141"/>
  <c r="BE163"/>
  <c r="BE178"/>
  <c r="BE185"/>
  <c r="BE212"/>
  <c r="BE228"/>
  <c r="BE234"/>
  <c r="BE237"/>
  <c r="BE297"/>
  <c i="5" r="BK127"/>
  <c r="BK250"/>
  <c r="J250"/>
  <c r="J104"/>
  <c i="6" r="F91"/>
  <c r="J92"/>
  <c r="F120"/>
  <c r="BE163"/>
  <c r="BE167"/>
  <c r="BE171"/>
  <c r="BE175"/>
  <c r="BE186"/>
  <c r="BE208"/>
  <c r="BE221"/>
  <c r="BE226"/>
  <c r="BE229"/>
  <c r="BE234"/>
  <c r="BE263"/>
  <c r="BE267"/>
  <c r="E113"/>
  <c r="BE126"/>
  <c r="BE130"/>
  <c r="BE145"/>
  <c r="BE159"/>
  <c r="BE261"/>
  <c r="J89"/>
  <c r="BE231"/>
  <c r="J91"/>
  <c r="BE150"/>
  <c r="BE155"/>
  <c r="BE179"/>
  <c r="BE190"/>
  <c r="BE269"/>
  <c r="BE183"/>
  <c r="BE192"/>
  <c r="BE201"/>
  <c r="BE219"/>
  <c r="BE238"/>
  <c r="BE203"/>
  <c r="BE206"/>
  <c r="BE216"/>
  <c r="BE224"/>
  <c r="BE257"/>
  <c r="BE259"/>
  <c r="BE273"/>
  <c r="BE135"/>
  <c r="BE142"/>
  <c r="BE194"/>
  <c r="BE196"/>
  <c r="BE198"/>
  <c r="BE211"/>
  <c r="BE214"/>
  <c r="BE241"/>
  <c r="BE246"/>
  <c i="5" r="F92"/>
  <c r="BE134"/>
  <c r="BE195"/>
  <c r="BE214"/>
  <c r="BE261"/>
  <c r="E85"/>
  <c r="BE157"/>
  <c r="BE177"/>
  <c r="BE200"/>
  <c r="BE207"/>
  <c r="BE219"/>
  <c r="F91"/>
  <c r="J122"/>
  <c r="BE202"/>
  <c r="BE205"/>
  <c r="BE222"/>
  <c r="BE224"/>
  <c r="BE238"/>
  <c r="BE242"/>
  <c r="J120"/>
  <c r="BE143"/>
  <c r="BE169"/>
  <c i="4" r="J223"/>
  <c r="J102"/>
  <c i="5" r="BE129"/>
  <c r="BE139"/>
  <c r="BE173"/>
  <c r="BE197"/>
  <c r="BE256"/>
  <c r="J123"/>
  <c r="BE165"/>
  <c r="BE186"/>
  <c r="BE227"/>
  <c r="BE252"/>
  <c r="BE181"/>
  <c r="BE211"/>
  <c r="BE235"/>
  <c r="BE247"/>
  <c r="BE148"/>
  <c r="BE153"/>
  <c r="BE161"/>
  <c r="BE192"/>
  <c r="BE217"/>
  <c i="4" r="J91"/>
  <c r="F121"/>
  <c r="BE197"/>
  <c r="BE262"/>
  <c r="BE266"/>
  <c r="BE279"/>
  <c r="BE282"/>
  <c r="BE304"/>
  <c r="BE351"/>
  <c r="BE362"/>
  <c r="BE372"/>
  <c r="BE375"/>
  <c r="F122"/>
  <c r="BE138"/>
  <c r="BE168"/>
  <c r="BE210"/>
  <c r="BE259"/>
  <c r="BE399"/>
  <c r="BE457"/>
  <c i="3" r="BK128"/>
  <c r="J128"/>
  <c r="J97"/>
  <c r="BK466"/>
  <c r="J466"/>
  <c r="J105"/>
  <c i="4" r="E115"/>
  <c r="BE142"/>
  <c r="BE151"/>
  <c r="BE155"/>
  <c r="BE164"/>
  <c r="BE214"/>
  <c r="BE224"/>
  <c r="BE228"/>
  <c r="BE249"/>
  <c r="BE255"/>
  <c r="BE273"/>
  <c r="BE320"/>
  <c r="BE334"/>
  <c r="BE391"/>
  <c r="BE420"/>
  <c r="BE426"/>
  <c r="BE429"/>
  <c r="BE460"/>
  <c r="BE472"/>
  <c r="J92"/>
  <c r="BE288"/>
  <c r="BE316"/>
  <c r="BE327"/>
  <c r="BE331"/>
  <c r="BE385"/>
  <c r="BE403"/>
  <c r="BE407"/>
  <c r="BE410"/>
  <c r="BE276"/>
  <c r="BE291"/>
  <c r="BE298"/>
  <c r="BE310"/>
  <c r="BE337"/>
  <c r="BE369"/>
  <c r="BE382"/>
  <c r="BE395"/>
  <c r="BE414"/>
  <c r="J119"/>
  <c r="BE160"/>
  <c r="BE192"/>
  <c r="BE205"/>
  <c r="BE236"/>
  <c r="BE239"/>
  <c r="BE242"/>
  <c r="BE307"/>
  <c r="BE324"/>
  <c r="BE348"/>
  <c r="BE355"/>
  <c r="BE358"/>
  <c r="BE380"/>
  <c r="BE417"/>
  <c r="BE451"/>
  <c r="BE294"/>
  <c r="BE313"/>
  <c r="BE339"/>
  <c r="BE342"/>
  <c r="BE377"/>
  <c r="BE388"/>
  <c r="BE423"/>
  <c r="BE446"/>
  <c r="BE128"/>
  <c r="BE133"/>
  <c r="BE147"/>
  <c r="BE172"/>
  <c r="BE176"/>
  <c r="BE180"/>
  <c r="BE184"/>
  <c r="BE188"/>
  <c r="BE219"/>
  <c r="BE232"/>
  <c r="BE245"/>
  <c r="BE251"/>
  <c r="BE270"/>
  <c r="BE284"/>
  <c r="BE301"/>
  <c r="BE344"/>
  <c r="BE365"/>
  <c r="BE412"/>
  <c r="BE431"/>
  <c r="BE439"/>
  <c r="BE464"/>
  <c r="BE468"/>
  <c r="BE477"/>
  <c i="3" r="E85"/>
  <c r="F123"/>
  <c r="BE177"/>
  <c r="BE223"/>
  <c r="BE244"/>
  <c r="BE250"/>
  <c r="BE252"/>
  <c r="BE258"/>
  <c r="BE308"/>
  <c r="BE315"/>
  <c r="BE318"/>
  <c r="BE325"/>
  <c r="BE353"/>
  <c r="BE371"/>
  <c r="BE396"/>
  <c r="BE409"/>
  <c r="BE468"/>
  <c r="BE478"/>
  <c r="J91"/>
  <c r="F124"/>
  <c r="BE156"/>
  <c r="BE193"/>
  <c r="BE200"/>
  <c r="BE227"/>
  <c r="BE235"/>
  <c r="BE242"/>
  <c r="BE277"/>
  <c r="BE286"/>
  <c r="BE288"/>
  <c r="BE292"/>
  <c r="BE297"/>
  <c r="BE304"/>
  <c r="BE311"/>
  <c r="BE332"/>
  <c r="BE335"/>
  <c r="BE355"/>
  <c r="BE359"/>
  <c r="BE361"/>
  <c r="BE364"/>
  <c r="BE383"/>
  <c r="BE432"/>
  <c r="BE437"/>
  <c i="2" r="BK124"/>
  <c r="J124"/>
  <c r="J97"/>
  <c i="3" r="BE341"/>
  <c r="BE343"/>
  <c r="BE389"/>
  <c r="BE414"/>
  <c r="BE417"/>
  <c r="BE421"/>
  <c r="BE425"/>
  <c r="BE463"/>
  <c r="BE500"/>
  <c r="J89"/>
  <c r="J92"/>
  <c r="BE135"/>
  <c r="BE161"/>
  <c r="BE173"/>
  <c r="BE189"/>
  <c r="BE196"/>
  <c r="BE217"/>
  <c r="BE254"/>
  <c r="BE256"/>
  <c r="BE262"/>
  <c r="BE265"/>
  <c r="BE290"/>
  <c r="BE295"/>
  <c r="BE329"/>
  <c r="BE377"/>
  <c r="BE379"/>
  <c r="BE401"/>
  <c r="BE411"/>
  <c r="BE447"/>
  <c r="BE451"/>
  <c r="BE454"/>
  <c r="BE471"/>
  <c r="BE130"/>
  <c r="BE141"/>
  <c r="BE151"/>
  <c r="BE165"/>
  <c r="BE169"/>
  <c r="BE181"/>
  <c r="BE185"/>
  <c r="BE205"/>
  <c r="BE246"/>
  <c r="BE269"/>
  <c r="BE271"/>
  <c r="BE279"/>
  <c r="BE282"/>
  <c r="BE337"/>
  <c r="BE347"/>
  <c r="BE368"/>
  <c r="BE374"/>
  <c r="BE393"/>
  <c r="BE474"/>
  <c r="BE482"/>
  <c r="BE487"/>
  <c r="BE494"/>
  <c r="BE147"/>
  <c r="BE213"/>
  <c r="BE238"/>
  <c r="BE248"/>
  <c r="BE267"/>
  <c r="BE273"/>
  <c r="BE301"/>
  <c r="BE322"/>
  <c r="BE349"/>
  <c r="BE404"/>
  <c r="BE443"/>
  <c r="BE458"/>
  <c r="BE497"/>
  <c i="2" r="E85"/>
  <c r="J89"/>
  <c r="F91"/>
  <c r="J91"/>
  <c r="F92"/>
  <c r="J92"/>
  <c r="BE126"/>
  <c r="BE132"/>
  <c r="BE135"/>
  <c r="BE138"/>
  <c r="BE141"/>
  <c r="BE144"/>
  <c r="BE147"/>
  <c r="BE151"/>
  <c r="BE160"/>
  <c r="BE163"/>
  <c r="BE166"/>
  <c r="BE171"/>
  <c r="BE176"/>
  <c r="BE180"/>
  <c r="BE185"/>
  <c r="BE189"/>
  <c r="BE194"/>
  <c r="BE198"/>
  <c i="1" r="AW95"/>
  <c r="BA95"/>
  <c r="BB95"/>
  <c r="BC95"/>
  <c r="BD95"/>
  <c i="4" r="J34"/>
  <c i="1" r="AW97"/>
  <c i="5" r="J34"/>
  <c i="1" r="AW98"/>
  <c i="5" r="F35"/>
  <c i="1" r="BB98"/>
  <c i="6" r="J34"/>
  <c i="1" r="AW99"/>
  <c i="7" r="F36"/>
  <c i="1" r="BC100"/>
  <c i="9" r="F35"/>
  <c i="1" r="AZ103"/>
  <c i="4" r="F34"/>
  <c i="1" r="BA97"/>
  <c i="4" r="F37"/>
  <c i="1" r="BD97"/>
  <c i="7" r="J34"/>
  <c i="1" r="AW100"/>
  <c i="10" r="F36"/>
  <c i="1" r="BA104"/>
  <c i="3" r="F34"/>
  <c i="1" r="BA96"/>
  <c i="5" r="F37"/>
  <c i="1" r="BD98"/>
  <c i="7" r="F35"/>
  <c i="1" r="BB100"/>
  <c i="8" r="F37"/>
  <c i="1" r="BD102"/>
  <c r="BD101"/>
  <c i="3" r="J34"/>
  <c i="1" r="AW96"/>
  <c i="6" r="F34"/>
  <c i="1" r="BA99"/>
  <c i="8" r="J34"/>
  <c i="1" r="AW102"/>
  <c i="3" r="F35"/>
  <c i="1" r="BB96"/>
  <c i="5" r="F36"/>
  <c i="1" r="BC98"/>
  <c i="7" r="F34"/>
  <c i="1" r="BA100"/>
  <c i="9" r="F36"/>
  <c i="1" r="BA103"/>
  <c i="10" r="J35"/>
  <c i="1" r="AV104"/>
  <c r="AT104"/>
  <c i="3" r="F36"/>
  <c i="1" r="BC96"/>
  <c i="6" r="F35"/>
  <c i="1" r="BB99"/>
  <c i="8" r="F34"/>
  <c i="1" r="BA102"/>
  <c i="3" r="F37"/>
  <c i="1" r="BD96"/>
  <c i="5" r="F34"/>
  <c i="1" r="BA98"/>
  <c i="6" r="F36"/>
  <c i="1" r="BC99"/>
  <c i="7" r="F37"/>
  <c i="1" r="BD100"/>
  <c i="8" r="F36"/>
  <c i="1" r="BC102"/>
  <c r="BC101"/>
  <c r="AY101"/>
  <c r="AS94"/>
  <c i="4" r="F35"/>
  <c i="1" r="BB97"/>
  <c i="4" r="F36"/>
  <c i="1" r="BC97"/>
  <c i="6" r="F37"/>
  <c i="1" r="BD99"/>
  <c i="8" r="F35"/>
  <c i="1" r="BB102"/>
  <c r="BB101"/>
  <c r="AX101"/>
  <c i="8" l="1" r="BK519"/>
  <c r="J519"/>
  <c r="J107"/>
  <c i="3" r="P128"/>
  <c i="4" r="P126"/>
  <c r="P125"/>
  <c i="1" r="AU97"/>
  <c i="7" r="BK124"/>
  <c r="BK123"/>
  <c r="J123"/>
  <c i="2" r="R124"/>
  <c r="R123"/>
  <c i="5" r="R127"/>
  <c r="R126"/>
  <c i="7" r="R124"/>
  <c r="R123"/>
  <c i="8" r="T519"/>
  <c r="T130"/>
  <c i="5" r="P127"/>
  <c r="P126"/>
  <c i="1" r="AU98"/>
  <c i="4" r="BK126"/>
  <c r="J126"/>
  <c r="J97"/>
  <c i="8" r="P131"/>
  <c r="R519"/>
  <c r="R131"/>
  <c r="R130"/>
  <c i="2" r="P124"/>
  <c r="P123"/>
  <c i="1" r="AU95"/>
  <c i="3" r="T466"/>
  <c r="T128"/>
  <c r="T127"/>
  <c i="6" r="BK124"/>
  <c r="J124"/>
  <c r="J97"/>
  <c r="R124"/>
  <c r="R123"/>
  <c i="7" r="T124"/>
  <c r="T123"/>
  <c i="3" r="P466"/>
  <c r="P127"/>
  <c i="1" r="AU96"/>
  <c i="5" r="T127"/>
  <c r="T126"/>
  <c i="8" r="P519"/>
  <c i="10" r="BK123"/>
  <c r="J123"/>
  <c r="J99"/>
  <c i="9" r="BK122"/>
  <c r="J122"/>
  <c i="8" r="BK130"/>
  <c r="J130"/>
  <c r="J96"/>
  <c i="5" r="BK126"/>
  <c r="J126"/>
  <c r="J127"/>
  <c r="J97"/>
  <c i="3" r="BK127"/>
  <c r="J127"/>
  <c i="2" r="BK123"/>
  <c r="J123"/>
  <c r="J96"/>
  <c i="4" r="J33"/>
  <c i="1" r="AV97"/>
  <c r="AT97"/>
  <c i="3" r="J33"/>
  <c i="1" r="AV96"/>
  <c r="AT96"/>
  <c i="7" r="J30"/>
  <c i="1" r="AG100"/>
  <c i="2" r="J33"/>
  <c i="1" r="AV95"/>
  <c r="AT95"/>
  <c i="5" r="J30"/>
  <c i="1" r="AG98"/>
  <c i="6" r="J33"/>
  <c i="1" r="AV99"/>
  <c r="AT99"/>
  <c i="8" r="J33"/>
  <c i="1" r="AV102"/>
  <c r="AT102"/>
  <c i="4" r="F33"/>
  <c i="1" r="AZ97"/>
  <c i="3" r="F33"/>
  <c i="1" r="AZ96"/>
  <c i="3" r="J30"/>
  <c i="1" r="AG96"/>
  <c i="5" r="F33"/>
  <c i="1" r="AZ98"/>
  <c i="7" r="F33"/>
  <c i="1" r="AZ100"/>
  <c i="9" r="J35"/>
  <c i="1" r="AV103"/>
  <c r="AT103"/>
  <c r="BC94"/>
  <c r="W32"/>
  <c r="BD94"/>
  <c r="W33"/>
  <c i="2" r="F33"/>
  <c i="1" r="AZ95"/>
  <c i="6" r="F33"/>
  <c i="1" r="AZ99"/>
  <c i="8" r="F33"/>
  <c i="1" r="AZ102"/>
  <c i="5" r="J33"/>
  <c i="1" r="AV98"/>
  <c r="AT98"/>
  <c i="7" r="J33"/>
  <c i="1" r="AV100"/>
  <c r="AT100"/>
  <c r="AN100"/>
  <c i="10" r="F35"/>
  <c i="1" r="AZ104"/>
  <c r="AZ101"/>
  <c r="AV101"/>
  <c r="BA101"/>
  <c r="AW101"/>
  <c i="9" r="J32"/>
  <c i="1" r="AG103"/>
  <c r="BB94"/>
  <c r="W31"/>
  <c i="8" l="1" r="P130"/>
  <c i="1" r="AU102"/>
  <c i="6" r="BK123"/>
  <c r="J123"/>
  <c r="J96"/>
  <c i="7" r="J124"/>
  <c r="J97"/>
  <c i="4" r="BK125"/>
  <c r="J125"/>
  <c r="J96"/>
  <c i="7" r="J96"/>
  <c i="10" r="BK122"/>
  <c r="J122"/>
  <c r="J98"/>
  <c i="1" r="AN103"/>
  <c i="9" r="J98"/>
  <c r="J41"/>
  <c i="7" r="J39"/>
  <c i="1" r="AN98"/>
  <c i="5" r="J96"/>
  <c r="J39"/>
  <c i="1" r="AN96"/>
  <c i="3" r="J96"/>
  <c r="J39"/>
  <c i="1" r="AU101"/>
  <c r="AU94"/>
  <c r="AY94"/>
  <c r="BA94"/>
  <c r="W30"/>
  <c i="8" r="J30"/>
  <c i="1" r="AG102"/>
  <c r="AX94"/>
  <c i="2" r="J30"/>
  <c i="1" r="AG95"/>
  <c r="AZ94"/>
  <c r="W29"/>
  <c r="AT101"/>
  <c i="8" l="1" r="J39"/>
  <c i="1" r="AN102"/>
  <c i="2" r="J39"/>
  <c i="1" r="AN95"/>
  <c i="6" r="J30"/>
  <c i="1" r="AG99"/>
  <c r="AN99"/>
  <c i="4" r="J30"/>
  <c i="1" r="AG97"/>
  <c r="AN97"/>
  <c i="10" r="J32"/>
  <c i="1" r="AG104"/>
  <c r="AG101"/>
  <c r="AG94"/>
  <c r="AK26"/>
  <c r="AW94"/>
  <c r="AK30"/>
  <c r="AV94"/>
  <c r="AK29"/>
  <c r="AK35"/>
  <c l="1" r="AN101"/>
  <c i="4" r="J39"/>
  <c i="10" r="J41"/>
  <c i="6" r="J39"/>
  <c i="1" r="AN104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<sst xmlns="http://schemas.openxmlformats.org/spreadsheetml/2006/main">
  <si>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</si>
  <si>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</si>
  <si>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</si>
  <si>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</si>
  <si>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</si>
  <si>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{7a4d766e-a489-4e2f-9283-ecbe740083ca}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</si>
  <si>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</si>
  <si>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</si>
  <si>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</si>
  <si>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</si>
  <si>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</si>
  <si>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</si>
  <si>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</si>
  <si>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</si>
  <si>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DV-2024-03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</si>
  <si>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</si>
  <si>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</si>
  <si>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VHI v MPR - Obnova VHI v části ul. Kosmákova, Jihlava</t>
  </si>
  <si>
    <t>KSO:</t>
  </si>
  <si>
    <t>CC-CZ:</t>
  </si>
  <si>
    <t>Místo:</t>
  </si>
  <si>
    <t xml:space="preserve"> </t>
  </si>
  <si>
    <t>Datum:</t>
  </si>
  <si>
    <t>5. 9. 2024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</si>
  <si>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</si>
  <si>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</si>
  <si>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</si>
  <si>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</si>
  <si>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</si>
  <si>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</si>
  <si>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</si>
  <si>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</si>
  <si>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</si>
  <si>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</si>
  <si>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</si>
  <si>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</si>
  <si>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</si>
  <si>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</si>
  <si>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</si>
  <si>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</si>
  <si>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</si>
  <si>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</si>
  <si>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</si>
  <si>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</si>
  <si>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</si>
  <si>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</si>
  <si>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</si>
  <si>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</si>
  <si>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</si>
  <si>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</si>
  <si>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</si>
  <si>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</si>
  <si>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</si>
  <si>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</si>
  <si>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</si>
  <si>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</si>
  <si>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</si>
  <si>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</si>
  <si>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</si>
  <si>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</si>
  <si>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</si>
  <si>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</si>
  <si>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</si>
  <si>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</si>
  <si>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</si>
  <si>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</si>
  <si>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</si>
  <si>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</si>
  <si>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</si>
  <si>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</si>
  <si>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</si>
  <si>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</si>
  <si>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</si>
  <si>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</si>
  <si>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</si>
  <si>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</si>
  <si>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</si>
  <si>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</si>
  <si>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SO-00</t>
  </si>
  <si>
    <t>Vedlejší rozpočtové náklady</t>
  </si>
  <si>
    <t>STA</t>
  </si>
  <si>
    <t>1</t>
  </si>
  <si>
    <t>{03248f59-ea41-4455-a7b8-f608dcdc53bf}</t>
  </si>
  <si>
    <t>2</t>
  </si>
  <si>
    <t>SO-01</t>
  </si>
  <si>
    <t>Rekonstrukce vodovodu</t>
  </si>
  <si>
    <t>{548c27c7-7c2b-4741-afd1-15dbf7dedc57}</t>
  </si>
  <si>
    <t>SO-02</t>
  </si>
  <si>
    <t>Rekonstrukce jednotné kanalizace</t>
  </si>
  <si>
    <t>{28be0b57-3dc2-4665-8812-3b35f5138998}</t>
  </si>
  <si>
    <t>SO-03</t>
  </si>
  <si>
    <t>Výstavba dešťové kanalizace</t>
  </si>
  <si>
    <t>{8e3639ee-b0ac-4ed2-ac58-49fe7b00aaa5}</t>
  </si>
  <si>
    <t>SO-03a</t>
  </si>
  <si>
    <t>Výstavba dešťové kanalizace - potrubí</t>
  </si>
  <si>
    <t>{5eeb8ef9-dd0e-4945-abd1-11b427603042}</t>
  </si>
  <si>
    <t>SO-04</t>
  </si>
  <si>
    <t>Rekonstrukce povrchů komunikace</t>
  </si>
  <si>
    <t>{048f795f-48d3-4154-9c3a-7a2898dd3a0f}</t>
  </si>
  <si>
    <t>SO-05</t>
  </si>
  <si>
    <t>Armaturní šachta</t>
  </si>
  <si>
    <t>{f6fdd4c0-9828-42d5-9624-aa67a36a237a}</t>
  </si>
  <si>
    <t>Soupis</t>
  </si>
  <si>
    <t>###NOINSERT###</t>
  </si>
  <si>
    <t>SO-05.1</t>
  </si>
  <si>
    <t>Armaturní šachta - elektroinstalace</t>
  </si>
  <si>
    <t>{976e93c9-ecdc-4135-beea-cde7910e0c72}</t>
  </si>
  <si>
    <t>SO-05.2</t>
  </si>
  <si>
    <t>Armaturní šachta - přípojka NN</t>
  </si>
  <si>
    <t>{47e58c41-2b5c-483e-a81c-e6d8e084f527}</t>
  </si>
  <si>
    <t>KRYCÍ LIST SOUPISU PRACÍ</t>
  </si>
  <si>
    <t>Objekt:</t>
  </si>
  <si>
    <t>SO-00 -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</si>
  <si>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</si>
  <si>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</si>
  <si>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</si>
  <si>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</si>
  <si>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</si>
  <si>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</si>
  <si>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</si>
  <si>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</si>
  <si>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</si>
  <si>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</si>
  <si>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</si>
  <si>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</si>
  <si>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</si>
  <si>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</si>
  <si>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</si>
  <si>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</si>
  <si>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</si>
  <si>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</si>
  <si>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</si>
  <si>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</si>
  <si>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</si>
  <si>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</si>
  <si>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</si>
  <si>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</si>
  <si>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</si>
  <si>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</si>
  <si>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</si>
  <si>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</si>
  <si>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</si>
  <si>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</si>
  <si>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</si>
  <si>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011002000</t>
  </si>
  <si>
    <t>Průzkumné práce - průzkum kanalizačních a vodovodních přípojek</t>
  </si>
  <si>
    <t>soubor</t>
  </si>
  <si>
    <t>CS ÚRS 2024 02</t>
  </si>
  <si>
    <t>1024</t>
  </si>
  <si>
    <t>1297061792</t>
  </si>
  <si>
    <t>PP</t>
  </si>
  <si>
    <t>Průzkumné práce</t>
  </si>
  <si>
    <t>Online PSC</t>
  </si>
  <si>
    <t>https://podminky.urs.cz/item/CS_URS_2024_02/011002000</t>
  </si>
  <si>
    <t>VV</t>
  </si>
  <si>
    <t>položka obsahuje průzkum stávajících přípojek ve formě kopaných sond, způsobu přepojení, potřebných dodatečných komponent na přepojení, dobetonávky,</t>
  </si>
  <si>
    <t>podbetonávky, apod.</t>
  </si>
  <si>
    <t>011303000</t>
  </si>
  <si>
    <t>Archeologická činnost</t>
  </si>
  <si>
    <t>1097341110</t>
  </si>
  <si>
    <t>https://podminky.urs.cz/item/CS_URS_2024_02/011303000</t>
  </si>
  <si>
    <t>3</t>
  </si>
  <si>
    <t>012334000</t>
  </si>
  <si>
    <t>Kontrola vytyčovacích sítí</t>
  </si>
  <si>
    <t>-1191247857</t>
  </si>
  <si>
    <t>https://podminky.urs.cz/item/CS_URS_2024_02/012334000</t>
  </si>
  <si>
    <t>4</t>
  </si>
  <si>
    <t>012344000</t>
  </si>
  <si>
    <t>Vytyčovací práce - body stavby</t>
  </si>
  <si>
    <t>1863570678</t>
  </si>
  <si>
    <t>Vytyčovací práce</t>
  </si>
  <si>
    <t>https://podminky.urs.cz/item/CS_URS_2024_02/012344000</t>
  </si>
  <si>
    <t>012414000</t>
  </si>
  <si>
    <t>Geometrický plán</t>
  </si>
  <si>
    <t>158076195</t>
  </si>
  <si>
    <t>https://podminky.urs.cz/item/CS_URS_2024_02/012414000</t>
  </si>
  <si>
    <t>6</t>
  </si>
  <si>
    <t>012444000</t>
  </si>
  <si>
    <t>Geodetické měření skutečného provedení stavby</t>
  </si>
  <si>
    <t>-1202782147</t>
  </si>
  <si>
    <t>https://podminky.urs.cz/item/CS_URS_2024_02/012444000</t>
  </si>
  <si>
    <t>7</t>
  </si>
  <si>
    <t>013254000</t>
  </si>
  <si>
    <t>Dokumentace skutečného provedení stavby</t>
  </si>
  <si>
    <t>1136424349</t>
  </si>
  <si>
    <t>https://podminky.urs.cz/item/CS_URS_2024_02/013254000</t>
  </si>
  <si>
    <t>VRN3</t>
  </si>
  <si>
    <t>Zařízení staveniště</t>
  </si>
  <si>
    <t>8</t>
  </si>
  <si>
    <t>030001000</t>
  </si>
  <si>
    <t>390375833</t>
  </si>
  <si>
    <t>https://podminky.urs.cz/item/CS_URS_2024_02/030001000</t>
  </si>
  <si>
    <t>položka obsahuje dovoz a odvoz kompletního vybavení zařízení staveniště včetně oplocení, dočasných konstrukcí (lávky, mostky apod.), včetně sociálního</t>
  </si>
  <si>
    <t>zázemí, napojení na technickou infrastrukturu a další</t>
  </si>
  <si>
    <t>v položce je zahrnuta i případná úprava terénu pro zařízení staveniště včetně navrácení do původního stavu</t>
  </si>
  <si>
    <t>položka obsahuje vše co je spojeno se zařízením staveniště</t>
  </si>
  <si>
    <t>VRN4</t>
  </si>
  <si>
    <t>Inženýrská činnost</t>
  </si>
  <si>
    <t>9</t>
  </si>
  <si>
    <t>041414000</t>
  </si>
  <si>
    <t>Plán BOZP - aktualizace</t>
  </si>
  <si>
    <t>742251370</t>
  </si>
  <si>
    <t>Plán BOZP</t>
  </si>
  <si>
    <t>https://podminky.urs.cz/item/CS_URS_2024_02/041414000</t>
  </si>
  <si>
    <t>10</t>
  </si>
  <si>
    <t>041424000</t>
  </si>
  <si>
    <t>Koordinátor BOZP - opatření vyplývající z plánu BOZP</t>
  </si>
  <si>
    <t>-1333012589</t>
  </si>
  <si>
    <t>Koordinátor BOZP</t>
  </si>
  <si>
    <t>https://podminky.urs.cz/item/CS_URS_2024_02/041424000</t>
  </si>
  <si>
    <t>11</t>
  </si>
  <si>
    <t>043134000</t>
  </si>
  <si>
    <t>Zkoušky zatěžovací</t>
  </si>
  <si>
    <t>1030416852</t>
  </si>
  <si>
    <t>https://podminky.urs.cz/item/CS_URS_2024_02/043134000</t>
  </si>
  <si>
    <t>položka obsahuje veškeré zatěžovací zkoušky na zemní pláni a na konstrukčních vrstvách komunikace - min. počet 10</t>
  </si>
  <si>
    <t>043234000</t>
  </si>
  <si>
    <t>Rozbory celkem - rozobory pitné vody</t>
  </si>
  <si>
    <t>-361855849</t>
  </si>
  <si>
    <t>Rozbory celkem</t>
  </si>
  <si>
    <t>https://podminky.urs.cz/item/CS_URS_2024_02/043234000</t>
  </si>
  <si>
    <t>vodovod + suchovod</t>
  </si>
  <si>
    <t>13</t>
  </si>
  <si>
    <t>049303000</t>
  </si>
  <si>
    <t>Náklady vzniklé v souvislosti s předáním stavby</t>
  </si>
  <si>
    <t>796034460</t>
  </si>
  <si>
    <t>https://podminky.urs.cz/item/CS_URS_2024_02/049303000</t>
  </si>
  <si>
    <t>VRN6</t>
  </si>
  <si>
    <t>Územní vlivy</t>
  </si>
  <si>
    <t>14</t>
  </si>
  <si>
    <t>062303000</t>
  </si>
  <si>
    <t>Použití nezvyklých dopravních prostředků</t>
  </si>
  <si>
    <t>-1715783467</t>
  </si>
  <si>
    <t>https://podminky.urs.cz/item/CS_URS_2024_02/062303000</t>
  </si>
  <si>
    <t>použití střední těžké techniky z důvodu oboustranné souvislé zástavby</t>
  </si>
  <si>
    <t>15</t>
  </si>
  <si>
    <t>063002000</t>
  </si>
  <si>
    <t>Práce na těžce přístupných místech - stísněná zástavba</t>
  </si>
  <si>
    <t>1408248122</t>
  </si>
  <si>
    <t>Práce na těžce přístupných místech</t>
  </si>
  <si>
    <t>https://podminky.urs.cz/item/CS_URS_2024_02/063002000</t>
  </si>
  <si>
    <t>VRN7</t>
  </si>
  <si>
    <t>Provozní vlivy</t>
  </si>
  <si>
    <t>16</t>
  </si>
  <si>
    <t>072203000</t>
  </si>
  <si>
    <t>Silniční provoz - zajištění DIO (dopravní značení)</t>
  </si>
  <si>
    <t>-440063423</t>
  </si>
  <si>
    <t>https://podminky.urs.cz/item/CS_URS_2024_02/072203000</t>
  </si>
  <si>
    <t>položka obsahuje kompletní zajištění dočasného dopravního značení pro stavbu včetně jejího projednání, nájmu a odvozu po stavbě</t>
  </si>
  <si>
    <t>17</t>
  </si>
  <si>
    <t>073002000</t>
  </si>
  <si>
    <t>Ztížený pohyb vozidel v centrech měst</t>
  </si>
  <si>
    <t>1445020852</t>
  </si>
  <si>
    <t>https://podminky.urs.cz/item/CS_URS_2024_02/073002000</t>
  </si>
  <si>
    <t>VRN9</t>
  </si>
  <si>
    <t>Ostatní náklady</t>
  </si>
  <si>
    <t>18</t>
  </si>
  <si>
    <t>091403000</t>
  </si>
  <si>
    <t>Práce na památkovém objektu</t>
  </si>
  <si>
    <t>451037523</t>
  </si>
  <si>
    <t>https://podminky.urs.cz/item/CS_URS_2024_02/091403000</t>
  </si>
  <si>
    <t>práce v blízkosti památkových objektů a v centru města</t>
  </si>
  <si>
    <t>vdv_náměstí</t>
  </si>
  <si>
    <t>26,5</t>
  </si>
  <si>
    <t>vdv_Havířská</t>
  </si>
  <si>
    <t>1,7</t>
  </si>
  <si>
    <t>vdv_žula</t>
  </si>
  <si>
    <t>47,9</t>
  </si>
  <si>
    <t>asfalt</t>
  </si>
  <si>
    <t>121,2</t>
  </si>
  <si>
    <t>přípojky_v_chodníku</t>
  </si>
  <si>
    <t>přípojky_v_vchodníku</t>
  </si>
  <si>
    <t>24,1</t>
  </si>
  <si>
    <t>výkop</t>
  </si>
  <si>
    <t>334,8</t>
  </si>
  <si>
    <t>SO-01 - Rekonstrukce vodovodu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</si>
  <si>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</si>
  <si>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</si>
  <si>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</si>
  <si>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</si>
  <si>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</si>
  <si>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</si>
  <si>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</si>
  <si>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</si>
  <si>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</si>
  <si>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722 - Zdravotechnika - vnitřní vodovod</t>
  </si>
  <si>
    <t xml:space="preserve">    767 - Konstrukce zámečnické</t>
  </si>
  <si>
    <t>HSV</t>
  </si>
  <si>
    <t>Práce a dodávky HSV</t>
  </si>
  <si>
    <t>Zemní práce</t>
  </si>
  <si>
    <t>113105111</t>
  </si>
  <si>
    <t>Rozebrání dlažeb z lomového kamene kladených na sucho</t>
  </si>
  <si>
    <t>m2</t>
  </si>
  <si>
    <t>412976235</t>
  </si>
  <si>
    <t>Rozebrání dlažeb z lomového kamene s přemístěním hmot na skládku na vzdálenost do 3 m nebo s naložením na dopravní prostředek, kladených na sucho</t>
  </si>
  <si>
    <t>https://podminky.urs.cz/item/CS_URS_2024_02/113105111</t>
  </si>
  <si>
    <t>bude odvezena na sklad SMJ po dobu stavby - použije se zpět</t>
  </si>
  <si>
    <t>1,7*1</t>
  </si>
  <si>
    <t>113106132</t>
  </si>
  <si>
    <t>Rozebrání dlažeb z betonových nebo kamenných dlaždic komunikací pro pěší strojně pl do 50 m2</t>
  </si>
  <si>
    <t>651689200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</si>
  <si>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</si>
  <si>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https://podminky.urs.cz/item/CS_URS_2024_02/113106132</t>
  </si>
  <si>
    <t>bude odvezena na sklad SMJ</t>
  </si>
  <si>
    <t>1,4+1,9+2,1+2,1+1,9+2,7+1,6+1,9+1,9+2,8+1,9+1,9</t>
  </si>
  <si>
    <t>přípojky_v_chodníku*1</t>
  </si>
  <si>
    <t>113106183</t>
  </si>
  <si>
    <t>Rozebrání dlažeb vozovek z velkých kostek s ložem z kameniva strojně pl do 50 m2</t>
  </si>
  <si>
    <t>-456070388</t>
  </si>
  <si>
    <t>Rozebrání dlažeb vozovek a ploch s přemístěním hmot na skládku na vzdálenost do 3 m nebo s naložením na dopravní prostředek, s jakoukoliv výplní spár strojně plochy jednotlivě do 50 m2 z velkých kostek s ložem z kameniva</t>
  </si>
  <si>
    <t>https://podminky.urs.cz/item/CS_URS_2024_02/113106183</t>
  </si>
  <si>
    <t>bude po dobu stavby převezeno na sklad SMJ - použijí se zpět s doplněním</t>
  </si>
  <si>
    <t>(vdv_náměstí+4+8,7+8,7)*1</t>
  </si>
  <si>
    <t>113107164</t>
  </si>
  <si>
    <t>Odstranění podkladu z kameniva drceného tl přes 300 do 400 mm strojně pl přes 50 do 200 m2</t>
  </si>
  <si>
    <t>-398729688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</si>
  <si>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</si>
  <si>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https://podminky.urs.cz/item/CS_URS_2024_02/113107164</t>
  </si>
  <si>
    <t>(asfalt+vdv_Havířská+vdv_žula)*1+51*1</t>
  </si>
  <si>
    <t>113107183</t>
  </si>
  <si>
    <t>Odstranění podkladu živičného tl přes 100 do 150 mm strojně pl přes 50 do 200 m2</t>
  </si>
  <si>
    <t>1271253460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</si>
  <si>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</si>
  <si>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https://podminky.urs.cz/item/CS_URS_2024_02/113107183</t>
  </si>
  <si>
    <t>bude odvezeno do skladu SMJ</t>
  </si>
  <si>
    <t>asfalt*1</t>
  </si>
  <si>
    <t>132354204</t>
  </si>
  <si>
    <t>Hloubení zapažených rýh š do 2000 mm v hornině třídy těžitelnosti II skupiny 4 objem do 500 m3</t>
  </si>
  <si>
    <t>m3</t>
  </si>
  <si>
    <t>-1018402835</t>
  </si>
  <si>
    <t>Hloubení zapažených rýh šířky přes 800 do 2 000 mm strojně s urovnáním dna do předepsaného profilu a spádu v hornině třídy těžitelnosti II skupiny 4 přes 100 do 500 m3</t>
  </si>
  <si>
    <t>https://podminky.urs.cz/item/CS_URS_2024_02/132354204</t>
  </si>
  <si>
    <t>271,3+63,5</t>
  </si>
  <si>
    <t>výkop/2</t>
  </si>
  <si>
    <t>132454204</t>
  </si>
  <si>
    <t>Hloubení zapažených rýh š do 2000 mm v hornině třídy těžitelnosti II skupiny 5 objem do 500 m3</t>
  </si>
  <si>
    <t>-1113570377</t>
  </si>
  <si>
    <t>Hloubení zapažených rýh šířky přes 800 do 2 000 mm strojně s urovnáním dna do předepsaného profilu a spádu v hornině třídy těžitelnosti II skupiny 5 přes 100 do 500 m3</t>
  </si>
  <si>
    <t>https://podminky.urs.cz/item/CS_URS_2024_02/132454204</t>
  </si>
  <si>
    <t>139001101</t>
  </si>
  <si>
    <t>Příplatek za ztížení vykopávky v blízkosti podzemního vedení</t>
  </si>
  <si>
    <t>-1979141823</t>
  </si>
  <si>
    <t>Příplatek k cenám hloubených vykopávek za ztížení vykopávky v blízkosti podzemního vedení nebo výbušnin pro jakoukoliv třídu horniny</t>
  </si>
  <si>
    <t>https://podminky.urs.cz/item/CS_URS_2024_02/139001101</t>
  </si>
  <si>
    <t>151811131</t>
  </si>
  <si>
    <t>Osazení pažicího boxu hl výkopu do 4 m š do 1,2 m</t>
  </si>
  <si>
    <t>-809818856</t>
  </si>
  <si>
    <t>Zřízení pažicích boxů pro pažení a rozepření stěn rýh podzemního vedení hloubka výkopu do 4 m, šířka do 1,2 m</t>
  </si>
  <si>
    <t>https://podminky.urs.cz/item/CS_URS_2024_02/151811131</t>
  </si>
  <si>
    <t>616,3+152,3</t>
  </si>
  <si>
    <t>151811231</t>
  </si>
  <si>
    <t>Odstranění pažicího boxu hl výkopu do 4 m š do 1,2 m</t>
  </si>
  <si>
    <t>183194274</t>
  </si>
  <si>
    <t>Odstranění pažicích boxů pro pažení a rozepření stěn rýh podzemního vedení hloubka výkopu do 4 m, šířka do 1,2 m</t>
  </si>
  <si>
    <t>https://podminky.urs.cz/item/CS_URS_2024_02/151811231</t>
  </si>
  <si>
    <t>162651132</t>
  </si>
  <si>
    <t>Vodorovné přemístění přes 4 000 do 5000 m výkopku/sypaniny z horniny třídy těžitelnosti II skupiny 4 a 5</t>
  </si>
  <si>
    <t>-780833896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</si>
  <si>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</si>
  <si>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https://podminky.urs.cz/item/CS_URS_2024_02/162651132</t>
  </si>
  <si>
    <t>171201221</t>
  </si>
  <si>
    <t>Poplatek za uložení na skládce (skládkovné) zeminy a kamení kód odpadu 17 05 04</t>
  </si>
  <si>
    <t>t</t>
  </si>
  <si>
    <t>-1956001198</t>
  </si>
  <si>
    <t>Poplatek za uložení stavebního odpadu na skládce (skládkovné) zeminy a kamení zatříděného do Katalogu odpadů pod kódem 17 05 04</t>
  </si>
  <si>
    <t>https://podminky.urs.cz/item/CS_URS_2024_02/171201221</t>
  </si>
  <si>
    <t>výkop*2</t>
  </si>
  <si>
    <t>171251201</t>
  </si>
  <si>
    <t>Uložení sypaniny na skládky nebo meziskládky</t>
  </si>
  <si>
    <t>-727889789</t>
  </si>
  <si>
    <t>Uložení sypaniny na skládky nebo meziskládky bez hutnění s upravením uložené sypaniny do předepsaného tvaru</t>
  </si>
  <si>
    <t>https://podminky.urs.cz/item/CS_URS_2024_02/171251201</t>
  </si>
  <si>
    <t>174151101</t>
  </si>
  <si>
    <t>Zásyp jam, šachet rýh nebo kolem objektů sypaninou se zhutněním</t>
  </si>
  <si>
    <t>1506197483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</si>
  <si>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</si>
  <si>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</si>
  <si>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99,8+16,3</t>
  </si>
  <si>
    <t>M</t>
  </si>
  <si>
    <t>58344197</t>
  </si>
  <si>
    <t>štěrkodrť frakce 0/63</t>
  </si>
  <si>
    <t>-423127739</t>
  </si>
  <si>
    <t>(99,8+16,3)*2</t>
  </si>
  <si>
    <t>175151101</t>
  </si>
  <si>
    <t>Obsypání potrubí strojně sypaninou bez prohození, uloženou do 3 m</t>
  </si>
  <si>
    <t>-1336752557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</si>
  <si>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</si>
  <si>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https://podminky.urs.cz/item/CS_URS_2024_02/175151101</t>
  </si>
  <si>
    <t>57,2+15</t>
  </si>
  <si>
    <t>58331200</t>
  </si>
  <si>
    <t>štěrkopísek netříděný</t>
  </si>
  <si>
    <t>-771421804</t>
  </si>
  <si>
    <t>72,2*2 'Přepočtené koeficientem množství</t>
  </si>
  <si>
    <t>Zakládání</t>
  </si>
  <si>
    <t>212752101</t>
  </si>
  <si>
    <t>Trativod z drenážních trubek korugovaných PE-HD SN 4 perforace 360° včetně lože otevřený výkop DN 100 pro liniové stavby</t>
  </si>
  <si>
    <t>m</t>
  </si>
  <si>
    <t>1723176655</t>
  </si>
  <si>
    <t>Trativody z drenážních trubek pro liniové stavby a komunikace se zřízením štěrkového lože pod trubky a s jejich obsypem v otevřeném výkopu trubka korugovaná sendvičová PE-HD SN 4 celoperforovaná 360° DN 100</t>
  </si>
  <si>
    <t>https://podminky.urs.cz/item/CS_URS_2024_02/212752101</t>
  </si>
  <si>
    <t>V cenách souboru cen jsou započteny náklady na:</t>
  </si>
  <si>
    <t>a) podsyp ze štěrkopísku tl. 100 mm,</t>
  </si>
  <si>
    <t>b) obsyp DN +150 mm nad potrubí a do stran.</t>
  </si>
  <si>
    <t>176,8</t>
  </si>
  <si>
    <t>Vodorovné konstrukce</t>
  </si>
  <si>
    <t>19</t>
  </si>
  <si>
    <t>451573111</t>
  </si>
  <si>
    <t>Lože pod potrubí otevřený výkop ze štěrkopísku</t>
  </si>
  <si>
    <t>-712777159</t>
  </si>
  <si>
    <t>Lože pod potrubí, stoky a drobné objekty v otevřeném výkopu z písku a štěrkopísku do 63 mm</t>
  </si>
  <si>
    <t>https://podminky.urs.cz/item/CS_URS_2024_02/451573111</t>
  </si>
  <si>
    <t>lože</t>
  </si>
  <si>
    <t>22,6+0,3+6,4</t>
  </si>
  <si>
    <t>20</t>
  </si>
  <si>
    <t>452313131</t>
  </si>
  <si>
    <t>Podkladní bloky z betonu prostého bez zvýšených nároků na prostředí tř. C 12/15 otevřený výkop</t>
  </si>
  <si>
    <t>-1556078978</t>
  </si>
  <si>
    <t>Podkladní a zajišťovací konstrukce z betonu prostého v otevřeném výkopu bez zvýšených nároků na prostředí bloky pro potrubí z betonu tř. C 12/15</t>
  </si>
  <si>
    <t>https://podminky.urs.cz/item/CS_URS_2024_02/452313131</t>
  </si>
  <si>
    <t>v položce jsou zahrnuty i betonové ucpávky stávajícího ponechaného potrubí</t>
  </si>
  <si>
    <t>0,06+0,3+0,9+0,1+0,1</t>
  </si>
  <si>
    <t>Trubní vedení</t>
  </si>
  <si>
    <t>851241131</t>
  </si>
  <si>
    <t>Montáž potrubí z trub litinových hrdlových s integrovaným těsněním otevřený výkop DN 80</t>
  </si>
  <si>
    <t>1976050786</t>
  </si>
  <si>
    <t>Montáž potrubí z trub litinových tlakových hrdlových v otevřeném výkopu s integrovaným těsněním DN 80</t>
  </si>
  <si>
    <t>https://podminky.urs.cz/item/CS_URS_2024_02/851241131</t>
  </si>
  <si>
    <t>157,9+6,7+8,7</t>
  </si>
  <si>
    <t>22</t>
  </si>
  <si>
    <t>55251004</t>
  </si>
  <si>
    <t>trouba vodovodní litinová hrdlová Zn+Al (85/15) 400g/m2+modrý epoxid dl 6m DN 80</t>
  </si>
  <si>
    <t>990242090</t>
  </si>
  <si>
    <t xml:space="preserve">Trubky vdv řadu GGG budou dodány s povrchovou úpravou žárově nanášené slitiny zinku a hliníku (85%-15%) obohacené  měď o hmotnosti 400 g/m2 a modrého </t>
  </si>
  <si>
    <t xml:space="preserve">krycího povlaku a s pružnými hrdlovými spoji násuvnými zámkovými spoji. V úsecích bez nutnosti použití třecího jištění bude hrdlo trub opatřeno </t>
  </si>
  <si>
    <t xml:space="preserve">automatickým pružným násuvkovým spojem v jedné komoře (druhá komora zůstane prázdná). V úsecích s navrženým jištěním bude do druhé komory vložen </t>
  </si>
  <si>
    <t>pružný hrdlový spoj s násuvnými zámkovými spoji.</t>
  </si>
  <si>
    <t>173,3</t>
  </si>
  <si>
    <t>173,3*1,01 'Přepočtené koeficientem množství</t>
  </si>
  <si>
    <t>23</t>
  </si>
  <si>
    <t>55251126</t>
  </si>
  <si>
    <t>kroužek těsnící se zámky DN 90</t>
  </si>
  <si>
    <t>kus</t>
  </si>
  <si>
    <t>-1703688408</t>
  </si>
  <si>
    <t>27*2</t>
  </si>
  <si>
    <t>24</t>
  </si>
  <si>
    <t>857242122</t>
  </si>
  <si>
    <t>Montáž litinových tvarovek jednoosých přírubových otevřený výkop DN 80</t>
  </si>
  <si>
    <t>1596486889</t>
  </si>
  <si>
    <t>Montáž litinových tvarovek na potrubí litinovém tlakovém jednoosých na potrubí z trub přírubových v otevřeném výkopu, kanálu nebo v šachtě DN 80</t>
  </si>
  <si>
    <t>https://podminky.urs.cz/item/CS_URS_2024_02/857242122</t>
  </si>
  <si>
    <t>3+4+5+1+2+2+2</t>
  </si>
  <si>
    <t>25</t>
  </si>
  <si>
    <t>55254047</t>
  </si>
  <si>
    <t>koleno 90° s patkou přírubové litinové vodovodní N-kus PN10/40 DN 80</t>
  </si>
  <si>
    <t>242382161</t>
  </si>
  <si>
    <t>26</t>
  </si>
  <si>
    <t>55253740</t>
  </si>
  <si>
    <t>tvarovka hrdlová s přírubovou odbočkou z tvárné litiny,práškový epoxid tl 250µm MMA-kus DN 80/80</t>
  </si>
  <si>
    <t>1270738818</t>
  </si>
  <si>
    <t>27</t>
  </si>
  <si>
    <t>55253489</t>
  </si>
  <si>
    <t>tvarovka přírubová litinová s hladkým koncem,práškový epoxid tl 250µm F-kus DN 80</t>
  </si>
  <si>
    <t>-77336578</t>
  </si>
  <si>
    <t>28</t>
  </si>
  <si>
    <t>55253511</t>
  </si>
  <si>
    <t>tvarovka přírubová litinová s přírubovou odbočkou,práškový epoxid tl 250µm T-kus DN 80/80</t>
  </si>
  <si>
    <t>-1621511299</t>
  </si>
  <si>
    <t>29</t>
  </si>
  <si>
    <t>55253892</t>
  </si>
  <si>
    <t>tvarovka přírubová s hrdlem z tvárné litiny,práškový epoxid tl 250µm EU-kus dl 130mm DN 80</t>
  </si>
  <si>
    <t>-1709666939</t>
  </si>
  <si>
    <t>30</t>
  </si>
  <si>
    <t>55253239</t>
  </si>
  <si>
    <t>tvarovka přírubová litinová vodovodní FF-kus PN10/16 DN 80 dl 400mm</t>
  </si>
  <si>
    <t>396280802</t>
  </si>
  <si>
    <t>31</t>
  </si>
  <si>
    <t>55253235</t>
  </si>
  <si>
    <t>tvarovka přírubová litinová vodovodní FF-kus PN10/16 DN 80 dl 200mm</t>
  </si>
  <si>
    <t>-1306373657</t>
  </si>
  <si>
    <t>32</t>
  </si>
  <si>
    <t>27322509</t>
  </si>
  <si>
    <t>těsnění přírubové pryžové DN 80</t>
  </si>
  <si>
    <t>-1127596609</t>
  </si>
  <si>
    <t>33</t>
  </si>
  <si>
    <t>857251141</t>
  </si>
  <si>
    <t>Montáž litinových tvarovek jednoosých hrdlových otevřený výkop s těsnícím spojem DN/OD 90</t>
  </si>
  <si>
    <t>337307463</t>
  </si>
  <si>
    <t>Montáž litinových tvarovek na potrubí litinovém tlakovém jednoosých na potrubí z trub hrdlových v otevřeném výkopu, kanálu nebo v šachtě s těsnícím nebo zámkovým spojem vnějšího průměru DN/OD 90</t>
  </si>
  <si>
    <t>https://podminky.urs.cz/item/CS_URS_2024_02/857251141</t>
  </si>
  <si>
    <t>3+2+5+2</t>
  </si>
  <si>
    <t>34</t>
  </si>
  <si>
    <t>R28654156</t>
  </si>
  <si>
    <t>nátrubek D 90mm</t>
  </si>
  <si>
    <t>-432089246</t>
  </si>
  <si>
    <t>35</t>
  </si>
  <si>
    <t>28654368</t>
  </si>
  <si>
    <t>příruba volná k lemovému nákružku z polypropylénu 90</t>
  </si>
  <si>
    <t>-207243979</t>
  </si>
  <si>
    <t>36</t>
  </si>
  <si>
    <t>55251136</t>
  </si>
  <si>
    <t>koleno hrdlové K 45° DN 90</t>
  </si>
  <si>
    <t>1367635479</t>
  </si>
  <si>
    <t>37</t>
  </si>
  <si>
    <t>55253904</t>
  </si>
  <si>
    <t>koleno hrdlové z tvárné litiny,práškový epoxid tl 250µm MMK-kus DN 80-11,25°</t>
  </si>
  <si>
    <t>1613094765</t>
  </si>
  <si>
    <t>38</t>
  </si>
  <si>
    <t>55259710</t>
  </si>
  <si>
    <t>přesuvka hrdlová U tvárná litina základní povrchová ochrana včetně 2x spoj těsnící dl 160mm DN 80</t>
  </si>
  <si>
    <t>151295009</t>
  </si>
  <si>
    <t>39</t>
  </si>
  <si>
    <t>857261141</t>
  </si>
  <si>
    <t>Montáž litinových tvarovek jednoosých hrdlových otevřený výkop s těsnícím spojem DN/OD 110</t>
  </si>
  <si>
    <t>-834208300</t>
  </si>
  <si>
    <t>Montáž litinových tvarovek na potrubí litinovém tlakovém jednoosých na potrubí z trub hrdlových v otevřeném výkopu, kanálu nebo v šachtě s těsnícím nebo zámkovým spojem vnějšího průměru DN/OD 110</t>
  </si>
  <si>
    <t>https://podminky.urs.cz/item/CS_URS_2024_02/857261141</t>
  </si>
  <si>
    <t>40</t>
  </si>
  <si>
    <t>55259711</t>
  </si>
  <si>
    <t>přesuvka hrdlová U tvárná litina základní povrchová ochrana včetně 2x spoj těsnící dl 160mm DN 100</t>
  </si>
  <si>
    <t>-1270256083</t>
  </si>
  <si>
    <t>41</t>
  </si>
  <si>
    <t>55251127</t>
  </si>
  <si>
    <t>kroužek těsnící se zámky DN 110</t>
  </si>
  <si>
    <t>-1143016549</t>
  </si>
  <si>
    <t>42</t>
  </si>
  <si>
    <t>857262122</t>
  </si>
  <si>
    <t>Montáž litinových tvarovek jednoosých přírubových otevřený výkop DN 100</t>
  </si>
  <si>
    <t>1385097433</t>
  </si>
  <si>
    <t>Montáž litinových tvarovek na potrubí litinovém tlakovém jednoosých na potrubí z trub přírubových v otevřeném výkopu, kanálu nebo v šachtě DN 100</t>
  </si>
  <si>
    <t>https://podminky.urs.cz/item/CS_URS_2024_02/857262122</t>
  </si>
  <si>
    <t>1+1</t>
  </si>
  <si>
    <t>43</t>
  </si>
  <si>
    <t>55253641</t>
  </si>
  <si>
    <t>přechod přírubový,práškový epoxid tl 250µm FFR-kus litinový DN 100/80</t>
  </si>
  <si>
    <t>-965502171</t>
  </si>
  <si>
    <t>44</t>
  </si>
  <si>
    <t>55253490</t>
  </si>
  <si>
    <t>tvarovka přírubová litinová s hladkým koncem,práškový epoxid tl 250µm F-kus DN 100</t>
  </si>
  <si>
    <t>62608758</t>
  </si>
  <si>
    <t>45</t>
  </si>
  <si>
    <t>27322510</t>
  </si>
  <si>
    <t>těsnění přírubové pryžové DN 100</t>
  </si>
  <si>
    <t>-724437097</t>
  </si>
  <si>
    <t>46</t>
  </si>
  <si>
    <t>857372122</t>
  </si>
  <si>
    <t>Montáž litinových tvarovek jednoosých přírubových otevřený výkop DN 300</t>
  </si>
  <si>
    <t>677098298</t>
  </si>
  <si>
    <t>Montáž litinových tvarovek na potrubí litinovém tlakovém jednoosých na potrubí z trub přírubových v otevřeném výkopu, kanálu nebo v šachtě DN 300</t>
  </si>
  <si>
    <t>https://podminky.urs.cz/item/CS_URS_2024_02/857372122</t>
  </si>
  <si>
    <t>47</t>
  </si>
  <si>
    <t>55253545</t>
  </si>
  <si>
    <t>tvarovka přírubová litinová s přírubovou odbočkou,práškový epoxid tl 250µm T-kus DN 300/80</t>
  </si>
  <si>
    <t>239075020</t>
  </si>
  <si>
    <t>48</t>
  </si>
  <si>
    <t>871161211</t>
  </si>
  <si>
    <t>Montáž potrubí z PE100 RC SDR 11 otevřený výkop svařovaných elektrotvarovkou d 32 x 3,0 mm</t>
  </si>
  <si>
    <t>1506870159</t>
  </si>
  <si>
    <t>Montáž vodovodního potrubí z polyetylenu PE100 RC v otevřeném výkopu svařovaných elektrotvarovkou SDR 11/PN16 d 32 x 3,0 mm</t>
  </si>
  <si>
    <t>https://podminky.urs.cz/item/CS_URS_2024_02/871161211</t>
  </si>
  <si>
    <t>13,4</t>
  </si>
  <si>
    <t>49</t>
  </si>
  <si>
    <t>28613524</t>
  </si>
  <si>
    <t>potrubí vodovodní třívrstvé PE100 RC SDR11 32x3,0mm</t>
  </si>
  <si>
    <t>1791951878</t>
  </si>
  <si>
    <t>13,4*1,015 'Přepočtené koeficientem množství</t>
  </si>
  <si>
    <t>50</t>
  </si>
  <si>
    <t>871171211</t>
  </si>
  <si>
    <t>Montáž potrubí z PE100 RC SDR 11 otevřený výkop svařovaných elektrotvarovkou d 40 x 3,7 mm</t>
  </si>
  <si>
    <t>362851398</t>
  </si>
  <si>
    <t>Montáž vodovodního potrubí z polyetylenu PE100 RC v otevřeném výkopu svařovaných elektrotvarovkou SDR 11/PN16 d 40 x 3,7 mm</t>
  </si>
  <si>
    <t>https://podminky.urs.cz/item/CS_URS_2024_02/871171211</t>
  </si>
  <si>
    <t>4,5</t>
  </si>
  <si>
    <t>51</t>
  </si>
  <si>
    <t>28613525</t>
  </si>
  <si>
    <t>potrubí vodovodní třívrstvé PE100 RC SDR11 40x3,70mm</t>
  </si>
  <si>
    <t>-1490444954</t>
  </si>
  <si>
    <t>4,5*1,015 'Přepočtené koeficientem množství</t>
  </si>
  <si>
    <t>52</t>
  </si>
  <si>
    <t>871181211</t>
  </si>
  <si>
    <t>Montáž potrubí z PE100 RC SDR 11 otevřený výkop svařovaných elektrotvarovkou d 50 x 4,6 mm</t>
  </si>
  <si>
    <t>671081501</t>
  </si>
  <si>
    <t>Montáž vodovodního potrubí z polyetylenu PE100 RC v otevřeném výkopu svařovaných elektrotvarovkou SDR 11/PN16 d 50 x 4,6 mm</t>
  </si>
  <si>
    <t>https://podminky.urs.cz/item/CS_URS_2024_02/871181211</t>
  </si>
  <si>
    <t>53</t>
  </si>
  <si>
    <t>28613526</t>
  </si>
  <si>
    <t>potrubí vodovodní třívrstvé PE100 RC SDR11 50x4,60mm</t>
  </si>
  <si>
    <t>1750199942</t>
  </si>
  <si>
    <t>19*1,015 'Přepočtené koeficientem množství</t>
  </si>
  <si>
    <t>54</t>
  </si>
  <si>
    <t>871211211</t>
  </si>
  <si>
    <t>Montáž potrubí z PE100 RC SDR 11 otevřený výkop svařovaných elektrotvarovkou d 63 x 5,8 mm</t>
  </si>
  <si>
    <t>-1609596422</t>
  </si>
  <si>
    <t>Montáž vodovodního potrubí z polyetylenu PE100 RC v otevřeném výkopu svařovaných elektrotvarovkou SDR 11/PN16 d 63 x 5,8 mm</t>
  </si>
  <si>
    <t>https://podminky.urs.cz/item/CS_URS_2024_02/871211211</t>
  </si>
  <si>
    <t>10,2</t>
  </si>
  <si>
    <t>55</t>
  </si>
  <si>
    <t>28613527</t>
  </si>
  <si>
    <t>potrubí vodovodní třívrstvé PE100 RC SDR11 63x5,80mm</t>
  </si>
  <si>
    <t>-1799970664</t>
  </si>
  <si>
    <t>10,2*1,015 'Přepočtené koeficientem množství</t>
  </si>
  <si>
    <t>56</t>
  </si>
  <si>
    <t>871241211</t>
  </si>
  <si>
    <t>Montáž potrubí z PE100 RC SDR 11 otevřený výkop svařovaných elektrotvarovkou d 90 x 8,2 mm</t>
  </si>
  <si>
    <t>629852622</t>
  </si>
  <si>
    <t>Montáž vodovodního potrubí z polyetylenu PE100 RC v otevřeném výkopu svařovaných elektrotvarovkou SDR 11/PN16 d 90 x 8,2 mm</t>
  </si>
  <si>
    <t>https://podminky.urs.cz/item/CS_URS_2024_02/871241211</t>
  </si>
  <si>
    <t>3,9</t>
  </si>
  <si>
    <t>57</t>
  </si>
  <si>
    <t>28613530</t>
  </si>
  <si>
    <t>potrubí vodovodní třívrstvé PE100 RC SDR11 90x8,2mm</t>
  </si>
  <si>
    <t>244913077</t>
  </si>
  <si>
    <t>3,9*1,015 'Přepočtené koeficientem množství</t>
  </si>
  <si>
    <t>58</t>
  </si>
  <si>
    <t>877241101</t>
  </si>
  <si>
    <t>Montáž elektrospojek na vodovodním potrubí z PE trub d 90</t>
  </si>
  <si>
    <t>-381688622</t>
  </si>
  <si>
    <t>Montáž tvarovek na vodovodním plastovém potrubí z polyetylenu PE 100 elektrotvarovek SDR 11/PN16 spojek, oblouků nebo redukcí d 90</t>
  </si>
  <si>
    <t>https://podminky.urs.cz/item/CS_URS_2024_02/877241101</t>
  </si>
  <si>
    <t>59</t>
  </si>
  <si>
    <t>28615974</t>
  </si>
  <si>
    <t>elektrospojka SDR11 PE 100 PN16 D 90mm</t>
  </si>
  <si>
    <t>1186186186</t>
  </si>
  <si>
    <t>60</t>
  </si>
  <si>
    <t>891171324</t>
  </si>
  <si>
    <t>Montáž vodovodních šoupátek domovní přípojky s nástrčnými konci PN16 otevřený výkop DN 32</t>
  </si>
  <si>
    <t>1188913066</t>
  </si>
  <si>
    <t>Montáž vodovodních armatur na potrubí šoupátek pro domovní přípojky s nástrčnými ISO konci PN16 DN 32</t>
  </si>
  <si>
    <t>https://podminky.urs.cz/item/CS_URS_2024_02/891171324</t>
  </si>
  <si>
    <t>61</t>
  </si>
  <si>
    <t>R42221558</t>
  </si>
  <si>
    <t>šoupátko domovní přípojky litinové ZAK PN16 D32</t>
  </si>
  <si>
    <t>-1952336503</t>
  </si>
  <si>
    <t>62</t>
  </si>
  <si>
    <t>891181324</t>
  </si>
  <si>
    <t>Montáž vodovodních šoupátek domovní přípojky s nástrčnými konci PN16 otevřený výkop DN 40</t>
  </si>
  <si>
    <t>1860332097</t>
  </si>
  <si>
    <t>Montáž vodovodních armatur na potrubí šoupátek pro domovní přípojky s nástrčnými ISO konci PN16 DN 40</t>
  </si>
  <si>
    <t>https://podminky.urs.cz/item/CS_URS_2024_02/891181324</t>
  </si>
  <si>
    <t>63</t>
  </si>
  <si>
    <t>R42221559</t>
  </si>
  <si>
    <t>šoupátko domovní přípojky litinové ZAK PN16 D40</t>
  </si>
  <si>
    <t>1791732609</t>
  </si>
  <si>
    <t>64</t>
  </si>
  <si>
    <t>891211324</t>
  </si>
  <si>
    <t>Montáž vodovodních šoupátek domovní přípojky s nástrčnými konci PN16 otevřený výkop DN 50</t>
  </si>
  <si>
    <t>1993349172</t>
  </si>
  <si>
    <t>Montáž vodovodních armatur na potrubí šoupátek pro domovní přípojky s nástrčnými ISO konci PN16 DN 50</t>
  </si>
  <si>
    <t>https://podminky.urs.cz/item/CS_URS_2024_02/891211324</t>
  </si>
  <si>
    <t>65</t>
  </si>
  <si>
    <t>R42223012</t>
  </si>
  <si>
    <t>šoupátko domovní přípojky litinové ZAK PN16 D50</t>
  </si>
  <si>
    <t>993566271</t>
  </si>
  <si>
    <t>66</t>
  </si>
  <si>
    <t>891221324</t>
  </si>
  <si>
    <t>Montáž vodovodních šoupátek domovní přípojky s nástrčnými konci PN16 otevřený výkop DN 63</t>
  </si>
  <si>
    <t>-106240143</t>
  </si>
  <si>
    <t>Montáž vodovodních armatur na potrubí šoupátek pro domovní přípojky s nástrčnými ISO konci PN16 DN 63</t>
  </si>
  <si>
    <t>https://podminky.urs.cz/item/CS_URS_2024_02/891221324</t>
  </si>
  <si>
    <t>67</t>
  </si>
  <si>
    <t>R42291054</t>
  </si>
  <si>
    <t>souprava zemní pro navrtávací pas se šoupátkem - teleskopická</t>
  </si>
  <si>
    <t>29530447</t>
  </si>
  <si>
    <t>68</t>
  </si>
  <si>
    <t>R28616379</t>
  </si>
  <si>
    <t>objímka násuvná plastová ISO pro pitnou vodu D50/63</t>
  </si>
  <si>
    <t>-1581016300</t>
  </si>
  <si>
    <t>69</t>
  </si>
  <si>
    <t>891241112</t>
  </si>
  <si>
    <t>Montáž vodovodních šoupátek otevřený výkop DN 80</t>
  </si>
  <si>
    <t>-1357698165</t>
  </si>
  <si>
    <t>Montáž vodovodních armatur na potrubí šoupátek nebo klapek uzavíracích v otevřeném výkopu nebo v šachtách s osazením zemní soupravy (bez poklopů) DN 80</t>
  </si>
  <si>
    <t>https://podminky.urs.cz/item/CS_URS_2024_02/891241112</t>
  </si>
  <si>
    <t>11+11+1</t>
  </si>
  <si>
    <t>70</t>
  </si>
  <si>
    <t>42221303</t>
  </si>
  <si>
    <t>šoupátko pitná voda litina GGG 50 krátká stavební dl PN10/16 DN 80x180mm</t>
  </si>
  <si>
    <t>-1124438157</t>
  </si>
  <si>
    <t>11+1</t>
  </si>
  <si>
    <t>71</t>
  </si>
  <si>
    <t>R42291079</t>
  </si>
  <si>
    <t>souprava zemní pro šoupátka DN 65-80mm - teleskopická</t>
  </si>
  <si>
    <t>-66955738</t>
  </si>
  <si>
    <t>72</t>
  </si>
  <si>
    <t>891247112</t>
  </si>
  <si>
    <t>Montáž hydrantů podzemních DN 80</t>
  </si>
  <si>
    <t>681810673</t>
  </si>
  <si>
    <t>Montáž vodovodních armatur na potrubí hydrantů podzemních (bez osazení poklopů) DN 80</t>
  </si>
  <si>
    <t>https://podminky.urs.cz/item/CS_URS_2024_02/891247112</t>
  </si>
  <si>
    <t>73</t>
  </si>
  <si>
    <t>42273590</t>
  </si>
  <si>
    <t>hydrant podzemní DN 80 PN 16 jednoduchý uzávěr krycí v 1250mm</t>
  </si>
  <si>
    <t>-1047227452</t>
  </si>
  <si>
    <t>74</t>
  </si>
  <si>
    <t>891249111</t>
  </si>
  <si>
    <t>Montáž navrtávacích pasů na potrubí z jakýchkoli trub DN 80</t>
  </si>
  <si>
    <t>232682233</t>
  </si>
  <si>
    <t>Montáž vodovodních armatur na potrubí navrtávacích pasů s ventilem Jt 1 MPa, na potrubí z trub litinových, ocelových nebo plastických hmot DN 80</t>
  </si>
  <si>
    <t>https://podminky.urs.cz/item/CS_URS_2024_02/891249111</t>
  </si>
  <si>
    <t>5+5+2+1</t>
  </si>
  <si>
    <t>75</t>
  </si>
  <si>
    <t>R42271412</t>
  </si>
  <si>
    <t>pás navrtávací z tvárné litiny DN 80, pro litinové a ocelové potrubí, s výstupem ZAK 5/4", 6/4", 2"</t>
  </si>
  <si>
    <t>226846648</t>
  </si>
  <si>
    <t>"D32" 5</t>
  </si>
  <si>
    <t>"D40" 1</t>
  </si>
  <si>
    <t>"D50"7</t>
  </si>
  <si>
    <t>Součet</t>
  </si>
  <si>
    <t>76</t>
  </si>
  <si>
    <t>892241111</t>
  </si>
  <si>
    <t>Tlaková zkouška vodou potrubí DN do 80</t>
  </si>
  <si>
    <t>1552987351</t>
  </si>
  <si>
    <t>Tlakové zkoušky vodou na potrubí DN do 80</t>
  </si>
  <si>
    <t>https://podminky.urs.cz/item/CS_URS_2024_02/892241111</t>
  </si>
  <si>
    <t>51+157,9+18,9+37,5+9,5</t>
  </si>
  <si>
    <t>77</t>
  </si>
  <si>
    <t>892273122</t>
  </si>
  <si>
    <t>Proplach a dezinfekce vodovodního potrubí DN od 80 do 125</t>
  </si>
  <si>
    <t>1583992891</t>
  </si>
  <si>
    <t>https://podminky.urs.cz/item/CS_URS_2024_02/892273122</t>
  </si>
  <si>
    <t>78</t>
  </si>
  <si>
    <t>899401112</t>
  </si>
  <si>
    <t>Osazení poklopů uličních litinových šoupátkových</t>
  </si>
  <si>
    <t>178310203</t>
  </si>
  <si>
    <t>Osazení poklopů uličních s teleskopickým rámem litinových šoupátkových</t>
  </si>
  <si>
    <t>https://podminky.urs.cz/item/CS_URS_2024_02/899401112</t>
  </si>
  <si>
    <t>včetně vytvoření podkladní desky</t>
  </si>
  <si>
    <t>11+13</t>
  </si>
  <si>
    <t>79</t>
  </si>
  <si>
    <t>R42291352</t>
  </si>
  <si>
    <t>poklop litinový šoupátkový pro zemní soupravy osazení do terénu a do vozovky - teleskopický</t>
  </si>
  <si>
    <t>1094972094</t>
  </si>
  <si>
    <t>80</t>
  </si>
  <si>
    <t>899401113</t>
  </si>
  <si>
    <t>Osazení poklopů uličních litinových hydrantových</t>
  </si>
  <si>
    <t>-284270126</t>
  </si>
  <si>
    <t>Osazení poklopů uličních s teleskopickým rámem litinových hydrantových</t>
  </si>
  <si>
    <t>https://podminky.urs.cz/item/CS_URS_2024_02/899401113</t>
  </si>
  <si>
    <t>včetně podkladní desky</t>
  </si>
  <si>
    <t>81</t>
  </si>
  <si>
    <t>R42291452</t>
  </si>
  <si>
    <t>poklop litinový hydrantový DN 80 - teleskopický</t>
  </si>
  <si>
    <t>1212253039</t>
  </si>
  <si>
    <t>82</t>
  </si>
  <si>
    <t>899721111</t>
  </si>
  <si>
    <t>Signalizační vodič DN do 150 mm na potrubí</t>
  </si>
  <si>
    <t>-1895684338</t>
  </si>
  <si>
    <t>Signalizační vodič na potrubí DN do 150 mm</t>
  </si>
  <si>
    <t>https://podminky.urs.cz/item/CS_URS_2024_02/899721111</t>
  </si>
  <si>
    <t>83</t>
  </si>
  <si>
    <t>899722112</t>
  </si>
  <si>
    <t>Krytí potrubí z plastů výstražnou fólií z PVC přes 20 do 25 cm</t>
  </si>
  <si>
    <t>-1310023272</t>
  </si>
  <si>
    <t>Krytí potrubí z plastů výstražnou fólií z PVC šířky přes 20 do 25 cm</t>
  </si>
  <si>
    <t>https://podminky.urs.cz/item/CS_URS_2024_02/899722112</t>
  </si>
  <si>
    <t>84</t>
  </si>
  <si>
    <t>R001</t>
  </si>
  <si>
    <t>Montáž a dodávka spojek jištěných proti pousunu pro přepojení přípojek pro D32 - 90 (stávající potrubí x nové potrubí)</t>
  </si>
  <si>
    <t>ks</t>
  </si>
  <si>
    <t>-741696744</t>
  </si>
  <si>
    <t>např. ISIFLO</t>
  </si>
  <si>
    <t>5+1+5+2+1</t>
  </si>
  <si>
    <t>85</t>
  </si>
  <si>
    <t>R851241131</t>
  </si>
  <si>
    <t>Montáž potrubí z trub litinových hrdlových s integrovaným těsněním otevřený výkop DN 80 - SEC</t>
  </si>
  <si>
    <t>-1735150060</t>
  </si>
  <si>
    <t>Montáž potrubí z trub litinových tlakových hrdlových v otevřeném výkopu s integrovaným těsněním DN 80 - SEC</t>
  </si>
  <si>
    <t>montáž a dodávka krácených potrubí včetně potřebného zakrácení potrubí</t>
  </si>
  <si>
    <t>86</t>
  </si>
  <si>
    <t>R871211141</t>
  </si>
  <si>
    <t>Montáž a dodávka potrubí z PE100 RC SDR 11 otevřený výkop svařovaných na tupo do průměru d 63 x 5,8 mm - suchovod</t>
  </si>
  <si>
    <t>1992105144</t>
  </si>
  <si>
    <t>Montáž a dodávka vodovodního potrubí z polyetylenu PE100 RC v otevřeném výkopu svařovaných na tupo SDR 11/PN16 do průměru d 63 x 5,8 mm - suchovod</t>
  </si>
  <si>
    <t>Položka obsahuje montáž a dodávku kompletního potrubí pro vytvoření suchovodu pro celou lokalitu.</t>
  </si>
  <si>
    <t>V položce je zahrnuto i případné krácení trub s dodáním nových pro případ přesouvání potrubí při provádění po úsecích.</t>
  </si>
  <si>
    <t>Položka obsahuje i montáž a dodávku veškerých armatur a tvarovek dle výkresové části této PD.</t>
  </si>
  <si>
    <t>37,5+9,5</t>
  </si>
  <si>
    <t>Ostatní konstrukce a práce, bourání</t>
  </si>
  <si>
    <t>87</t>
  </si>
  <si>
    <t>919735113</t>
  </si>
  <si>
    <t>Řezání stávajícího živičného krytu hl přes 100 do 150 mm</t>
  </si>
  <si>
    <t>-1355203587</t>
  </si>
  <si>
    <t>Řezání stávajícího živičného krytu nebo podkladu hloubky přes 100 do 150 mm</t>
  </si>
  <si>
    <t>https://podminky.urs.cz/item/CS_URS_2024_02/919735113</t>
  </si>
  <si>
    <t>(170,8-vdv_žula-vdv_Havířská)</t>
  </si>
  <si>
    <t>asfalt*2+(51-přípojky_v_chodníku)*2</t>
  </si>
  <si>
    <t>88</t>
  </si>
  <si>
    <t>977271110</t>
  </si>
  <si>
    <t>Řezání ocelových profilů na staveništi úhlovou bruskou průřezu do 200 mm2</t>
  </si>
  <si>
    <t>1808336582</t>
  </si>
  <si>
    <t>https://podminky.urs.cz/item/CS_URS_2024_02/977271110</t>
  </si>
  <si>
    <t>položka určená pro řezání stávajícího potrubí</t>
  </si>
  <si>
    <t>997</t>
  </si>
  <si>
    <t>Přesun sutě</t>
  </si>
  <si>
    <t>89</t>
  </si>
  <si>
    <t>997013631</t>
  </si>
  <si>
    <t>Poplatek za uložení na skládce (skládkovné) stavebního odpadu směsného kód odpadu 17 09 04</t>
  </si>
  <si>
    <t>-1297062772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</si>
  <si>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</si>
  <si>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</si>
  <si>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5,283</t>
  </si>
  <si>
    <t>90</t>
  </si>
  <si>
    <t>997013813</t>
  </si>
  <si>
    <t>Poplatek za uložení na skládce (skládkovné) stavebního odpadu z plastických hmot kód odpadu 17 02 03</t>
  </si>
  <si>
    <t>1924392128</t>
  </si>
  <si>
    <t>Poplatek za uložení stavebního odpadu na skládce (skládkovné) z plastických hmot zatříděného do Katalogu odpadů pod kódem 17 02 03</t>
  </si>
  <si>
    <t>https://podminky.urs.cz/item/CS_URS_2024_02/997013813</t>
  </si>
  <si>
    <t>0,42</t>
  </si>
  <si>
    <t>91</t>
  </si>
  <si>
    <t>997221551</t>
  </si>
  <si>
    <t>Vodorovná doprava suti ze sypkých materiálů do 1 km</t>
  </si>
  <si>
    <t>-1480032249</t>
  </si>
  <si>
    <t>Vodorovná doprava suti bez naložení, ale se složením a s hrubým urovnáním ze sypkých materiálů, na vzdálenost do 1 km</t>
  </si>
  <si>
    <t>https://podminky.urs.cz/item/CS_URS_2024_02/997221551</t>
  </si>
  <si>
    <t>92</t>
  </si>
  <si>
    <t>997221559</t>
  </si>
  <si>
    <t>Příplatek ZKD 1 km u vodorovné dopravy suti ze sypkých materiálů</t>
  </si>
  <si>
    <t>-220658708</t>
  </si>
  <si>
    <t>Vodorovná doprava suti bez naložení, ale se složením a s hrubým urovnáním Příplatek k ceně za každý další započatý 1 km přes 1 km</t>
  </si>
  <si>
    <t>https://podminky.urs.cz/item/CS_URS_2024_02/997221559</t>
  </si>
  <si>
    <t>199,582*4 'Přepočtené koeficientem množství</t>
  </si>
  <si>
    <t>93</t>
  </si>
  <si>
    <t>997221655</t>
  </si>
  <si>
    <t>-1220717439</t>
  </si>
  <si>
    <t>https://podminky.urs.cz/item/CS_URS_2024_02/997221655</t>
  </si>
  <si>
    <t>128,644</t>
  </si>
  <si>
    <t>998</t>
  </si>
  <si>
    <t>Přesun hmot</t>
  </si>
  <si>
    <t>94</t>
  </si>
  <si>
    <t>998273102</t>
  </si>
  <si>
    <t>Přesun hmot pro trubní vedení z trub litinových otevřený výkop</t>
  </si>
  <si>
    <t>1921809598</t>
  </si>
  <si>
    <t>Přesun hmot pro trubní vedení hloubené z trub litinových pro vodovody nebo kanalizace v otevřeném výkopu dopravní vzdálenost do 15 m</t>
  </si>
  <si>
    <t>https://podminky.urs.cz/item/CS_URS_2024_02/998273102</t>
  </si>
  <si>
    <t>PSV</t>
  </si>
  <si>
    <t>Práce a dodávky PSV</t>
  </si>
  <si>
    <t>722</t>
  </si>
  <si>
    <t>Zdravotechnika - vnitřní vodovod</t>
  </si>
  <si>
    <t>95</t>
  </si>
  <si>
    <t>722110821</t>
  </si>
  <si>
    <t>Demontáž potrubí litinového hrdlového DN do 80</t>
  </si>
  <si>
    <t>-1216818905</t>
  </si>
  <si>
    <t>Demontáž potrubí z litinových trub hrdlových do DN 80</t>
  </si>
  <si>
    <t>https://podminky.urs.cz/item/CS_URS_2024_02/722110821</t>
  </si>
  <si>
    <t>96</t>
  </si>
  <si>
    <t>722110825</t>
  </si>
  <si>
    <t>Demontáž potrubí litinového hrdlového DN přes 80 do 125</t>
  </si>
  <si>
    <t>990914084</t>
  </si>
  <si>
    <t>Demontáž potrubí z litinových trub hrdlových přes 80 do DN 125</t>
  </si>
  <si>
    <t>https://podminky.urs.cz/item/CS_URS_2024_02/722110825</t>
  </si>
  <si>
    <t>97</t>
  </si>
  <si>
    <t>722170801</t>
  </si>
  <si>
    <t>Demontáž rozvodů vody z plastů D do 25</t>
  </si>
  <si>
    <t>-31395123</t>
  </si>
  <si>
    <t>Demontáž rozvodů vody z plastů do Ø 25 mm</t>
  </si>
  <si>
    <t>https://podminky.urs.cz/item/CS_URS_2024_02/722170801</t>
  </si>
  <si>
    <t>5,7+1</t>
  </si>
  <si>
    <t>98</t>
  </si>
  <si>
    <t>722170804</t>
  </si>
  <si>
    <t>Demontáž rozvodů vody z plastů D přes 25 do 50</t>
  </si>
  <si>
    <t>1039436268</t>
  </si>
  <si>
    <t>Demontáž rozvodů vody z plastů přes 25 do Ø 50 mm</t>
  </si>
  <si>
    <t>https://podminky.urs.cz/item/CS_URS_2024_02/722170804</t>
  </si>
  <si>
    <t>9,7+5,5+26</t>
  </si>
  <si>
    <t>99</t>
  </si>
  <si>
    <t>722170807</t>
  </si>
  <si>
    <t>Demontáž rozvodů vody z plastů D přes 50 do 110</t>
  </si>
  <si>
    <t>187771715</t>
  </si>
  <si>
    <t>Demontáž rozvodů vody z plastů přes 50 do Ø 110 mm</t>
  </si>
  <si>
    <t>https://podminky.urs.cz/item/CS_URS_2024_02/722170807</t>
  </si>
  <si>
    <t>9,8+2,6</t>
  </si>
  <si>
    <t>767</t>
  </si>
  <si>
    <t>Konstrukce zámečnické</t>
  </si>
  <si>
    <t>100</t>
  </si>
  <si>
    <t>767995101</t>
  </si>
  <si>
    <t>Montáž atypických zámečnických konstrukcí hmotnosti do 1 kg</t>
  </si>
  <si>
    <t>kg</t>
  </si>
  <si>
    <t>1565638741</t>
  </si>
  <si>
    <t>Montáž ostatních atypických zámečnických konstrukcí hmotnosti do 1 kg</t>
  </si>
  <si>
    <t>https://podminky.urs.cz/item/CS_URS_2024_02/767995101</t>
  </si>
  <si>
    <t>montáž šroubů přírubových spojů</t>
  </si>
  <si>
    <t>Pro spojování přírubových tvarovek a armatur bude použito šroubů (typ A2) a matek (typ A4) z nerez oceli s ošetřením vhodným montážním mazivem odolným</t>
  </si>
  <si>
    <t>proti vodě (např. plastické mazivo Mokyla G).</t>
  </si>
  <si>
    <t>101</t>
  </si>
  <si>
    <t>R30909194</t>
  </si>
  <si>
    <t>šroub nerezový se šestihrannou hlavou M16x70mm typ A2</t>
  </si>
  <si>
    <t>100 kus</t>
  </si>
  <si>
    <t>1993080988</t>
  </si>
  <si>
    <t>264/100</t>
  </si>
  <si>
    <t>102</t>
  </si>
  <si>
    <t>R31121027</t>
  </si>
  <si>
    <t>podložka nerezová M16 DIN 9021 typ A4</t>
  </si>
  <si>
    <t>490779977</t>
  </si>
  <si>
    <t>103</t>
  </si>
  <si>
    <t>31111020</t>
  </si>
  <si>
    <t>matice nerezová šestihranná M16 typ A4</t>
  </si>
  <si>
    <t>1338653263</t>
  </si>
  <si>
    <t>délka_kostky</t>
  </si>
  <si>
    <t>délka kostky</t>
  </si>
  <si>
    <t>33,5</t>
  </si>
  <si>
    <t>délka_dlažba</t>
  </si>
  <si>
    <t>36,9</t>
  </si>
  <si>
    <t>délka_asfalt</t>
  </si>
  <si>
    <t>128,7</t>
  </si>
  <si>
    <t>951,91</t>
  </si>
  <si>
    <t>pažení</t>
  </si>
  <si>
    <t>1159,4</t>
  </si>
  <si>
    <t>obsyp</t>
  </si>
  <si>
    <t>185,4</t>
  </si>
  <si>
    <t>zásyp</t>
  </si>
  <si>
    <t>569,1</t>
  </si>
  <si>
    <t>SO-02 - Rekonstrukce jednotné kanalizace</t>
  </si>
  <si>
    <t xml:space="preserve">    3 - Svislé a kompletní konstrukce</t>
  </si>
  <si>
    <t>113106121</t>
  </si>
  <si>
    <t>Rozebrání dlažeb z betonových nebo kamenných dlaždic komunikací pro pěší ručně</t>
  </si>
  <si>
    <t>-293420158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</si>
  <si>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</si>
  <si>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https://podminky.urs.cz/item/CS_URS_2024_02/113106121</t>
  </si>
  <si>
    <t>bude odvezeno na sklad SMJ</t>
  </si>
  <si>
    <t>délka_dlažba*1,3</t>
  </si>
  <si>
    <t>-1676875103</t>
  </si>
  <si>
    <t>bude odvezeno na sklad SMJ po dobu stavby - použije se zpět</t>
  </si>
  <si>
    <t>délka_kostky*1,3</t>
  </si>
  <si>
    <t>113107324</t>
  </si>
  <si>
    <t>Odstranění podkladu z kameniva drceného tl přes 300 do 400 mm strojně pl do 50 m2</t>
  </si>
  <si>
    <t>1359273024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</si>
  <si>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</si>
  <si>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https://podminky.urs.cz/item/CS_URS_2024_02/113107324</t>
  </si>
  <si>
    <t>(délka_kostky+délka_dlažba+délka_asfalt)*1,3</t>
  </si>
  <si>
    <t>113107343</t>
  </si>
  <si>
    <t>Odstranění podkladu živičného tl přes 100 do 150 mm strojně pl do 50 m2</t>
  </si>
  <si>
    <t>-1928292066</t>
  </si>
  <si>
    <t>Odstranění podkladů nebo krytů strojně plochy jednotlivě do 50 m2 s přemístěním hmot na skládku na vzdálenost do 3 m nebo s naložením na dopravní prostředek živičných, o tl. vrstvy přes 100 do 150 mm</t>
  </si>
  <si>
    <t>https://podminky.urs.cz/item/CS_URS_2024_02/113107343</t>
  </si>
  <si>
    <t>délka_asfalt*1,3</t>
  </si>
  <si>
    <t>115101201</t>
  </si>
  <si>
    <t>Čerpání vody na dopravní výšku do 10 m průměrný přítok do 500 l/min</t>
  </si>
  <si>
    <t>hod</t>
  </si>
  <si>
    <t>-434730649</t>
  </si>
  <si>
    <t>Čerpání vody na dopravní výšku do 10 m s uvažovaným průměrným přítokem do 500 l/min</t>
  </si>
  <si>
    <t>https://podminky.urs.cz/item/CS_URS_2024_02/115101201</t>
  </si>
  <si>
    <t>3*30*20</t>
  </si>
  <si>
    <t>115101301</t>
  </si>
  <si>
    <t>Pohotovost čerpací soupravy pro dopravní výšku do 10 m přítok do 500 l/min</t>
  </si>
  <si>
    <t>den</t>
  </si>
  <si>
    <t>1446564640</t>
  </si>
  <si>
    <t>Pohotovost záložní čerpací soupravy pro dopravní výšku do 10 m s uvažovaným průměrným přítokem do 500 l/min</t>
  </si>
  <si>
    <t>https://podminky.urs.cz/item/CS_URS_2024_02/115101301</t>
  </si>
  <si>
    <t>3*30</t>
  </si>
  <si>
    <t>-1018308217</t>
  </si>
  <si>
    <t>582,11+100,93+260,77+8,1</t>
  </si>
  <si>
    <t>187123118</t>
  </si>
  <si>
    <t>151811132</t>
  </si>
  <si>
    <t>Osazení pažicího boxu hl výkopu do 4 m š přes 1,2 do 2,5 m</t>
  </si>
  <si>
    <t>-1346498463</t>
  </si>
  <si>
    <t>Zřízení pažicích boxů pro pažení a rozepření stěn rýh podzemního vedení hloubka výkopu do 4 m, šířka přes 1,2 do 2,5 m</t>
  </si>
  <si>
    <t>https://podminky.urs.cz/item/CS_URS_2024_02/151811132</t>
  </si>
  <si>
    <t>957,5+201,9</t>
  </si>
  <si>
    <t>151811232</t>
  </si>
  <si>
    <t>Odstranění pažicího boxu hl výkopu do 4 m š přes 1,2 do 2,5 m</t>
  </si>
  <si>
    <t>-1555275673</t>
  </si>
  <si>
    <t>Odstranění pažicích boxů pro pažení a rozepření stěn rýh podzemního vedení hloubka výkopu do 4 m, šířka přes 1,2 do 2,5 m</t>
  </si>
  <si>
    <t>https://podminky.urs.cz/item/CS_URS_2024_02/151811232</t>
  </si>
  <si>
    <t>624027890</t>
  </si>
  <si>
    <t>171201231</t>
  </si>
  <si>
    <t>Poplatek za uložení zeminy a kamení na recyklační skládce (skládkovné) kód odpadu 17 05 04</t>
  </si>
  <si>
    <t>749870379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</si>
  <si>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</si>
  <si>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</si>
  <si>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1778977269</t>
  </si>
  <si>
    <t>524623478</t>
  </si>
  <si>
    <t>260,6+57,2+244,3+7</t>
  </si>
  <si>
    <t>445267220</t>
  </si>
  <si>
    <t>169,1+16,3</t>
  </si>
  <si>
    <t>763536188</t>
  </si>
  <si>
    <t>obsyp+zásyp</t>
  </si>
  <si>
    <t>754,5*2 'Přepočtené koeficientem množství</t>
  </si>
  <si>
    <t>-280316204</t>
  </si>
  <si>
    <t>164,3</t>
  </si>
  <si>
    <t>Svislé a kompletní konstrukce</t>
  </si>
  <si>
    <t>359901211</t>
  </si>
  <si>
    <t>Monitoring stoky jakékoli výšky na nové kanalizaci</t>
  </si>
  <si>
    <t>248575419</t>
  </si>
  <si>
    <t>Monitoring stok (kamerový systém) jakékoli výšky nová kanalizace</t>
  </si>
  <si>
    <t>https://podminky.urs.cz/item/CS_URS_2024_02/359901211</t>
  </si>
  <si>
    <t>164,3+36,2+1+1</t>
  </si>
  <si>
    <t>-1280311073</t>
  </si>
  <si>
    <t>30,1+0,4+5,4</t>
  </si>
  <si>
    <t>452311131</t>
  </si>
  <si>
    <t>Podkladní desky z betonu prostého bez zvýšených nároků na prostředí tř. C 12/15 otevřený výkop</t>
  </si>
  <si>
    <t>-562618821</t>
  </si>
  <si>
    <t>Podkladní a zajišťovací konstrukce z betonu prostého v otevřeném výkopu bez zvýšených nároků na prostředí desky pod potrubí, stoky a drobné objekty z betonu tř. C 12/15</t>
  </si>
  <si>
    <t>https://podminky.urs.cz/item/CS_URS_2024_02/452311131</t>
  </si>
  <si>
    <t>lože pod šachty</t>
  </si>
  <si>
    <t>2,3</t>
  </si>
  <si>
    <t>452312131</t>
  </si>
  <si>
    <t>Sedlové lože z betonu prostého bez zvýšených nároků na prostředí tř. C 12/15 otevřený výkop</t>
  </si>
  <si>
    <t>-721899979</t>
  </si>
  <si>
    <t>Podkladní a zajišťovací konstrukce z betonu prostého v otevřeném výkopu bez zvýšených nároků na prostředí sedlové lože pod potrubí z betonu tř. C 12/15</t>
  </si>
  <si>
    <t>https://podminky.urs.cz/item/CS_URS_2024_02/452312131</t>
  </si>
  <si>
    <t>152,7+12,4</t>
  </si>
  <si>
    <t>820391811</t>
  </si>
  <si>
    <t>Bourání stávajícího potrubí ze ŽB DN přes 200 do 400</t>
  </si>
  <si>
    <t>107947299</t>
  </si>
  <si>
    <t>Bourání stávajícího potrubí ze železobetonu v otevřeném výkopu DN přes 200 do 400</t>
  </si>
  <si>
    <t>https://podminky.urs.cz/item/CS_URS_2024_02/820391811</t>
  </si>
  <si>
    <t>15+48,8</t>
  </si>
  <si>
    <t>830391811</t>
  </si>
  <si>
    <t>Bourání stávajícího kameninového potrubí DN přes 205 do 400</t>
  </si>
  <si>
    <t>-867626613</t>
  </si>
  <si>
    <t>Bourání stávajícího potrubí z kameninových trub v otevřeném výkopu DN přes 250 do 400</t>
  </si>
  <si>
    <t>https://podminky.urs.cz/item/CS_URS_2024_02/830391811</t>
  </si>
  <si>
    <t>55,8+50,35</t>
  </si>
  <si>
    <t>831312121</t>
  </si>
  <si>
    <t>Montáž potrubí z trub kameninových hrdlových s integrovaným těsněním výkop sklon do 20 % DN 150</t>
  </si>
  <si>
    <t>186610727</t>
  </si>
  <si>
    <t>Montáž potrubí z trub kameninových hrdlových s integrovaným těsněním v otevřeném výkopu ve sklonu do 20 % DN 150</t>
  </si>
  <si>
    <t>https://podminky.urs.cz/item/CS_URS_2024_02/831312121</t>
  </si>
  <si>
    <t>36,2+1</t>
  </si>
  <si>
    <t>59710632</t>
  </si>
  <si>
    <t>trouba kameninová glazovaná DN 150 dl 1,00m spojovací systém F</t>
  </si>
  <si>
    <t>-2141629469</t>
  </si>
  <si>
    <t>37,2*1,015 'Přepočtené koeficientem množství</t>
  </si>
  <si>
    <t>831352121</t>
  </si>
  <si>
    <t>Montáž potrubí z trub kameninových hrdlových s integrovaným těsněním výkop sklon do 20 % DN 200</t>
  </si>
  <si>
    <t>1864926932</t>
  </si>
  <si>
    <t>Montáž potrubí z trub kameninových hrdlových s integrovaným těsněním v otevřeném výkopu ve sklonu do 20 % DN 200</t>
  </si>
  <si>
    <t>https://podminky.urs.cz/item/CS_URS_2024_02/831352121</t>
  </si>
  <si>
    <t>59710704</t>
  </si>
  <si>
    <t>trouba kameninová glazovaná DN 200 dl 2,50m spojovací systém C Třída 240</t>
  </si>
  <si>
    <t>-586769377</t>
  </si>
  <si>
    <t>1*1,015 'Přepočtené koeficientem množství</t>
  </si>
  <si>
    <t>831372121</t>
  </si>
  <si>
    <t>Montáž potrubí z trub kameninových hrdlových s integrovaným těsněním výkop sklon do 20 % DN 300</t>
  </si>
  <si>
    <t>1503861141</t>
  </si>
  <si>
    <t>Montáž potrubí z trub kameninových hrdlových s integrovaným těsněním v otevřeném výkopu ve sklonu do 20 % DN 300</t>
  </si>
  <si>
    <t>https://podminky.urs.cz/item/CS_URS_2024_02/831372121</t>
  </si>
  <si>
    <t>8,4+7</t>
  </si>
  <si>
    <t>28655126</t>
  </si>
  <si>
    <t>manžeta chráničky vč. upínací pásky 324x530mm DN 300x500</t>
  </si>
  <si>
    <t>1082467276</t>
  </si>
  <si>
    <t>59710707</t>
  </si>
  <si>
    <t>trouba kameninová glazovaná DN 300 dl 2,50m spojovací systém C Třída 240</t>
  </si>
  <si>
    <t>400887753</t>
  </si>
  <si>
    <t>15,4*1,015 'Přepočtené koeficientem množství</t>
  </si>
  <si>
    <t>831392121</t>
  </si>
  <si>
    <t>Montáž potrubí z trub kameninových hrdlových s integrovaným těsněním výkop sklon do 20 % DN 400</t>
  </si>
  <si>
    <t>-1283428935</t>
  </si>
  <si>
    <t>Montáž potrubí z trub kameninových hrdlových s integrovaným těsněním v otevřeném výkopu ve sklonu do 20 % DN 400</t>
  </si>
  <si>
    <t>https://podminky.urs.cz/item/CS_URS_2024_02/831392121</t>
  </si>
  <si>
    <t>39,6+2</t>
  </si>
  <si>
    <t>R28655126</t>
  </si>
  <si>
    <t>manžeta chráničky vč. upínací pásky DN 400x600</t>
  </si>
  <si>
    <t>904603798</t>
  </si>
  <si>
    <t>59710706</t>
  </si>
  <si>
    <t>trouba kameninová glazovaná DN 400 dl 2,50m spojovací systém C Třída 200</t>
  </si>
  <si>
    <t>-621657357</t>
  </si>
  <si>
    <t>41,6*1,015 'Přepočtené koeficientem množství</t>
  </si>
  <si>
    <t>831422121</t>
  </si>
  <si>
    <t>Montáž potrubí z trub kameninových hrdlových s integrovaným těsněním výkop sklon do 20 % DN 500</t>
  </si>
  <si>
    <t>-112120930</t>
  </si>
  <si>
    <t>Montáž potrubí z trub kameninových hrdlových s integrovaným těsněním v otevřeném výkopu ve sklonu do 20 % DN 500</t>
  </si>
  <si>
    <t>https://podminky.urs.cz/item/CS_URS_2024_02/831422121</t>
  </si>
  <si>
    <t>7,5+1</t>
  </si>
  <si>
    <t>59710709</t>
  </si>
  <si>
    <t>trouba kameninová glazovaná DN 500 dl 2,50m spojovací systém C Třída 160</t>
  </si>
  <si>
    <t>1938234017</t>
  </si>
  <si>
    <t>8,5*1,015 'Přepočtené koeficientem množství</t>
  </si>
  <si>
    <t>831442121</t>
  </si>
  <si>
    <t>Montáž potrubí z trub kameninových hrdlových s integrovaným těsněním výkop sklon do 20 % DN 600</t>
  </si>
  <si>
    <t>-237703457</t>
  </si>
  <si>
    <t>Montáž potrubí z trub kameninových hrdlových s integrovaným těsněním v otevřeném výkopu ve sklonu do 20 % DN 600</t>
  </si>
  <si>
    <t>https://podminky.urs.cz/item/CS_URS_2024_02/831442121</t>
  </si>
  <si>
    <t>59710710</t>
  </si>
  <si>
    <t>trouba kameninová glazovaná DN 600 dl 2,50m spojovací systém C Třída 160</t>
  </si>
  <si>
    <t>-630243977</t>
  </si>
  <si>
    <t>108,8*1,015 'Přepočtené koeficientem množství</t>
  </si>
  <si>
    <t>837312221</t>
  </si>
  <si>
    <t>Montáž kameninových tvarovek jednoosých s integrovaným těsněním otevřený výkop DN 150</t>
  </si>
  <si>
    <t>1295565550</t>
  </si>
  <si>
    <t>Montáž kameninových tvarovek na potrubí z trub kameninových v otevřeném výkopu s integrovaným těsněním jednoosých DN 150</t>
  </si>
  <si>
    <t>https://podminky.urs.cz/item/CS_URS_2024_02/837312221</t>
  </si>
  <si>
    <t>28611528</t>
  </si>
  <si>
    <t>přechod kanalizační KG kamenina-plast DN 160</t>
  </si>
  <si>
    <t>-1813894556</t>
  </si>
  <si>
    <t>28655121</t>
  </si>
  <si>
    <t>manžeta chráničky vč. upínací pásky 160x324mm DN 150x300</t>
  </si>
  <si>
    <t>1716713004</t>
  </si>
  <si>
    <t>přechodová manžeta pro propojení nového a stávajícího potrubí přípojek</t>
  </si>
  <si>
    <t>837352221</t>
  </si>
  <si>
    <t>Montáž kameninových tvarovek jednoosých s integrovaným těsněním otevřený výkop DN 200</t>
  </si>
  <si>
    <t>-1665803882</t>
  </si>
  <si>
    <t>Montáž kameninových tvarovek na potrubí z trub kameninových v otevřeném výkopu s integrovaným těsněním jednoosých DN 200</t>
  </si>
  <si>
    <t>https://podminky.urs.cz/item/CS_URS_2024_02/837352221</t>
  </si>
  <si>
    <t>28611530</t>
  </si>
  <si>
    <t>přechod kanalizační KG kamenina-plast DN 200</t>
  </si>
  <si>
    <t>-263608134</t>
  </si>
  <si>
    <t>28655122</t>
  </si>
  <si>
    <t>manžeta chráničky vč. upínací pásky 220x324mm DN 200x300</t>
  </si>
  <si>
    <t>1305549983</t>
  </si>
  <si>
    <t>837391221</t>
  </si>
  <si>
    <t>Montáž kameninových tvarovek odbočných s integrovaným těsněním otevřený výkop DN 400</t>
  </si>
  <si>
    <t>383089666</t>
  </si>
  <si>
    <t>Montáž kameninových tvarovek na potrubí z trub kameninových v otevřeném výkopu s integrovaným těsněním odbočných DN 400</t>
  </si>
  <si>
    <t>https://podminky.urs.cz/item/CS_URS_2024_02/837391221</t>
  </si>
  <si>
    <t>59711790</t>
  </si>
  <si>
    <t>odbočka kameninová glazovaná jednoduchá kolmá DN 400/150 dl 1000mm spojovací systém C/F tř.160/-</t>
  </si>
  <si>
    <t>1159903589</t>
  </si>
  <si>
    <t>3*1,015 'Přepočtené koeficientem množství</t>
  </si>
  <si>
    <t>837421221</t>
  </si>
  <si>
    <t>Montáž kameninových tvarovek odbočných s integrovaným těsněním otevřený výkop DN 500</t>
  </si>
  <si>
    <t>-227887478</t>
  </si>
  <si>
    <t>Montáž kameninových tvarovek na potrubí z trub kameninových v otevřeném výkopu s integrovaným těsněním odbočných DN 500</t>
  </si>
  <si>
    <t>https://podminky.urs.cz/item/CS_URS_2024_02/837421221</t>
  </si>
  <si>
    <t>59711810</t>
  </si>
  <si>
    <t>odbočka kameninová glazovaná jednoduchá kolmá DN 500/150 dl 1000mm spojovací systém C/F tř.160/-</t>
  </si>
  <si>
    <t>757158210</t>
  </si>
  <si>
    <t>837441221</t>
  </si>
  <si>
    <t>Montáž kameninových tvarovek odbočných s integrovaným těsněním otevřený výkop DN 600</t>
  </si>
  <si>
    <t>408225875</t>
  </si>
  <si>
    <t>Montáž kameninových tvarovek na potrubí z trub kameninových v otevřeném výkopu s integrovaným těsněním odbočných DN 600</t>
  </si>
  <si>
    <t>https://podminky.urs.cz/item/CS_URS_2024_02/837441221</t>
  </si>
  <si>
    <t>59711820</t>
  </si>
  <si>
    <t>odbočka kameninová glazovaná jednoduchá kolmá DN 600/150 dl 1000mm spojovací systém C/F tř.160/-</t>
  </si>
  <si>
    <t>-1694302846</t>
  </si>
  <si>
    <t>2*1,015 'Přepočtené koeficientem množství</t>
  </si>
  <si>
    <t>890311851</t>
  </si>
  <si>
    <t>Bourání šachet ze ŽB strojně obestavěného prostoru do 1,5 m3</t>
  </si>
  <si>
    <t>1752068211</t>
  </si>
  <si>
    <t>Bourání šachet a jímek strojně velikosti obestavěného prostoru do 1,5 m3 ze železobetonu</t>
  </si>
  <si>
    <t>https://podminky.urs.cz/item/CS_URS_2024_02/890311851</t>
  </si>
  <si>
    <t>9*0,5</t>
  </si>
  <si>
    <t>894410102</t>
  </si>
  <si>
    <t>Osazení betonových dílců pro kanalizační šachty DN 1000 šachtové dno výšky 800 mm</t>
  </si>
  <si>
    <t>-930096732</t>
  </si>
  <si>
    <t>Osazení betonových dílců šachet kanalizačních dno DN 1000, výšky 800 mm</t>
  </si>
  <si>
    <t>https://podminky.urs.cz/item/CS_URS_2024_02/894410102</t>
  </si>
  <si>
    <t>59224354</t>
  </si>
  <si>
    <t>dno betonové šachty kanalizační jednolité 100x78x40cm</t>
  </si>
  <si>
    <t>CS ÚRS 2024 01</t>
  </si>
  <si>
    <t>-1952313430</t>
  </si>
  <si>
    <t>894410103</t>
  </si>
  <si>
    <t>Osazení betonových dílců pro kanalizační šachty DN 1000 šachtové dno výšky 1000 mm</t>
  </si>
  <si>
    <t>1046428960</t>
  </si>
  <si>
    <t>Osazení betonových dílců šachet kanalizačních dno DN 1000, výšky 1000 mm</t>
  </si>
  <si>
    <t>https://podminky.urs.cz/item/CS_URS_2024_02/894410103</t>
  </si>
  <si>
    <t>59224356</t>
  </si>
  <si>
    <t>dno betonové šachty kanalizační jednolité 100x98x60cm</t>
  </si>
  <si>
    <t>-1023774620</t>
  </si>
  <si>
    <t>894410114</t>
  </si>
  <si>
    <t>Osazení betonových dílců pro kanalizační šachty DN 1200 šachtové dno výšky 1200 mm</t>
  </si>
  <si>
    <t>-1758530352</t>
  </si>
  <si>
    <t>Osazení betonových dílců šachet kanalizačních dno DN 1200, výšky 1200 mm</t>
  </si>
  <si>
    <t>https://podminky.urs.cz/item/CS_URS_2024_02/894410114</t>
  </si>
  <si>
    <t>59224357</t>
  </si>
  <si>
    <t>dno betonové šachty kanalizační jednolité 120x113x80cm</t>
  </si>
  <si>
    <t>-573177229</t>
  </si>
  <si>
    <t>894410122</t>
  </si>
  <si>
    <t>Osazení betonových dílců pro kanalizační šachty DN 1500 šachtové dno výšky 1590 mm</t>
  </si>
  <si>
    <t>219223492</t>
  </si>
  <si>
    <t>Osazení betonových dílců šachet kanalizačních dno DN 1500, výšky 1590 mm</t>
  </si>
  <si>
    <t>https://podminky.urs.cz/item/CS_URS_2024_02/894410122</t>
  </si>
  <si>
    <t>59224358</t>
  </si>
  <si>
    <t>dno betonové šachty kanalizační jednolité 150x139x100cm</t>
  </si>
  <si>
    <t>-318287019</t>
  </si>
  <si>
    <t>894410211</t>
  </si>
  <si>
    <t>Osazení betonových dílců pro kanalizační šachty DN 1000 skruž rovná výšky 250 mm</t>
  </si>
  <si>
    <t>1152208848</t>
  </si>
  <si>
    <t>Osazení betonových dílců šachet kanalizačních skruž rovná DN 1000, výšky 250 mm</t>
  </si>
  <si>
    <t>https://podminky.urs.cz/item/CS_URS_2024_02/894410211</t>
  </si>
  <si>
    <t>59224066</t>
  </si>
  <si>
    <t>skruž betonová DN 1000x250 PS 100x25x12cm</t>
  </si>
  <si>
    <t>-1732976721</t>
  </si>
  <si>
    <t>894410212</t>
  </si>
  <si>
    <t>Osazení betonových dílců pro kanalizační šachty DN 1000 skruž rovná výšky 500 mm</t>
  </si>
  <si>
    <t>913818361</t>
  </si>
  <si>
    <t>Osazení betonových dílců šachet kanalizačních skruž rovná DN 1000, výšky 500 mm</t>
  </si>
  <si>
    <t>https://podminky.urs.cz/item/CS_URS_2024_02/894410212</t>
  </si>
  <si>
    <t>59224067</t>
  </si>
  <si>
    <t>skruž betonová DN 1000x500 100x50x12cm</t>
  </si>
  <si>
    <t>1858414649</t>
  </si>
  <si>
    <t>894410213</t>
  </si>
  <si>
    <t>Osazení betonových dílců pro kanalizační šachty DN 1000 skruž rovná výšky 1000 mm</t>
  </si>
  <si>
    <t>-6064558</t>
  </si>
  <si>
    <t>Osazení betonových dílců šachet kanalizačních skruž rovná DN 1000, výšky 1000 mm</t>
  </si>
  <si>
    <t>https://podminky.urs.cz/item/CS_URS_2024_02/894410213</t>
  </si>
  <si>
    <t>59224162</t>
  </si>
  <si>
    <t>skruž betonová kanalizační se stupadly 100x100x12cm</t>
  </si>
  <si>
    <t>269947821</t>
  </si>
  <si>
    <t>894410232</t>
  </si>
  <si>
    <t>Osazení betonových dílců pro kanalizační šachty DN 1000 skruž přechodová (konus)</t>
  </si>
  <si>
    <t>-1560552855</t>
  </si>
  <si>
    <t>Osazení betonových dílců šachet kanalizačních skruž přechodová (konus) DN 1000</t>
  </si>
  <si>
    <t>https://podminky.urs.cz/item/CS_URS_2024_02/894410232</t>
  </si>
  <si>
    <t>59224312</t>
  </si>
  <si>
    <t>konus betonové šachty DN 1000 kanalizační 100x62,5x58cm tl stěny 12 stupadla poplastovaná</t>
  </si>
  <si>
    <t>953283452</t>
  </si>
  <si>
    <t>894410311</t>
  </si>
  <si>
    <t>Osazení betonových dílců pro kanalizační šachty DN 1200 deska přechodová</t>
  </si>
  <si>
    <t>679934490</t>
  </si>
  <si>
    <t>Osazení betonových dílců šachet kanalizačních deska přechodová DN 1200</t>
  </si>
  <si>
    <t>https://podminky.urs.cz/item/CS_URS_2024_02/894410311</t>
  </si>
  <si>
    <t>59224421</t>
  </si>
  <si>
    <t>deska betonová přechodová šachty DN 1200 kanalizační 147/100x25cm</t>
  </si>
  <si>
    <t>279339344</t>
  </si>
  <si>
    <t>894410312</t>
  </si>
  <si>
    <t>Osazení betonových dílců pro kanalizační šachty DN 1500 deska přechodová</t>
  </si>
  <si>
    <t>-1387601074</t>
  </si>
  <si>
    <t>Osazení betonových dílců šachet kanalizačních deska přechodová DN 1500</t>
  </si>
  <si>
    <t>https://podminky.urs.cz/item/CS_URS_2024_02/894410312</t>
  </si>
  <si>
    <t>59224433</t>
  </si>
  <si>
    <t>deska betonová přechodová šachty DN 1500 kanalizační 180/100x25cm</t>
  </si>
  <si>
    <t>-47646135</t>
  </si>
  <si>
    <t>894411131</t>
  </si>
  <si>
    <t>Zřízení šachet kanalizačních z betonových dílců na potrubí DN přes 300 do 400 dno beton tř. C 25/30</t>
  </si>
  <si>
    <t>57186110</t>
  </si>
  <si>
    <t>Zřízení šachet kanalizačních z betonových dílců výšky vstupu do 1,50 m s obložením dna betonem tř. C 25/30, na potrubí DN přes 300 do 400</t>
  </si>
  <si>
    <t>https://podminky.urs.cz/item/CS_URS_2024_02/894411131</t>
  </si>
  <si>
    <t>894411141</t>
  </si>
  <si>
    <t>Zřízení šachet kanalizačních z betonových dílců na potrubí DN 500 dno beton tř. C 25/30</t>
  </si>
  <si>
    <t>-1499848932</t>
  </si>
  <si>
    <t>Zřízení šachet kanalizačních z betonových dílců výšky vstupu do 1,50 m s obložením dna betonem tř. C 25/30, na potrubí DN 500</t>
  </si>
  <si>
    <t>https://podminky.urs.cz/item/CS_URS_2024_02/894411141</t>
  </si>
  <si>
    <t>894411151</t>
  </si>
  <si>
    <t>Zřízení šachet kanalizačních z betonových dílců na potrubí DN 600 dno beton tř. C 25/30</t>
  </si>
  <si>
    <t>540077669</t>
  </si>
  <si>
    <t>Zřízení šachet kanalizačních z betonových dílců výšky vstupu do 1,50 m s obložením dna betonem tř. C 25/30, na potrubí DN 600</t>
  </si>
  <si>
    <t>https://podminky.urs.cz/item/CS_URS_2024_02/894411151</t>
  </si>
  <si>
    <t>PFB.1120104OZ</t>
  </si>
  <si>
    <t>Prstenec šachtový vyrovnávací (OZ) TBW-Q.1 63/12</t>
  </si>
  <si>
    <t>-728706507</t>
  </si>
  <si>
    <t>P</t>
  </si>
  <si>
    <t>Poznámka k položce:_x000d_
625/120/120</t>
  </si>
  <si>
    <t>PFB.1120103OZ</t>
  </si>
  <si>
    <t>Prstenec šachtový vyrovnávací (OZ) TBW-Q.1 63/10</t>
  </si>
  <si>
    <t>-1475128184</t>
  </si>
  <si>
    <t>Poznámka k položce:_x000d_
625/120/100</t>
  </si>
  <si>
    <t>PFB.1120102OZ</t>
  </si>
  <si>
    <t>Prstenec šachtový vyrovnávací (OZ) TBW-Q.1 63/8</t>
  </si>
  <si>
    <t>813995418</t>
  </si>
  <si>
    <t>Poznámka k položce:_x000d_
625/120/80</t>
  </si>
  <si>
    <t>PFB.1120101OZ</t>
  </si>
  <si>
    <t>Prstenec šachtový vyrovnávací (OZ) TBW-Q.1 63/6</t>
  </si>
  <si>
    <t>-687633917</t>
  </si>
  <si>
    <t>Poznámka k položce:_x000d_
625/120/60</t>
  </si>
  <si>
    <t>59224348</t>
  </si>
  <si>
    <t>těsnění elastomerové pro spojení šachetních dílů DN 1000</t>
  </si>
  <si>
    <t>644448715</t>
  </si>
  <si>
    <t>59224341</t>
  </si>
  <si>
    <t>těsnění elastomerové pro spojení šachetních dílů DN 1200</t>
  </si>
  <si>
    <t>-921203414</t>
  </si>
  <si>
    <t>59224342</t>
  </si>
  <si>
    <t>těsnění elastomerové pro spojení šachetních dílů DN 1500</t>
  </si>
  <si>
    <t>1120356363</t>
  </si>
  <si>
    <t>894812202</t>
  </si>
  <si>
    <t>Revizní a čistící šachta z PP šachtové dno DN 425/150 průtočné 30°,60°,90°</t>
  </si>
  <si>
    <t>11777964</t>
  </si>
  <si>
    <t>Revizní a čistící šachta z polypropylenu PP pro hladké trouby DN 425 šachtové dno (DN šachty / DN trubního vedení) DN 425/150 průtočné 30°,60°,90°</t>
  </si>
  <si>
    <t>https://podminky.urs.cz/item/CS_URS_2024_02/894812202</t>
  </si>
  <si>
    <t>894812232</t>
  </si>
  <si>
    <t>Revizní a čistící šachta z PP DN 425 šachtová roura korugovaná bez hrdla světlé hloubky 2000 mm</t>
  </si>
  <si>
    <t>715442885</t>
  </si>
  <si>
    <t>Revizní a čistící šachta z polypropylenu PP pro hladké trouby DN 425 roura šachtová korugovaná bez hrdla, světlé hloubky 2000 mm</t>
  </si>
  <si>
    <t>https://podminky.urs.cz/item/CS_URS_2024_02/894812232</t>
  </si>
  <si>
    <t>894812241</t>
  </si>
  <si>
    <t>Revizní a čistící šachta z PP DN 425 šachtová roura teleskopická světlé hloubky 375 mm</t>
  </si>
  <si>
    <t>-1240902402</t>
  </si>
  <si>
    <t>Revizní a čistící šachta z polypropylenu PP pro hladké trouby DN 425 roura šachtová korugovaná teleskopická (včetně těsnění) 375 mm</t>
  </si>
  <si>
    <t>https://podminky.urs.cz/item/CS_URS_2024_02/894812241</t>
  </si>
  <si>
    <t>894812262</t>
  </si>
  <si>
    <t>Revizní a čistící šachta z PP DN 425 poklop litinový plný do teleskopické trubky pro třídu zatížení D400</t>
  </si>
  <si>
    <t>1804413942</t>
  </si>
  <si>
    <t>Revizní a čistící šachta z polypropylenu PP pro hladké trouby DN 425 poklop litinový (pro třídu zatížení) plný do teleskopické trubky (D400)</t>
  </si>
  <si>
    <t>https://podminky.urs.cz/item/CS_URS_2024_02/894812262</t>
  </si>
  <si>
    <t>899104112</t>
  </si>
  <si>
    <t>Osazení poklopů litinových, ocelových nebo železobetonových včetně rámů pro třídu zatížení D400, E600</t>
  </si>
  <si>
    <t>1824038523</t>
  </si>
  <si>
    <t>Osazení poklopů šachtových litinových, ocelových nebo železobetonových včetně rámů pro třídu zatížení D400, E600</t>
  </si>
  <si>
    <t>https://podminky.urs.cz/item/CS_URS_2024_02/899104112</t>
  </si>
  <si>
    <t>55241402</t>
  </si>
  <si>
    <t>poklop šachtový s rámem DN 600 třída D400 bez odvětrání</t>
  </si>
  <si>
    <t>-1492979486</t>
  </si>
  <si>
    <t>Napojení na stávající kanalizaci (podzemní kolektorovou chodbu pod náměstím)</t>
  </si>
  <si>
    <t>9444873</t>
  </si>
  <si>
    <t>- ruční odbourání a zarovnání stávající zděné stoky (předpokládaný profil 800/600)</t>
  </si>
  <si>
    <t>- dozdění odbouraného konce stávající stoky k líci nového potrubí KAM DN600</t>
  </si>
  <si>
    <t>- zajištění místa napojení obetonováním betonem C12/15 do bloku</t>
  </si>
  <si>
    <t>- montáž a dodávka vekšerých komponentů potřebných pro napojení</t>
  </si>
  <si>
    <t>186324231</t>
  </si>
  <si>
    <t>1,8+2,3+2,2+2,2+2,3+3,5+3,6+2,4+1,8+1,8+2+1,8+2,5+1,9+1,4+1,4+2</t>
  </si>
  <si>
    <t>(162,9+36,2-délka_kostky-délka_dlažba)</t>
  </si>
  <si>
    <t>(délka_asfalt-délka_kostky+délka_dlažba)*2</t>
  </si>
  <si>
    <t>977213112</t>
  </si>
  <si>
    <t>Řezání betonových, železobetonových nebo kameninových trub kruhových kolmý řez DN 300</t>
  </si>
  <si>
    <t>1940967136</t>
  </si>
  <si>
    <t>Řezání trub betonových, železobetonových nebo kameninových kruhových kolmý řez DN 300</t>
  </si>
  <si>
    <t>https://podminky.urs.cz/item/CS_URS_2024_02/977213112</t>
  </si>
  <si>
    <t>řezání stávajícíh přípojek včetně očištění</t>
  </si>
  <si>
    <t>977213113</t>
  </si>
  <si>
    <t>Řezání betonových, železobetonových nebo kameninových trub kruhových kolmý řez DN 400</t>
  </si>
  <si>
    <t>-105813361</t>
  </si>
  <si>
    <t>Řezání trub betonových, železobetonových nebo kameninových kruhových kolmý řez DN 400</t>
  </si>
  <si>
    <t>https://podminky.urs.cz/item/CS_URS_2024_02/977213113</t>
  </si>
  <si>
    <t>-1451252181</t>
  </si>
  <si>
    <t>133652145</t>
  </si>
  <si>
    <t>281,445*4 'Přepočtené koeficientem množství</t>
  </si>
  <si>
    <t>946320856</t>
  </si>
  <si>
    <t>16,453</t>
  </si>
  <si>
    <t>997221625</t>
  </si>
  <si>
    <t>Poplatek za uložení na skládce (skládkovné) stavebního odpadu železobetonového kód odpadu 17 01 01</t>
  </si>
  <si>
    <t>1173243805</t>
  </si>
  <si>
    <t>Poplatek za uložení stavebního odpadu na skládce (skládkovné) z armovaného betonu zatříděného do Katalogu odpadů pod kódem 17 01 01</t>
  </si>
  <si>
    <t>https://podminky.urs.cz/item/CS_URS_2024_02/997221625</t>
  </si>
  <si>
    <t>8,64+22,968</t>
  </si>
  <si>
    <t>151804032</t>
  </si>
  <si>
    <t>150,121+20,6</t>
  </si>
  <si>
    <t>998275101</t>
  </si>
  <si>
    <t>Přesun hmot pro trubní vedení z trub kameninových otevřený výkop</t>
  </si>
  <si>
    <t>2018465885</t>
  </si>
  <si>
    <t>Přesun hmot pro trubní vedení hloubené z trub kameninových pro kanalizace v otevřeném výkopu dopravní vzdálenost do 15 m</t>
  </si>
  <si>
    <t>https://podminky.urs.cz/item/CS_URS_2024_02/998275101</t>
  </si>
  <si>
    <t>176,5</t>
  </si>
  <si>
    <t>915,08</t>
  </si>
  <si>
    <t>1463,2</t>
  </si>
  <si>
    <t>620,93</t>
  </si>
  <si>
    <t>SO-03 - Výstavba dešťové kanalizace</t>
  </si>
  <si>
    <t xml:space="preserve">    721 - Zdravotechnika - vnitřní kanalizace</t>
  </si>
  <si>
    <t xml:space="preserve">    764 - Konstrukce klempířské</t>
  </si>
  <si>
    <t>1608140536</t>
  </si>
  <si>
    <t>113106351</t>
  </si>
  <si>
    <t>Rozebrání dlažeb při překopech vozovek z velkých kostek s ložem z kameniva strojně pl do 15 m2</t>
  </si>
  <si>
    <t>-1840094077</t>
  </si>
  <si>
    <t>Rozebrání dlažeb a dílců při překopech inženýrských sítí s přemístěním hmot na skládku na vzdálenost do 3 m nebo s naložením na dopravní prostředek strojně plochy jednotlivě do 15 m2 vozovek a ploch, s jakoukoliv výplní spár z velkých kostek s ložem z kameniva těženého</t>
  </si>
  <si>
    <t>https://podminky.urs.cz/item/CS_URS_2024_02/113106351</t>
  </si>
  <si>
    <t>854950062</t>
  </si>
  <si>
    <t>(délka_asfalt+délka_kostky+délka_dlažba)*1,3</t>
  </si>
  <si>
    <t>-1533863638</t>
  </si>
  <si>
    <t>-533280908</t>
  </si>
  <si>
    <t>546,28+242,2+114,6+12</t>
  </si>
  <si>
    <t>1467961500</t>
  </si>
  <si>
    <t>-535949748</t>
  </si>
  <si>
    <t>970,7+484,5+8</t>
  </si>
  <si>
    <t>521770768</t>
  </si>
  <si>
    <t>819057273</t>
  </si>
  <si>
    <t>1533631407</t>
  </si>
  <si>
    <t>379200723</t>
  </si>
  <si>
    <t>1903616856</t>
  </si>
  <si>
    <t>396,13+106,2+106,6+12</t>
  </si>
  <si>
    <t>1830946850</t>
  </si>
  <si>
    <t>620,93*2 'Přepočtené koeficientem množství</t>
  </si>
  <si>
    <t>452311171</t>
  </si>
  <si>
    <t>Podkladní desky z betonu prostého bez zvýšených nároků na prostředí tř. C 30/37 otevřený výkop</t>
  </si>
  <si>
    <t>593175140</t>
  </si>
  <si>
    <t>Podkladní a zajišťovací konstrukce z betonu prostého v otevřeném výkopu bez zvýšených nároků na prostředí desky pod potrubí, stoky a drobné objekty z betonu tř. C 30/37</t>
  </si>
  <si>
    <t>https://podminky.urs.cz/item/CS_URS_2024_02/452311171</t>
  </si>
  <si>
    <t>deska pod šachty a UV</t>
  </si>
  <si>
    <t>1,8+1,3</t>
  </si>
  <si>
    <t>895941342</t>
  </si>
  <si>
    <t>Osazení vpusti uliční DN 500 z betonových dílců dno nízké s kalištěm</t>
  </si>
  <si>
    <t>-595591980</t>
  </si>
  <si>
    <t>Osazení vpusti uliční z betonových dílců DN 500 dno nízké s kalištěm</t>
  </si>
  <si>
    <t>https://podminky.urs.cz/item/CS_URS_2024_02/895941342</t>
  </si>
  <si>
    <t>59224469</t>
  </si>
  <si>
    <t>vpusť uliční DN 500 kaliště nízké 500/225x65mm</t>
  </si>
  <si>
    <t>-169673780</t>
  </si>
  <si>
    <t>895941351</t>
  </si>
  <si>
    <t>Osazení vpusti uliční DN 500 z betonových dílců skruž horní pro čtvercovou vtokovou mříž</t>
  </si>
  <si>
    <t>-1973536558</t>
  </si>
  <si>
    <t>Osazení vpusti uliční z betonových dílců DN 500 skruž horní pro čtvercovou vtokovou mříž</t>
  </si>
  <si>
    <t>https://podminky.urs.cz/item/CS_URS_2024_02/895941351</t>
  </si>
  <si>
    <t>59224460</t>
  </si>
  <si>
    <t>vpusť uliční DN 500 betonová 500x190x65mm čtvercový poklop</t>
  </si>
  <si>
    <t>962243814</t>
  </si>
  <si>
    <t>895941361</t>
  </si>
  <si>
    <t>Osazení vpusti uliční DN 500 z betonových dílců skruž středová 290 mm</t>
  </si>
  <si>
    <t>2130789315</t>
  </si>
  <si>
    <t>Osazení vpusti uliční z betonových dílců DN 500 skruž středová 290 mm</t>
  </si>
  <si>
    <t>https://podminky.urs.cz/item/CS_URS_2024_02/895941361</t>
  </si>
  <si>
    <t>59224461</t>
  </si>
  <si>
    <t>vpusť uliční DN 500 skruž průběžná nízká betonová 500/290x65mm</t>
  </si>
  <si>
    <t>1798901053</t>
  </si>
  <si>
    <t>895941362</t>
  </si>
  <si>
    <t>Osazení vpusti uliční DN 500 z betonových dílců skruž středová 590 mm</t>
  </si>
  <si>
    <t>2096250719</t>
  </si>
  <si>
    <t>Osazení vpusti uliční z betonových dílců DN 500 skruž středová 590 mm</t>
  </si>
  <si>
    <t>https://podminky.urs.cz/item/CS_URS_2024_02/895941362</t>
  </si>
  <si>
    <t>59224462</t>
  </si>
  <si>
    <t>vpusť uliční DN 500 skruž průběžná vysoká betonová 500/590x65mm</t>
  </si>
  <si>
    <t>-1593738247</t>
  </si>
  <si>
    <t>895941366</t>
  </si>
  <si>
    <t>Osazení vpusti uliční DN 500 z betonových dílců skruž průběžná s výtokem</t>
  </si>
  <si>
    <t>517787204</t>
  </si>
  <si>
    <t>Osazení vpusti uliční z betonových dílců DN 500 skruž průběžná s výtokem</t>
  </si>
  <si>
    <t>https://podminky.urs.cz/item/CS_URS_2024_02/895941366</t>
  </si>
  <si>
    <t>59224465</t>
  </si>
  <si>
    <t>vpusť uliční DN 500 skruž průběžná 500/590x65mm betonová s odtokem 200mm PVC</t>
  </si>
  <si>
    <t>98945584</t>
  </si>
  <si>
    <t>899204112</t>
  </si>
  <si>
    <t>Osazení mříží litinových včetně rámů a košů na bahno pro třídu zatížení D400, E600</t>
  </si>
  <si>
    <t>-295013819</t>
  </si>
  <si>
    <t>https://podminky.urs.cz/item/CS_URS_2024_02/899204112</t>
  </si>
  <si>
    <t>55242320</t>
  </si>
  <si>
    <t>mříž vtoková litinová plochá 500x500mm</t>
  </si>
  <si>
    <t>-938074350</t>
  </si>
  <si>
    <t>55241000</t>
  </si>
  <si>
    <t>koš kalový pod kruhovou mříž - lehký</t>
  </si>
  <si>
    <t>-1339564351</t>
  </si>
  <si>
    <t>1448171940</t>
  </si>
  <si>
    <t>28+10</t>
  </si>
  <si>
    <t>(251,4-délka_kostky-délka_dlažba)</t>
  </si>
  <si>
    <t>1020371066</t>
  </si>
  <si>
    <t>-294536198</t>
  </si>
  <si>
    <t>294,894*4 'Přepočtené koeficientem množství</t>
  </si>
  <si>
    <t>1164011623</t>
  </si>
  <si>
    <t>189,556</t>
  </si>
  <si>
    <t>998276101</t>
  </si>
  <si>
    <t>Přesun hmot pro trubní vedení z trub z plastických hmot otevřený výkop</t>
  </si>
  <si>
    <t>1116856524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</si>
  <si>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</si>
  <si>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https://podminky.urs.cz/item/CS_URS_2024_02/998276101</t>
  </si>
  <si>
    <t>721</t>
  </si>
  <si>
    <t>Zdravotechnika - vnitřní kanalizace</t>
  </si>
  <si>
    <t>721241102</t>
  </si>
  <si>
    <t>Lapač střešních splavenin z litiny DN 125</t>
  </si>
  <si>
    <t>676919147</t>
  </si>
  <si>
    <t>Lapače střešních splavenin litinové DN 125</t>
  </si>
  <si>
    <t>https://podminky.urs.cz/item/CS_URS_2024_02/721241102</t>
  </si>
  <si>
    <t>764</t>
  </si>
  <si>
    <t>Konstrukce klempířské</t>
  </si>
  <si>
    <t>764508131</t>
  </si>
  <si>
    <t>Montáž kruhového svodu</t>
  </si>
  <si>
    <t>355375627</t>
  </si>
  <si>
    <t>Montáž svodu kruhového, průměru svodu</t>
  </si>
  <si>
    <t>https://podminky.urs.cz/item/CS_URS_2024_02/764508131</t>
  </si>
  <si>
    <t>položka určena pro dopojení dešťových odpadních potrubí k novému lapači střešních nečistot</t>
  </si>
  <si>
    <t>55344209</t>
  </si>
  <si>
    <t>svod kruhový Pz 120mm</t>
  </si>
  <si>
    <t>-290432789</t>
  </si>
  <si>
    <t>171,91</t>
  </si>
  <si>
    <t>SO-03a - Výstavba dešťové kanalizace - potrubí</t>
  </si>
  <si>
    <t>1976724459</t>
  </si>
  <si>
    <t>119,31+50,6+2</t>
  </si>
  <si>
    <t>1242314747</t>
  </si>
  <si>
    <t>171,91*2 'Přepočtené koeficientem množství</t>
  </si>
  <si>
    <t>1785736268</t>
  </si>
  <si>
    <t>159,9</t>
  </si>
  <si>
    <t>28613321</t>
  </si>
  <si>
    <t>odbočka PE drenážního systému komunikací, letišť a sportovišť 45° DN 150</t>
  </si>
  <si>
    <t>-677147456</t>
  </si>
  <si>
    <t>-1558251748</t>
  </si>
  <si>
    <t>159,9+112,4</t>
  </si>
  <si>
    <t>-1140115278</t>
  </si>
  <si>
    <t>25,6+16,9</t>
  </si>
  <si>
    <t>871310330</t>
  </si>
  <si>
    <t>Montáž kanalizačního potrubí hladkého plnostěnného SN 16 z polypropylenu DN 150</t>
  </si>
  <si>
    <t>-698401363</t>
  </si>
  <si>
    <t>Montáž kanalizačního potrubí z polypropylenu PP hladkého plnostěnného SN 16 DN 150</t>
  </si>
  <si>
    <t>https://podminky.urs.cz/item/CS_URS_2024_02/871310330</t>
  </si>
  <si>
    <t>112,4+26,5</t>
  </si>
  <si>
    <t>28617094</t>
  </si>
  <si>
    <t>trubka kanalizační PP plnostěnná třívrstvá DN 150x6000mm SN16</t>
  </si>
  <si>
    <t>-1670035882</t>
  </si>
  <si>
    <t>trubka SN16 DN150x6m třívrstvé plnostěnné odpadní potrubí s vnitřní bílou stěnou pro inženýrské sítě (použití UD) z PP vyráběné technologií triextruze s integrovaným hrdlem a těsněním s výztuhou, vnější vrstva UV stabilizovaná</t>
  </si>
  <si>
    <t>Poznámka k položce:_x000d_
Potrubí pro gravitační splaškovou nebo dešťovou kanalizaci z PP dle ONORM B5113. Kruhová tuhost 10 kN/m, Konstrukce stěny je multilayer (třívrstvá), určeny pro použití
„UD“, tj. v zemi mimo budovy i ve struktuře budov, vnitřní vrstva světle šedá (umožňuje kvalitnější kamerovou revizi), vysoce odolná abrazi. Popis je vně i uvnitř trub (nutná identifikace trub i při kamerové revizi). Průtočná rychlost je Max 15m/s. Těsnost spojů odolá tlaku 2,5bar. Potrubí je možno pokládat i při -10C°.</t>
  </si>
  <si>
    <t>138,9*1,015 'Přepočtené koeficientem množství</t>
  </si>
  <si>
    <t>997547454</t>
  </si>
  <si>
    <t>655777136</t>
  </si>
  <si>
    <t>1623820159</t>
  </si>
  <si>
    <t>PFB.1120100OZ</t>
  </si>
  <si>
    <t>Prstenec šachtový vyrovnávací (OZ) TBW-Q.1 63/4</t>
  </si>
  <si>
    <t>-1798955933</t>
  </si>
  <si>
    <t>871390320</t>
  </si>
  <si>
    <t>Montáž kanalizačního potrubí hladkého plnostěnného SN 12 z polypropylenu DN 400</t>
  </si>
  <si>
    <t>1041411665</t>
  </si>
  <si>
    <t>Montáž kanalizačního potrubí z polypropylenu PP hladkého plnostěnného SN 12 DN 400</t>
  </si>
  <si>
    <t>https://podminky.urs.cz/item/CS_URS_2024_02/871390320</t>
  </si>
  <si>
    <t>28617029</t>
  </si>
  <si>
    <t>trubka kanalizační PP plnostěnná třívrstvá DN 400x1000mm SN12</t>
  </si>
  <si>
    <t>-961472446</t>
  </si>
  <si>
    <t>trubka SN12 DN400x1m třívrstvé plnostěnné odpadní potrubí s vnitřní bílou stěnou pro inženýrské sítě (použití UD) z PP vyráběné technologií triextruze s integrovaným hrdlem a těsněním s výztuhou, vnější vrstva UV stabilizovaná</t>
  </si>
  <si>
    <t>877310310</t>
  </si>
  <si>
    <t>Montáž kolen na kanalizačním potrubí z PP nebo tvrdého PVC-U trub hladkých plnostěnných DN 150</t>
  </si>
  <si>
    <t>-2114557517</t>
  </si>
  <si>
    <t>Montáž tvarovek na kanalizačním plastovém potrubí z PP nebo PVC-U hladkého plnostěnného kolen, víček nebo hrdlových uzávěrů DN 150</t>
  </si>
  <si>
    <t>https://podminky.urs.cz/item/CS_URS_2024_02/877310310</t>
  </si>
  <si>
    <t>2+7+46+11</t>
  </si>
  <si>
    <t>28611896</t>
  </si>
  <si>
    <t>koleno kanalizační PP KG SN10 160x67°</t>
  </si>
  <si>
    <t>976055874</t>
  </si>
  <si>
    <t>28611898</t>
  </si>
  <si>
    <t>koleno kanalizační PP KG SN10 160x87°</t>
  </si>
  <si>
    <t>2138911267</t>
  </si>
  <si>
    <t>28617172</t>
  </si>
  <si>
    <t>koleno kanalizační PP třívrstvé SN16 DN 150x30°</t>
  </si>
  <si>
    <t>-551986767</t>
  </si>
  <si>
    <t>28617182</t>
  </si>
  <si>
    <t>koleno kanalizační PP třívrstvé SN16 DN 150x45°</t>
  </si>
  <si>
    <t>1930324586</t>
  </si>
  <si>
    <t>877310330</t>
  </si>
  <si>
    <t>Montáž spojek na kanalizačním potrubí z PP nebo tvrdého PVC-U trub hladkých plnostěnných DN 150</t>
  </si>
  <si>
    <t>-1403843913</t>
  </si>
  <si>
    <t>Montáž tvarovek na kanalizačním plastovém potrubí z PP nebo PVC-U hladkého plnostěnného spojek nebo redukcí DN 150</t>
  </si>
  <si>
    <t>https://podminky.urs.cz/item/CS_URS_2024_02/877310330</t>
  </si>
  <si>
    <t>28617244</t>
  </si>
  <si>
    <t>redukce kanalizační PP třívrstvá DN 150/125</t>
  </si>
  <si>
    <t>2058292475</t>
  </si>
  <si>
    <t>877390310</t>
  </si>
  <si>
    <t>Montáž kolen na kanalizačním potrubí z PP nebo tvrdého PVC-U trub hladkých plnostěnných DN 400</t>
  </si>
  <si>
    <t>-1978630947</t>
  </si>
  <si>
    <t>Montáž tvarovek na kanalizačním plastovém potrubí z PP nebo PVC-U hladkého plnostěnného kolen, víček nebo hrdlových uzávěrů DN 400</t>
  </si>
  <si>
    <t>https://podminky.urs.cz/item/CS_URS_2024_02/877390310</t>
  </si>
  <si>
    <t>28617196</t>
  </si>
  <si>
    <t>koleno kanalizační PP třívrstvé SN16 DN 400x87°</t>
  </si>
  <si>
    <t>2080143565</t>
  </si>
  <si>
    <t>877390320</t>
  </si>
  <si>
    <t>Montáž odboček na kanalizačním potrubí z PP nebo tvrdého PVC-U trub hladkých plnostěnných DN 400</t>
  </si>
  <si>
    <t>-1268569027</t>
  </si>
  <si>
    <t>Montáž tvarovek na kanalizačním plastovém potrubí z PP nebo PVC-U hladkého plnostěnného odboček DN 400</t>
  </si>
  <si>
    <t>https://podminky.urs.cz/item/CS_URS_2024_02/877390320</t>
  </si>
  <si>
    <t>-861407228</t>
  </si>
  <si>
    <t>1623925835</t>
  </si>
  <si>
    <t>-1544488415</t>
  </si>
  <si>
    <t>-1857370259</t>
  </si>
  <si>
    <t>1315364556</t>
  </si>
  <si>
    <t>595519887</t>
  </si>
  <si>
    <t>1477658247</t>
  </si>
  <si>
    <t>-1028857808</t>
  </si>
  <si>
    <t>576848393</t>
  </si>
  <si>
    <t>-2075564178</t>
  </si>
  <si>
    <t>522568526</t>
  </si>
  <si>
    <t>899623181</t>
  </si>
  <si>
    <t>Obetonování potrubí nebo zdiva stok betonem prostým tř. C 30/37 v otevřeném výkopu</t>
  </si>
  <si>
    <t>2008724802</t>
  </si>
  <si>
    <t>Obetonování potrubí nebo zdiva stok betonem prostým v otevřeném výkopu, betonem tř. C 30/37</t>
  </si>
  <si>
    <t>https://podminky.urs.cz/item/CS_URS_2024_02/899623181</t>
  </si>
  <si>
    <t>obetonávka UV</t>
  </si>
  <si>
    <t>Napojení na stávající k analizace pod náměstím (stávající podzemní kolektorová chodba)</t>
  </si>
  <si>
    <t>-424957621</t>
  </si>
  <si>
    <t>- jádrový vývrt DN500</t>
  </si>
  <si>
    <t>- utěsnění potrubí zálivkovou hmotou</t>
  </si>
  <si>
    <t>- osazení bobtnavé pásky s těsnísím tmelem</t>
  </si>
  <si>
    <t>- vytvoření lože pod potrubí</t>
  </si>
  <si>
    <t>- obetonování potrubí betonem C20/37</t>
  </si>
  <si>
    <t>- vytvoření potřebného bednění</t>
  </si>
  <si>
    <t>- opatření separační geotextilií</t>
  </si>
  <si>
    <t>- dodávka a montáž všech ostatních potřebných komponentů pro vytvoření vodotěsného napojení kanalizace</t>
  </si>
  <si>
    <t>R894410101</t>
  </si>
  <si>
    <t>Osazení betonových dílců pro kanalizační šachty DN 1000 šachtové dno výšky 700 - 800 mm</t>
  </si>
  <si>
    <t>-687177956</t>
  </si>
  <si>
    <t>Osazení betonových dílců šachet kanalizačních dno DN 1000, výšky 700 - 800 mm</t>
  </si>
  <si>
    <t>28617219</t>
  </si>
  <si>
    <t>odbočka kanalizační PP třívrstvá SN16 45° DN 400/150</t>
  </si>
  <si>
    <t>489176563</t>
  </si>
  <si>
    <t>R59224337</t>
  </si>
  <si>
    <t>dno betonové šachty DN 1000 kanalizační výšky 70 - 80cm</t>
  </si>
  <si>
    <t>1775361671</t>
  </si>
  <si>
    <t>R894410102</t>
  </si>
  <si>
    <t>Osazení betonových dílců pro kanalizační šachty DN 1000 šachtové dno výšky 800 - 900 mm</t>
  </si>
  <si>
    <t>-14750276</t>
  </si>
  <si>
    <t>Osazení betonových dílců šachet kanalizačních dno DN 1000, výšky 800 - 900 mm</t>
  </si>
  <si>
    <t>https://podminky.urs.cz/item/CS_URS_2024_02/R894410102</t>
  </si>
  <si>
    <t>2039954621</t>
  </si>
  <si>
    <t>R59224338</t>
  </si>
  <si>
    <t>dno betonové šachty DN 1000 kanalizační výšky 80 - 90cm</t>
  </si>
  <si>
    <t>1874972554</t>
  </si>
  <si>
    <t>-42196260</t>
  </si>
  <si>
    <t>kostka</t>
  </si>
  <si>
    <t>_kostka</t>
  </si>
  <si>
    <t>355</t>
  </si>
  <si>
    <t>kámen</t>
  </si>
  <si>
    <t>292</t>
  </si>
  <si>
    <t>obrubník</t>
  </si>
  <si>
    <t>352,5</t>
  </si>
  <si>
    <t>1795,9</t>
  </si>
  <si>
    <t>pláň</t>
  </si>
  <si>
    <t>1339,2</t>
  </si>
  <si>
    <t>SO-04 - Rekonstrukce povrchů komunikace</t>
  </si>
  <si>
    <t xml:space="preserve">    5 - Komunikace pozemní</t>
  </si>
  <si>
    <t>556436367</t>
  </si>
  <si>
    <t>bude odvezeno na sklad SMJ po dobu stavby - použije se zpět s doplněním</t>
  </si>
  <si>
    <t>2098524119</t>
  </si>
  <si>
    <t>dlažba</t>
  </si>
  <si>
    <t>148</t>
  </si>
  <si>
    <t>113106185</t>
  </si>
  <si>
    <t>Rozebrání dlažeb vozovek z drobných kostek s ložem z kameniva strojně pl do 50 m2</t>
  </si>
  <si>
    <t>-2030122733</t>
  </si>
  <si>
    <t>Rozebrání dlažeb vozovek a ploch s přemístěním hmot na skládku na vzdálenost do 3 m nebo s naložením na dopravní prostředek, s jakoukoliv výplní spár strojně plochy jednotlivě do 50 m2 z drobných kostek nebo odseků s ložem z kameniva</t>
  </si>
  <si>
    <t>https://podminky.urs.cz/item/CS_URS_2024_02/113106185</t>
  </si>
  <si>
    <t>kostka+kostka+bude odvezeno na sklad SMJ po dobu stavby - použije se zpět s doplněním</t>
  </si>
  <si>
    <t>-1678506874</t>
  </si>
  <si>
    <t>625-(110*3)</t>
  </si>
  <si>
    <t>113201112</t>
  </si>
  <si>
    <t>Vytrhání obrub silničních ležatých</t>
  </si>
  <si>
    <t>737999996</t>
  </si>
  <si>
    <t>Vytrhání obrub s vybouráním lože, s přemístěním hmot na skládku na vzdálenost do 3 m nebo s naložením na dopravní prostředek silničních ležatých</t>
  </si>
  <si>
    <t>https://podminky.urs.cz/item/CS_URS_2024_02/113201112</t>
  </si>
  <si>
    <t>315,9+36,6</t>
  </si>
  <si>
    <t>113204111</t>
  </si>
  <si>
    <t>Vytrhání obrub záhonových</t>
  </si>
  <si>
    <t>1410894695</t>
  </si>
  <si>
    <t>Vytrhání obrub s vybouráním lože, s přemístěním hmot na skládku na vzdálenost do 3 m nebo s naložením na dopravní prostředek záhonových</t>
  </si>
  <si>
    <t>https://podminky.urs.cz/item/CS_URS_2024_02/113204111</t>
  </si>
  <si>
    <t>122452206</t>
  </si>
  <si>
    <t>Odkopávky a prokopávky nezapažené pro silnice a dálnice v hornině třídy těžitelnosti II objem do 5000 m3 strojně</t>
  </si>
  <si>
    <t>-1692705604</t>
  </si>
  <si>
    <t>Odkopávky a prokopávky nezapažené pro silnice a dálnice strojně v hornině třídy těžitelnosti II přes 1 000 do 5 000 m3</t>
  </si>
  <si>
    <t>https://podminky.urs.cz/item/CS_URS_2024_02/122452206</t>
  </si>
  <si>
    <t>188+169+872,5+161,4+102,9+302,1</t>
  </si>
  <si>
    <t>-782683889</t>
  </si>
  <si>
    <t>171152101</t>
  </si>
  <si>
    <t>Uložení sypaniny z hornin soudržných do násypů zhutněných silnic a dálnic</t>
  </si>
  <si>
    <t>2023240545</t>
  </si>
  <si>
    <t>Uložení sypaniny do zhutněných násypů pro silnice, dálnice a letiště s rozprostřením sypaniny ve vrstvách, s hrubým urovnáním a uzavřením povrchu násypu z hornin soudržných</t>
  </si>
  <si>
    <t>https://podminky.urs.cz/item/CS_URS_2024_02/171152101</t>
  </si>
  <si>
    <t>-1383081290</t>
  </si>
  <si>
    <t>1309693014</t>
  </si>
  <si>
    <t>181152302</t>
  </si>
  <si>
    <t>Úprava pláně pro silnice a dálnice v zářezech se zhutněním</t>
  </si>
  <si>
    <t>1682255970</t>
  </si>
  <si>
    <t>Úprava pláně na stavbách silnic a dálnic strojně v zářezech mimo skalních se zhutněním</t>
  </si>
  <si>
    <t>https://podminky.urs.cz/item/CS_URS_2024_02/181152302</t>
  </si>
  <si>
    <t>925,1+408+6,1</t>
  </si>
  <si>
    <t>181252305</t>
  </si>
  <si>
    <t>Úprava pláně pro silnice a dálnice na násypech se zhutněním</t>
  </si>
  <si>
    <t>553011175</t>
  </si>
  <si>
    <t>Úprava pláně na stavbách silnic a dálnic strojně na násypech se zhutněním</t>
  </si>
  <si>
    <t>https://podminky.urs.cz/item/CS_URS_2024_02/181252305</t>
  </si>
  <si>
    <t>181411132</t>
  </si>
  <si>
    <t>Založení parkového trávníku výsevem pl do 1000 m2 ve svahu přes 1:5 do 1:2</t>
  </si>
  <si>
    <t>1299097359</t>
  </si>
  <si>
    <t>Založení trávníku na půdě předem připravené plochy do 1000 m2 výsevem včetně utažení parkového na svahu přes 1:5 do 1:2</t>
  </si>
  <si>
    <t>https://podminky.urs.cz/item/CS_URS_2024_02/181411132</t>
  </si>
  <si>
    <t>00572410</t>
  </si>
  <si>
    <t>osivo směs travní parková</t>
  </si>
  <si>
    <t>159030797</t>
  </si>
  <si>
    <t>17,1*0,02 'Přepočtené koeficientem množství</t>
  </si>
  <si>
    <t>182112121</t>
  </si>
  <si>
    <t>Svahování v zářezech v hornině třídy těžitelnosti I skupiny 3 ručně</t>
  </si>
  <si>
    <t>1420251388</t>
  </si>
  <si>
    <t>Svahování trvalých svahů do projektovaných profilů ručně s potřebným přemístěním výkopku při svahování v zářezech v hornině třídy těžitelnosti I skupiny 3</t>
  </si>
  <si>
    <t>https://podminky.urs.cz/item/CS_URS_2024_02/182112121</t>
  </si>
  <si>
    <t>Komunikace pozemní</t>
  </si>
  <si>
    <t>564861111</t>
  </si>
  <si>
    <t>Podklad ze štěrkodrtě ŠD plochy přes 100 m2 tl 200 mm</t>
  </si>
  <si>
    <t>643825016</t>
  </si>
  <si>
    <t>Podklad ze štěrkodrti ŠD s rozprostřením a zhutněním plochy přes 100 m2, po zhutnění tl. 200 mm</t>
  </si>
  <si>
    <t>https://podminky.urs.cz/item/CS_URS_2024_02/564861111</t>
  </si>
  <si>
    <t>408+408</t>
  </si>
  <si>
    <t>564871111</t>
  </si>
  <si>
    <t>Podklad ze štěrkodrtě ŠD plochy přes 100 m2 tl 250 mm</t>
  </si>
  <si>
    <t>-1240200099</t>
  </si>
  <si>
    <t>Podklad ze štěrkodrti ŠD s rozprostřením a zhutněním plochy přes 100 m2, po zhutnění tl. 250 mm</t>
  </si>
  <si>
    <t>https://podminky.urs.cz/item/CS_URS_2024_02/564871111</t>
  </si>
  <si>
    <t>925,1+6,1</t>
  </si>
  <si>
    <t>564871116</t>
  </si>
  <si>
    <t>Podklad ze štěrkodrtě ŠD plochy přes 100 m2 tl. 300 mm</t>
  </si>
  <si>
    <t>186587098</t>
  </si>
  <si>
    <t>Podklad ze štěrkodrti ŠD s rozprostřením a zhutněním plochy přes 100 m2, po zhutnění tl. 300 mm</t>
  </si>
  <si>
    <t>https://podminky.urs.cz/item/CS_URS_2024_02/564871116</t>
  </si>
  <si>
    <t>564962113</t>
  </si>
  <si>
    <t>Podklad z mechanicky zpevněného kameniva MZK tl 220 mm</t>
  </si>
  <si>
    <t>-1532995430</t>
  </si>
  <si>
    <t>Podklad z mechanicky zpevněného kameniva MZK (minerální beton) s rozprostřením a s hutněním, po zhutnění tl. 220 mm</t>
  </si>
  <si>
    <t>https://podminky.urs.cz/item/CS_URS_2024_02/564962113</t>
  </si>
  <si>
    <t>591211111</t>
  </si>
  <si>
    <t>Kladení dlažby z kostek drobných z kamene do lože z kameniva těženého tl 50 mm</t>
  </si>
  <si>
    <t>1786907872</t>
  </si>
  <si>
    <t>Kladení dlažby z kostek s provedením lože do tl. 50 mm, s vyplněním spár, s dvojím beraněním a se smetením přebytečného materiálu na krajnici drobných z kamene, do lože z kameniva těženého</t>
  </si>
  <si>
    <t>https://podminky.urs.cz/item/CS_URS_2024_02/591211111</t>
  </si>
  <si>
    <t>925,1-kostka+(kostka*0,2)+57</t>
  </si>
  <si>
    <t>58381007</t>
  </si>
  <si>
    <t>kostka štípaná dlažební žula drobná 8/10</t>
  </si>
  <si>
    <t>695555282</t>
  </si>
  <si>
    <t>698,1-57</t>
  </si>
  <si>
    <t>594111112</t>
  </si>
  <si>
    <t>Kladení dlažby z lomového kamene tl do 100 mm s provedením lože z kameniva těženého</t>
  </si>
  <si>
    <t>928134190</t>
  </si>
  <si>
    <t>Kladení dlažby z lomového kamene lomařsky upraveného v ploše vodorovné nebo ve sklonu na plocho tl. do 100 mm, bez vyplnění spár, s provedením lože tl. 50 mm z kameniva těženého</t>
  </si>
  <si>
    <t>https://podminky.urs.cz/item/CS_URS_2024_02/594111112</t>
  </si>
  <si>
    <t>439,5-kámen+(kámen*0,2)</t>
  </si>
  <si>
    <t>594111114</t>
  </si>
  <si>
    <t>Kladení štětové dlažby z lomového kamene s provedením lože z kameniva těženého</t>
  </si>
  <si>
    <t>-2016757801</t>
  </si>
  <si>
    <t>Kladení dlažby z lomového kamene lomařsky upraveného v ploše vodorovné nebo ve sklonu svisle (štětová dlažba) s vyklínováním spár, s provedením lože tl. 50 mm z kameniva těženého</t>
  </si>
  <si>
    <t>https://podminky.urs.cz/item/CS_URS_2024_02/594111114</t>
  </si>
  <si>
    <t>8,9</t>
  </si>
  <si>
    <t>58381086</t>
  </si>
  <si>
    <t>kámen lomový upravený štípaný (80, 40, 20 cm) pískovec</t>
  </si>
  <si>
    <t>-1454747921</t>
  </si>
  <si>
    <t>205,9+8,9*0,2</t>
  </si>
  <si>
    <t>207,68*2 'Přepočtené koeficientem množství</t>
  </si>
  <si>
    <t>987145782</t>
  </si>
  <si>
    <t>odbourání stávajících vpustí</t>
  </si>
  <si>
    <t>10*0,4</t>
  </si>
  <si>
    <t>915111111</t>
  </si>
  <si>
    <t>Vodorovné dopravní značení dělící čáry souvislé š 125 mm základní bílá barva</t>
  </si>
  <si>
    <t>-355272831</t>
  </si>
  <si>
    <t>Vodorovné dopravní značení stříkané barvou dělící čára šířky 125 mm souvislá bílá základní</t>
  </si>
  <si>
    <t>https://podminky.urs.cz/item/CS_URS_2024_02/915111111</t>
  </si>
  <si>
    <t>915121111</t>
  </si>
  <si>
    <t>Vodorovné dopravní značení vodící čáry souvislé š 250 mm základní bílá barva</t>
  </si>
  <si>
    <t>941397556</t>
  </si>
  <si>
    <t>Vodorovné dopravní značení stříkané barvou vodící čára bílá šířky 250 mm souvislá základní</t>
  </si>
  <si>
    <t>https://podminky.urs.cz/item/CS_URS_2024_02/915121111</t>
  </si>
  <si>
    <t>916241113</t>
  </si>
  <si>
    <t>Osazení obrubníku kamenného ležatého s boční opěrou do lože z betonu prostého</t>
  </si>
  <si>
    <t>-1139502201</t>
  </si>
  <si>
    <t>Osazení obrubníku kamenného se zřízením lože, s vyplněním a zatřením spár cementovou maltou ležatého s boční opěrou z betonu prostého, do lože z betonu prostého</t>
  </si>
  <si>
    <t>https://podminky.urs.cz/item/CS_URS_2024_02/916241113</t>
  </si>
  <si>
    <t>58380002</t>
  </si>
  <si>
    <t>obrubník kamenný žulový přímý 1000x320x240mm</t>
  </si>
  <si>
    <t>578546747</t>
  </si>
  <si>
    <t>Poznámka k položce:_x000d_
Hmotnost: 200 kg/bm</t>
  </si>
  <si>
    <t>doplnění stávajících obrubníků</t>
  </si>
  <si>
    <t>obrubník*0,3</t>
  </si>
  <si>
    <t>105,75*1,02 'Přepočtené koeficientem množství</t>
  </si>
  <si>
    <t>919121112</t>
  </si>
  <si>
    <t>Těsnění spár zálivkou za studena pro komůrky š 10 mm hl 25 mm s těsnicím profilem</t>
  </si>
  <si>
    <t>-833288500</t>
  </si>
  <si>
    <t>Utěsnění dilatačních spár zálivkou za studena v cementobetonovém nebo živičném krytu včetně adhezního nátěru s těsnicím profilem pod zálivkou, pro komůrky šířky 10 mm, hloubky 25 mm</t>
  </si>
  <si>
    <t>https://podminky.urs.cz/item/CS_URS_2024_02/919121112</t>
  </si>
  <si>
    <t>919726123</t>
  </si>
  <si>
    <t>Geotextilie pro ochranu, separaci a filtraci netkaná měrná hm přes 300 do 500 g/m2</t>
  </si>
  <si>
    <t>1057917788</t>
  </si>
  <si>
    <t>Geotextilie netkaná pro ochranu, separaci nebo filtraci měrná hmotnost přes 300 do 500 g/m2</t>
  </si>
  <si>
    <t>https://podminky.urs.cz/item/CS_URS_2024_02/919726123</t>
  </si>
  <si>
    <t>966006211</t>
  </si>
  <si>
    <t>Odstranění svislých dopravních značek ze sloupů, sloupků nebo konzol</t>
  </si>
  <si>
    <t>451401540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</si>
  <si>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</si>
  <si>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https://podminky.urs.cz/item/CS_URS_2024_02/966006211</t>
  </si>
  <si>
    <t>3+2+1+1+3+1+2+1+1+2+3+1+1+1</t>
  </si>
  <si>
    <t>R914111111</t>
  </si>
  <si>
    <t>Montáž svislé dopravní značky do velikosti 1 m2 objímkami na sloupek nebo konzolu</t>
  </si>
  <si>
    <t>-838592405</t>
  </si>
  <si>
    <t>Montáž svislé dopravní značky základní velikosti do 1 m2 objímkami na sloupky nebo konzoly</t>
  </si>
  <si>
    <t>zpětná montáž dopravních značek do jejich původní polohy - osazení na nové patky včetně dopravy ze skladu SMJ</t>
  </si>
  <si>
    <t>40445240</t>
  </si>
  <si>
    <t>patka pro sloupek Al D 60mm</t>
  </si>
  <si>
    <t>-1419978715</t>
  </si>
  <si>
    <t>R915111115</t>
  </si>
  <si>
    <t>Vodorovné dopravní značení dělící čáry souvislé š 125 mm základní modrá barva</t>
  </si>
  <si>
    <t>-1762746100</t>
  </si>
  <si>
    <t>Vodorovné dopravní značení stříkané barvou dělící čára šířky 125 mm souvislá modrá základní</t>
  </si>
  <si>
    <t>R966006211</t>
  </si>
  <si>
    <t>-1924155251</t>
  </si>
  <si>
    <t>demontáž dopravních značek včetně sloupku - vysazení z patky včetně odvozu na sklad SMJ po dobu stavby</t>
  </si>
  <si>
    <t>-709807061</t>
  </si>
  <si>
    <t>-1817092134</t>
  </si>
  <si>
    <t>496,209*4 'Přepočtené koeficientem množství</t>
  </si>
  <si>
    <t>997221571</t>
  </si>
  <si>
    <t>Vodorovná doprava vybouraných hmot do 1 km</t>
  </si>
  <si>
    <t>-979984817</t>
  </si>
  <si>
    <t>Vodorovná doprava vybouraných hmot bez naložení, ale se složením a s hrubým urovnáním na vzdálenost do 1 km</t>
  </si>
  <si>
    <t>https://podminky.urs.cz/item/CS_URS_2024_02/997221571</t>
  </si>
  <si>
    <t>doprava materiálu ze skladu:</t>
  </si>
  <si>
    <t>"obrubníky" 102,225</t>
  </si>
  <si>
    <t>997221612</t>
  </si>
  <si>
    <t>Nakládání vybouraných hmot na dopravní prostředky pro vodorovnou dopravu</t>
  </si>
  <si>
    <t>-1952155553</t>
  </si>
  <si>
    <t>Nakládání na dopravní prostředky pro vodorovnou dopravu vybouraných hmot</t>
  </si>
  <si>
    <t>https://podminky.urs.cz/item/CS_URS_2024_02/997221612</t>
  </si>
  <si>
    <t>naložení materiálu ze skladu:</t>
  </si>
  <si>
    <t>"obrubníky"102,225</t>
  </si>
  <si>
    <t>997221579</t>
  </si>
  <si>
    <t>Příplatek ZKD 1 km u vodorovné dopravy vybouraných hmot</t>
  </si>
  <si>
    <t>-1949748701</t>
  </si>
  <si>
    <t>Vodorovná doprava vybouraných hmot bez naložení, ale se složením a s hrubým urovnáním na vzdálenost Příplatek k ceně za každý další započatý 1 km přes 1 km</t>
  </si>
  <si>
    <t>https://podminky.urs.cz/item/CS_URS_2024_02/997221579</t>
  </si>
  <si>
    <t>102,225*4 'Přepočtené koeficientem množství</t>
  </si>
  <si>
    <t>997221861</t>
  </si>
  <si>
    <t>Poplatek za uložení na recyklační skládce (skládkovné) stavebního odpadu z prostého betonu pod kódem 17 01 01</t>
  </si>
  <si>
    <t>-535988752</t>
  </si>
  <si>
    <t>Poplatek za uložení stavebního odpadu na recyklační skládce (skládkovné) z prostého betonu zatříděného do Katalogu odpadů pod kódem 17 01 01</t>
  </si>
  <si>
    <t>https://podminky.urs.cz/item/CS_URS_2024_02/997221861</t>
  </si>
  <si>
    <t>1,44+7,68</t>
  </si>
  <si>
    <t>998223011</t>
  </si>
  <si>
    <t>Přesun hmot pro pozemní komunikace s krytem dlážděným</t>
  </si>
  <si>
    <t>765716577</t>
  </si>
  <si>
    <t>Přesun hmot pro pozemní komunikace s krytem dlážděným dopravní vzdálenost do 200 m jakékoliv délky objektu</t>
  </si>
  <si>
    <t>https://podminky.urs.cz/item/CS_URS_2024_02/998223011</t>
  </si>
  <si>
    <t>35,7</t>
  </si>
  <si>
    <t>159,1</t>
  </si>
  <si>
    <t>5,9</t>
  </si>
  <si>
    <t>SO-05 - Armaturní šachta</t>
  </si>
  <si>
    <t xml:space="preserve">    6 - Úpravy povrchů, podlahy a osazování výplní</t>
  </si>
  <si>
    <t xml:space="preserve">    711 - Izolace proti vodě, vlhkosti a plynům</t>
  </si>
  <si>
    <t>1472778641</t>
  </si>
  <si>
    <t>(vdv_náměstí)*1</t>
  </si>
  <si>
    <t>-147464386</t>
  </si>
  <si>
    <t>vdv_žula*1</t>
  </si>
  <si>
    <t>-1730963379</t>
  </si>
  <si>
    <t>93,9+65,2</t>
  </si>
  <si>
    <t>-485770673</t>
  </si>
  <si>
    <t>1818349902</t>
  </si>
  <si>
    <t>151711121</t>
  </si>
  <si>
    <t>Osazení zápor ocelových dl do 14 m</t>
  </si>
  <si>
    <t>744775802</t>
  </si>
  <si>
    <t>Osazení ocelových zápor pro pažení hloubených vykopávek do předem provedených vrtů se zabetonováním spodního konce, s případným obsypem zápory pískem délky od 0 do 14 m</t>
  </si>
  <si>
    <t>https://podminky.urs.cz/item/CS_URS_2024_02/151711121</t>
  </si>
  <si>
    <t>13010982</t>
  </si>
  <si>
    <t>ocel profilová jakost S235JR (11 375) průřez HEB 220</t>
  </si>
  <si>
    <t>878241414</t>
  </si>
  <si>
    <t>Poznámka k položce:_x000d_
Hmotnost: 73,00 kg/m</t>
  </si>
  <si>
    <t>187*0,0715 'Přepočtené koeficientem množství</t>
  </si>
  <si>
    <t>151712111</t>
  </si>
  <si>
    <t>Převázka ocelová zdvojená pro kotvení záporového pažení</t>
  </si>
  <si>
    <t>-690490541</t>
  </si>
  <si>
    <t>Převázka ocelová pro ukotvení záporového pažení pro jakoukoliv délku převázky zdvojená</t>
  </si>
  <si>
    <t>https://podminky.urs.cz/item/CS_URS_2024_02/151712111</t>
  </si>
  <si>
    <t>položka určená pro vytvoření (svaření) rámu a převázky u horního líce pažení</t>
  </si>
  <si>
    <t>v položce je zahrnuta i demontáž po stavbě a likvidace dle určení objednatele (investora)</t>
  </si>
  <si>
    <t>8,6*2+2,1*2</t>
  </si>
  <si>
    <t>13010836</t>
  </si>
  <si>
    <t>ocel profilová jakost S235JR (11 375) průřez U (UPN) 300</t>
  </si>
  <si>
    <t>682255923</t>
  </si>
  <si>
    <t>Poznámka k položce:_x000d_
Hmotnost: 47,00 kg/m</t>
  </si>
  <si>
    <t>21,4*0,0924 'Přepočtené koeficientem množství</t>
  </si>
  <si>
    <t>151721112</t>
  </si>
  <si>
    <t>Zřízení pažení do ocelových zápor hl výkopu do 10 m s jeho následným odstraněním</t>
  </si>
  <si>
    <t>1787236557</t>
  </si>
  <si>
    <t>Pažení do ocelových zápor bez ohledu na druh pažin, s odstraněním pažení, hloubky výkopu přes 4 do 10 m</t>
  </si>
  <si>
    <t>https://podminky.urs.cz/item/CS_URS_2024_02/151721112</t>
  </si>
  <si>
    <t>541363654</t>
  </si>
  <si>
    <t>170,7</t>
  </si>
  <si>
    <t>-1459443912</t>
  </si>
  <si>
    <t>153111114</t>
  </si>
  <si>
    <t>Příčné řezání ocelových zaberaněných štětovnic z terénu</t>
  </si>
  <si>
    <t>1219389596</t>
  </si>
  <si>
    <t>Úprava ocelových štětovnic pro štětové stěny řezání z terénu, štětovnic zaberaněných příčné</t>
  </si>
  <si>
    <t>https://podminky.urs.cz/item/CS_URS_2024_02/153111114</t>
  </si>
  <si>
    <t>položka určena k uříznutí ztužujícího rámu záporového pažení</t>
  </si>
  <si>
    <t>153111115</t>
  </si>
  <si>
    <t>Podélné řezání ocelových zaberaněných štětovnic z terénu</t>
  </si>
  <si>
    <t>-816808360</t>
  </si>
  <si>
    <t>Úprava ocelových štětovnic pro štětové stěny řezání z terénu, štětovnic zaberaněných podélné</t>
  </si>
  <si>
    <t>https://podminky.urs.cz/item/CS_URS_2024_02/153111115</t>
  </si>
  <si>
    <t>položka určena k zakrácení záporového pažení s jeho ponecháním jako ztracené bednení - bude provedeno po stavbě armaturní šachty</t>
  </si>
  <si>
    <t>2,34*2+8*2</t>
  </si>
  <si>
    <t>-353585095</t>
  </si>
  <si>
    <t>109756196</t>
  </si>
  <si>
    <t>1265881452</t>
  </si>
  <si>
    <t>1657961900</t>
  </si>
  <si>
    <t>60,8+(3,2*1,25*2,3*2)</t>
  </si>
  <si>
    <t>51433838</t>
  </si>
  <si>
    <t>79,2</t>
  </si>
  <si>
    <t>79,2*2 'Přepočtené koeficientem množství</t>
  </si>
  <si>
    <t>1605423546</t>
  </si>
  <si>
    <t>23,6</t>
  </si>
  <si>
    <t>177868705</t>
  </si>
  <si>
    <t>23,6*2 'Přepočtené koeficientem množství</t>
  </si>
  <si>
    <t>226111215</t>
  </si>
  <si>
    <t>Vrty velkoprofilové svislé nezapažené D přes 400 do 450 mm hl přes 5 m hornina V</t>
  </si>
  <si>
    <t>-618129320</t>
  </si>
  <si>
    <t>Velkoprofilové vrty náběrovým vrtáním svislé nezapažené průměru přes 400 do 450 mm, v hl přes 5 m v hornině tř. V</t>
  </si>
  <si>
    <t>https://podminky.urs.cz/item/CS_URS_2024_02/226111215</t>
  </si>
  <si>
    <t>176</t>
  </si>
  <si>
    <t>273316131</t>
  </si>
  <si>
    <t>Základové desky z prostého betonu se zvýšenými nároky na prostředí tř. C 30/37</t>
  </si>
  <si>
    <t>-76750973</t>
  </si>
  <si>
    <t>Základy z betonu prostého desky z betonu se zvýšenými nároky na prostředí tř. C 30/37</t>
  </si>
  <si>
    <t>https://podminky.urs.cz/item/CS_URS_2024_02/273316131</t>
  </si>
  <si>
    <t>podkladní deska</t>
  </si>
  <si>
    <t>1,3</t>
  </si>
  <si>
    <t>273326241</t>
  </si>
  <si>
    <t>Základové desky ze ŽB pro prostředí s mrazovými cykly tř. C 30/37</t>
  </si>
  <si>
    <t>933658434</t>
  </si>
  <si>
    <t>Základy z betonu železového desky z betonu pro prostředí s mrazovými cykly tř. C 30/37</t>
  </si>
  <si>
    <t>https://podminky.urs.cz/item/CS_URS_2024_02/273326241</t>
  </si>
  <si>
    <t>"dno šachty" 3,6</t>
  </si>
  <si>
    <t>"spádový beton" 2,1</t>
  </si>
  <si>
    <t>273356021</t>
  </si>
  <si>
    <t>Bednění základových desek ploch rovinných zřízení</t>
  </si>
  <si>
    <t>-1146469108</t>
  </si>
  <si>
    <t>Bednění základů z betonu prostého nebo železového desek pro plochy rovinné zřízení</t>
  </si>
  <si>
    <t>https://podminky.urs.cz/item/CS_URS_2024_02/273356021</t>
  </si>
  <si>
    <t>"dno" 1,3</t>
  </si>
  <si>
    <t>"jímka" 0,5</t>
  </si>
  <si>
    <t>273356022</t>
  </si>
  <si>
    <t>Bednění základových desek ploch rovinných odstranění</t>
  </si>
  <si>
    <t>1669511171</t>
  </si>
  <si>
    <t>Bednění základů z betonu prostého nebo železového desek pro plochy rovinné odstranění</t>
  </si>
  <si>
    <t>https://podminky.urs.cz/item/CS_URS_2024_02/273356022</t>
  </si>
  <si>
    <t>1,8</t>
  </si>
  <si>
    <t>369317311</t>
  </si>
  <si>
    <t>Výplň štoly v hor suché z cementopopílkové suspenze za rubem nosné obezdívky délky do 200 m</t>
  </si>
  <si>
    <t>-1045639797</t>
  </si>
  <si>
    <t>Výplň z popílkocementové suspenze za rubem nosné obezdívky délky štoly, do 200 m, v hornině suché</t>
  </si>
  <si>
    <t>https://podminky.urs.cz/item/CS_URS_2024_02/369317311</t>
  </si>
  <si>
    <t>položka určena pro zafoukaní stávajícího ponechaného potrubí</t>
  </si>
  <si>
    <t>5,3</t>
  </si>
  <si>
    <t>380326242</t>
  </si>
  <si>
    <t>Kompletní konstrukce ČOV, nádrží nebo vodojemů ze ŽB mrazuvzdorného tř. C 30/37 tl přes 150 do 300 mm</t>
  </si>
  <si>
    <t>749889262</t>
  </si>
  <si>
    <t>Kompletní konstrukce čistíren odpadních vod, nádrží, vodojemů, kanálů z betonu železového bez výztuže a bednění pro prostředí s mrazovými cykly tř. C 30/37, tl. přes 150 do 300 mm</t>
  </si>
  <si>
    <t>https://podminky.urs.cz/item/CS_URS_2024_02/380326242</t>
  </si>
  <si>
    <t>"stěny" 10,1</t>
  </si>
  <si>
    <t>"vstupní komínek" 1</t>
  </si>
  <si>
    <t>"strop" 3,5</t>
  </si>
  <si>
    <t>380356211</t>
  </si>
  <si>
    <t>Bednění kompletních konstrukcí ČOV, nádrží nebo vodojemů omítaných ploch rovinných zřízení</t>
  </si>
  <si>
    <t>764802219</t>
  </si>
  <si>
    <t>Bednění kompletních konstrukcí čistíren odpadních vod, nádrží, vodojemů, kanálů konstrukcí omítaných z betonu prostého nebo železového ploch rovinných zřízení</t>
  </si>
  <si>
    <t>https://podminky.urs.cz/item/CS_URS_2024_02/380356211</t>
  </si>
  <si>
    <t>"stěny" 40,6</t>
  </si>
  <si>
    <t>"vstupní komínek" 4</t>
  </si>
  <si>
    <t>"strop" 9</t>
  </si>
  <si>
    <t>380356212</t>
  </si>
  <si>
    <t>Bednění kompletních konstrukcí ČOV, nádrží nebo vodojemů omítaných ploch rovinných odstranění</t>
  </si>
  <si>
    <t>519848899</t>
  </si>
  <si>
    <t>Bednění kompletních konstrukcí čistíren odpadních vod, nádrží, vodojemů, kanálů konstrukcí omítaných z betonu prostého nebo železového ploch rovinných odstranění</t>
  </si>
  <si>
    <t>https://podminky.urs.cz/item/CS_URS_2024_02/380356212</t>
  </si>
  <si>
    <t>53,6</t>
  </si>
  <si>
    <t>380361006</t>
  </si>
  <si>
    <t>Výztuž kompletních konstrukcí ČOV, nádrží nebo vodojemů z betonářské oceli 10 505</t>
  </si>
  <si>
    <t>-703865867</t>
  </si>
  <si>
    <t>Výztuž kompletních konstrukcí čistíren odpadních vod, nádrží, vodojemů, kanálů z oceli 10 505 (R) nebo BSt 500</t>
  </si>
  <si>
    <t>https://podminky.urs.cz/item/CS_URS_2024_02/380361006</t>
  </si>
  <si>
    <t>2102,5/1000</t>
  </si>
  <si>
    <t>11,6/1000</t>
  </si>
  <si>
    <t>451541111</t>
  </si>
  <si>
    <t>Lože pod potrubí otevřený výkop ze štěrkodrtě</t>
  </si>
  <si>
    <t>-2076519020</t>
  </si>
  <si>
    <t>Lože pod potrubí, stoky a drobné objekty v otevřeném výkopu ze štěrkodrtě 0-63 mm</t>
  </si>
  <si>
    <t>https://podminky.urs.cz/item/CS_URS_2024_02/451541111</t>
  </si>
  <si>
    <t>lože pod armaturní šachtu</t>
  </si>
  <si>
    <t>2,6</t>
  </si>
  <si>
    <t>-1490266636</t>
  </si>
  <si>
    <t>-269840846</t>
  </si>
  <si>
    <t>0,13+0,3+0,1+0,2</t>
  </si>
  <si>
    <t>452351111</t>
  </si>
  <si>
    <t>Bednění podkladních desek nebo sedlového lože pod potrubí, stoky a drobné objekty otevřený výkop zřízení</t>
  </si>
  <si>
    <t>2139463706</t>
  </si>
  <si>
    <t>Bednění podkladních a zajišťovacích konstrukcí v otevřeném výkopu desek nebo sedlových loží pod potrubí, stoky a drobné objekty zřízení</t>
  </si>
  <si>
    <t>https://podminky.urs.cz/item/CS_URS_2024_02/452351111</t>
  </si>
  <si>
    <t>452351112</t>
  </si>
  <si>
    <t>Bednění podkladních desek nebo sedlového lože pod potrubí, stoky a drobné objekty otevřený výkop odstranění</t>
  </si>
  <si>
    <t>-1003248287</t>
  </si>
  <si>
    <t>Bednění podkladních a zajišťovacích konstrukcí v otevřeném výkopu desek nebo sedlových loží pod potrubí, stoky a drobné objekty odstranění</t>
  </si>
  <si>
    <t>https://podminky.urs.cz/item/CS_URS_2024_02/452351112</t>
  </si>
  <si>
    <t>R454002111</t>
  </si>
  <si>
    <t>Vložení trub průřezu DN do 300 mm do otvorů vytvořených v konstrukcích šachet a jímek tl do 500 mm</t>
  </si>
  <si>
    <t>145568560</t>
  </si>
  <si>
    <t>Vložení trub (chrániček) do otvorů vytvořených v konstrukcích šachet a jímek včetně utěsnění, průměru do 300 mm, tloušťky konstrukce do 500 mm</t>
  </si>
  <si>
    <t xml:space="preserve">včetně dodávky a montáže materiálu na utěsnění protoru mezi potrubím a stěnou otvoru dle PD a montáží a dodávkou případného bednění na utěsnění </t>
  </si>
  <si>
    <t>Úpravy povrchů, podlahy a osazování výplní</t>
  </si>
  <si>
    <t>619996145</t>
  </si>
  <si>
    <t>Ochrana samostatných konstrukcí a prvků obalením geotextilií</t>
  </si>
  <si>
    <t>1119424123</t>
  </si>
  <si>
    <t>Ochrana stavebních konstrukcí a samostatných prvků včetně pozdějšího odstranění obalením geotextilií samostatných konstrukcí a prvků</t>
  </si>
  <si>
    <t>https://podminky.urs.cz/item/CS_URS_2024_02/619996145</t>
  </si>
  <si>
    <t>851371131</t>
  </si>
  <si>
    <t>Montáž potrubí z trub litinových hrdlových s integrovaným těsněním otevřený výkop DN 300</t>
  </si>
  <si>
    <t>1574229735</t>
  </si>
  <si>
    <t>Montáž potrubí z trub litinových tlakových hrdlových v otevřeném výkopu s integrovaným těsněním DN 300</t>
  </si>
  <si>
    <t>https://podminky.urs.cz/item/CS_URS_2024_02/851371131</t>
  </si>
  <si>
    <t>55251010</t>
  </si>
  <si>
    <t>trouba vodovodní litinová hrdlová Zn+Al (85/15) 400g/m2+modrý epoxid dl 6m DN 300</t>
  </si>
  <si>
    <t>1101505230</t>
  </si>
  <si>
    <t>25,7</t>
  </si>
  <si>
    <t>25,7*1,01 'Přepočtené koeficientem množství</t>
  </si>
  <si>
    <t>742527820</t>
  </si>
  <si>
    <t>982959848</t>
  </si>
  <si>
    <t>27322513</t>
  </si>
  <si>
    <t>těsnění přírubové pryžové DN 200</t>
  </si>
  <si>
    <t>-2143834660</t>
  </si>
  <si>
    <t>27322515</t>
  </si>
  <si>
    <t>těsnění přírubové pryžové DN 300</t>
  </si>
  <si>
    <t>-1584681506</t>
  </si>
  <si>
    <t>27322516</t>
  </si>
  <si>
    <t>těsnění přírubové pryžové DN 350</t>
  </si>
  <si>
    <t>-856653749</t>
  </si>
  <si>
    <t>55291035</t>
  </si>
  <si>
    <t>kroužek těsnící gumový TYTON-SIT-PLUS DN 300 pro vodovodní potrubí</t>
  </si>
  <si>
    <t>-1335938093</t>
  </si>
  <si>
    <t>1360373645</t>
  </si>
  <si>
    <t>2+2+2</t>
  </si>
  <si>
    <t>-57700364</t>
  </si>
  <si>
    <t>144065319</t>
  </si>
  <si>
    <t>-1705262147</t>
  </si>
  <si>
    <t>857371131</t>
  </si>
  <si>
    <t>Montáž litinových tvarovek jednoosých hrdlových otevřený výkop s integrovaným těsněním DN 300</t>
  </si>
  <si>
    <t>1885551619</t>
  </si>
  <si>
    <t>Montáž litinových tvarovek na potrubí litinovém tlakovém jednoosých na potrubí z trub hrdlových v otevřeném výkopu, kanálu nebo v šachtě s integrovaným těsněním DN 300</t>
  </si>
  <si>
    <t>https://podminky.urs.cz/item/CS_URS_2024_02/857371131</t>
  </si>
  <si>
    <t>4+2+2</t>
  </si>
  <si>
    <t>55253946</t>
  </si>
  <si>
    <t>koleno hrdlové z tvárné litiny,práškový epoxid tl 250µm MMK-kus DN 300-45°</t>
  </si>
  <si>
    <t>-1292331833</t>
  </si>
  <si>
    <t>55253934</t>
  </si>
  <si>
    <t>koleno hrdlové z tvárné litiny,práškový epoxid tl 250µm MMK-kus DN 300-30°</t>
  </si>
  <si>
    <t>1721485819</t>
  </si>
  <si>
    <t>55253922</t>
  </si>
  <si>
    <t>koleno hrdlové z tvárné litiny,práškový epoxid tl 250µm MMK-kus DN 300-22,5°</t>
  </si>
  <si>
    <t>1198855088</t>
  </si>
  <si>
    <t>1229422618</t>
  </si>
  <si>
    <t>2+1+1+2+2+2+2+3</t>
  </si>
  <si>
    <t>55254128</t>
  </si>
  <si>
    <t>koleno přírubové z tvárné litiny,práškový epoxid tl 250µm Q-kus DN 300-45°</t>
  </si>
  <si>
    <t>708133440</t>
  </si>
  <si>
    <t>55253987</t>
  </si>
  <si>
    <t>koleno přírubové z tvárné litiny,práškový epoxid tl 250µm FFK-kus DN 300-22,5°</t>
  </si>
  <si>
    <t>67185239</t>
  </si>
  <si>
    <t>55253331</t>
  </si>
  <si>
    <t>tvarovka přírubová litinová vodovodní FF-kus PN10 DN 300 dl 400mm</t>
  </si>
  <si>
    <t>-683599568</t>
  </si>
  <si>
    <t>55253333</t>
  </si>
  <si>
    <t>tvarovka přírubová litinová vodovodní FF-kus PN10 DN 300 dl 600mm</t>
  </si>
  <si>
    <t>-1806675467</t>
  </si>
  <si>
    <t>55253337</t>
  </si>
  <si>
    <t>tvarovka přírubová litinová vodovodní FF-kus PN10 DN 300 dl 1000mm</t>
  </si>
  <si>
    <t>576126634</t>
  </si>
  <si>
    <t>R55259833</t>
  </si>
  <si>
    <t>přechod přírubový tvárná litina dl 300mm DN 300/200 - redukční příruba</t>
  </si>
  <si>
    <t>-1003651183</t>
  </si>
  <si>
    <t>55253495</t>
  </si>
  <si>
    <t>tvarovka přírubová litinová s hladkým koncem,práškový epoxid tl 250µm F-kus DN 300</t>
  </si>
  <si>
    <t>-320989573</t>
  </si>
  <si>
    <t>55253898</t>
  </si>
  <si>
    <t>tvarovka přírubová s hrdlem z tvárné litiny,práškový epoxid tl 250µm EU-kus dl 150mm DN 300</t>
  </si>
  <si>
    <t>-1549132130</t>
  </si>
  <si>
    <t>857381131</t>
  </si>
  <si>
    <t>Montáž litinových tvarovek jednoosých hrdlových otevřený výkop s integrovaným těsněním DN 350</t>
  </si>
  <si>
    <t>535367782</t>
  </si>
  <si>
    <t>Montáž litinových tvarovek na potrubí litinovém tlakovém jednoosých na potrubí z trub hrdlových v otevřeném výkopu, kanálu nebo v šachtě s integrovaným těsněním DN 350</t>
  </si>
  <si>
    <t>https://podminky.urs.cz/item/CS_URS_2024_02/857381131</t>
  </si>
  <si>
    <t>R55253652</t>
  </si>
  <si>
    <t>přesuvka hrdlová litinová práškový epoxid tl 250µm se šroubovým spojem U-kus DN 350</t>
  </si>
  <si>
    <t>1368639568</t>
  </si>
  <si>
    <t>55253879</t>
  </si>
  <si>
    <t>přechod hrdlový z tvárné litiny,práškový epoxid tl 250µm MMR-kus DN 350/300</t>
  </si>
  <si>
    <t>-1129500102</t>
  </si>
  <si>
    <t>857382122</t>
  </si>
  <si>
    <t>Montáž litinových tvarovek jednoosých přírubových otevřený výkop DN 350</t>
  </si>
  <si>
    <t>1424944330</t>
  </si>
  <si>
    <t>Montáž litinových tvarovek na potrubí litinovém tlakovém jednoosých na potrubí z trub přírubových v otevřeném výkopu, kanálu nebo v šachtě DN 350</t>
  </si>
  <si>
    <t>https://podminky.urs.cz/item/CS_URS_2024_02/857382122</t>
  </si>
  <si>
    <t>55253635</t>
  </si>
  <si>
    <t>přechod přírubový,práškový epoxid tl 250µm FFR-kus litinový DN 350/300</t>
  </si>
  <si>
    <t>1194196627</t>
  </si>
  <si>
    <t>-17972876</t>
  </si>
  <si>
    <t>42221116</t>
  </si>
  <si>
    <t>šoupátko s přírubami voda DN 80 PN16</t>
  </si>
  <si>
    <t>-1071709050</t>
  </si>
  <si>
    <t>R42291039</t>
  </si>
  <si>
    <t>souprava zemní teleskopická pro E2 šoupatka DN 50-100mm Rd 1,8-3,0m</t>
  </si>
  <si>
    <t>668184271</t>
  </si>
  <si>
    <t>1171928820</t>
  </si>
  <si>
    <t>-255977623</t>
  </si>
  <si>
    <t>891371112</t>
  </si>
  <si>
    <t>Montáž vodovodních šoupátek otevřený výkop DN 300</t>
  </si>
  <si>
    <t>2102389325</t>
  </si>
  <si>
    <t>Montáž vodovodních armatur na potrubí šoupátek nebo klapek uzavíracích v otevřeném výkopu nebo v šachtách s osazením zemní soupravy (bez poklopů) DN 300</t>
  </si>
  <si>
    <t>https://podminky.urs.cz/item/CS_URS_2024_02/891371112</t>
  </si>
  <si>
    <t>42221122</t>
  </si>
  <si>
    <t>šoupátko s přírubami voda DN 300 PN10</t>
  </si>
  <si>
    <t>728573084</t>
  </si>
  <si>
    <t>R42291040</t>
  </si>
  <si>
    <t>souprava zemní teleskopická pro E2 šoupatka DN 250-300mm Rd 1,5-3,0m</t>
  </si>
  <si>
    <t>2079516650</t>
  </si>
  <si>
    <t>892381111</t>
  </si>
  <si>
    <t>Tlaková zkouška vodou potrubí DN 250, DN 300 nebo 350</t>
  </si>
  <si>
    <t>1755816616</t>
  </si>
  <si>
    <t>Tlakové zkoušky vodou na potrubí DN 250, 300 nebo 350</t>
  </si>
  <si>
    <t>https://podminky.urs.cz/item/CS_URS_2024_02/892381111</t>
  </si>
  <si>
    <t>32,7</t>
  </si>
  <si>
    <t>892383122</t>
  </si>
  <si>
    <t>Proplach a dezinfekce vodovodního potrubí DN 250, DN 300 nebo 350</t>
  </si>
  <si>
    <t>-110742416</t>
  </si>
  <si>
    <t>Proplach a dezinfekce vodovodního potrubí DN 250, 300 nebo 350</t>
  </si>
  <si>
    <t>https://podminky.urs.cz/item/CS_URS_2024_02/892383122</t>
  </si>
  <si>
    <t>1736593914</t>
  </si>
  <si>
    <t>1669570642</t>
  </si>
  <si>
    <t>416291154</t>
  </si>
  <si>
    <t>215716499</t>
  </si>
  <si>
    <t>899721112</t>
  </si>
  <si>
    <t>Signalizační vodič DN přes 150 mm na potrubí</t>
  </si>
  <si>
    <t>-382264661</t>
  </si>
  <si>
    <t>Signalizační vodič na potrubí DN nad 150 mm</t>
  </si>
  <si>
    <t>https://podminky.urs.cz/item/CS_URS_2024_02/899721112</t>
  </si>
  <si>
    <t>-149729200</t>
  </si>
  <si>
    <t>R851371131</t>
  </si>
  <si>
    <t>Montáž potrubí z trub litinových hrdlových s integrovaným těsněním otevřený výkop DN 300 - SEC 300</t>
  </si>
  <si>
    <t>229599713</t>
  </si>
  <si>
    <t>včetně krácení trub na potřebnou délku</t>
  </si>
  <si>
    <t>R891351222</t>
  </si>
  <si>
    <t>Montáž vodovodních armatur v šachtách DN 200</t>
  </si>
  <si>
    <t>1986755757</t>
  </si>
  <si>
    <t>položka určená pro montáž veškerých armatur a tvarovek v armaturní šachtě:</t>
  </si>
  <si>
    <t>"lapač nečistot DN200" 1</t>
  </si>
  <si>
    <t>"montážní vložka DN200" 1</t>
  </si>
  <si>
    <t>"T-kus s přírubami DN200/100" 2</t>
  </si>
  <si>
    <t>"zavzdušňovací a odvzdušňovací ventil DN100" 2</t>
  </si>
  <si>
    <t>" Indukční průtokoměr DN200 s převodníkem" 1</t>
  </si>
  <si>
    <t>"TP-kus z nerezové oceli DN200 dl. 460mm s návarky pro senzory na měření teploty, zákalu a pro ventil na odběr vzorků" 1</t>
  </si>
  <si>
    <t>"regulační ventil DN200 na regulaci tlaku a průtoku" 1</t>
  </si>
  <si>
    <t>"senzor na měření tlaku s převodníkem" 2</t>
  </si>
  <si>
    <t>"senzor na měření teploty s převodníkem" 1</t>
  </si>
  <si>
    <t>"senzor na měření zákalu s převodníkem" 1</t>
  </si>
  <si>
    <t>"ventil s vnějším závitem (2 palce) na odběr vzorků" 1</t>
  </si>
  <si>
    <t>"TP-kus DN200/600 mm" 1</t>
  </si>
  <si>
    <t>"TP-kus DN200/400 mm" 1</t>
  </si>
  <si>
    <t>42261008</t>
  </si>
  <si>
    <t>filtr litinový s vypouštěcí přírubou DN 200 (lapač nečistot)</t>
  </si>
  <si>
    <t>1608584676</t>
  </si>
  <si>
    <t>42273001</t>
  </si>
  <si>
    <t>montážní vložka přírubová litinová DN 200 PN 10</t>
  </si>
  <si>
    <t>-1424580500</t>
  </si>
  <si>
    <t>42212309</t>
  </si>
  <si>
    <t>ventil odvzdušňovací/zavzdušňovací dvojstupňový PN 16, s pracovním ventilem DN 100</t>
  </si>
  <si>
    <t>-827770997</t>
  </si>
  <si>
    <t>55114154</t>
  </si>
  <si>
    <t>kohout kulový PN 35 T 185°C plnoprůtokový nikl páčka 2" červený</t>
  </si>
  <si>
    <t>-210764335</t>
  </si>
  <si>
    <t>55253533</t>
  </si>
  <si>
    <t>tvarovka přírubová litinová s přírubovou odbočkou,práškový epoxid tl 250µm T-kus DN 200/100</t>
  </si>
  <si>
    <t>815463807</t>
  </si>
  <si>
    <t>55253301</t>
  </si>
  <si>
    <t>tvarovka přírubová litinová vodovodní FF-kus PN10 DN 200 dl 400mm</t>
  </si>
  <si>
    <t>2032036517</t>
  </si>
  <si>
    <t>55253304</t>
  </si>
  <si>
    <t>tvarovka přírubová litinová vodovodní FF-kus PN10 DN 200 dl 600mm</t>
  </si>
  <si>
    <t>410751243</t>
  </si>
  <si>
    <t>R422407.1</t>
  </si>
  <si>
    <t>Regulační ventil DN200 pro regulaci tlaku a průtoku</t>
  </si>
  <si>
    <t>1544180801</t>
  </si>
  <si>
    <t>R422407.2</t>
  </si>
  <si>
    <t>Indukční průtokoměr DN200 + převodník pro indukční průtokoměr</t>
  </si>
  <si>
    <t>-345992416</t>
  </si>
  <si>
    <t>R422407.3</t>
  </si>
  <si>
    <t>TP-kus z nerezové oceli (DN200) dl. 460mm s návarky 3x s vnitřním závitem G2</t>
  </si>
  <si>
    <t>-1193579838</t>
  </si>
  <si>
    <t>TP-kus z nerezové oceli (DN200) dl. 460mm s návarky 2x s vnitřním závitem G1 a 1x s vnitřním závitem G2</t>
  </si>
  <si>
    <t>R422407.4</t>
  </si>
  <si>
    <t>Senzor na měření zákalu s ponorem měření do 100mm + převodník</t>
  </si>
  <si>
    <t>2069042300</t>
  </si>
  <si>
    <t>R422407.5</t>
  </si>
  <si>
    <t>Senzor na měření teploty s ponorem měření do 100mm + převodník</t>
  </si>
  <si>
    <t>1205717943</t>
  </si>
  <si>
    <t>R422407.6</t>
  </si>
  <si>
    <t>Senzor na měření tlaku k regulačnímu ventilu + převodník</t>
  </si>
  <si>
    <t>-1339974169</t>
  </si>
  <si>
    <t>931994105</t>
  </si>
  <si>
    <t>Těsnění pracovní spáry betonové konstrukce vnitřním těsnicím pásem</t>
  </si>
  <si>
    <t>-1340482</t>
  </si>
  <si>
    <t>Těsnění spáry betonové konstrukce pásy, profily, tmely těsnicím pásem vnitřním, spáry pracovní</t>
  </si>
  <si>
    <t>https://podminky.urs.cz/item/CS_URS_2024_02/931994105</t>
  </si>
  <si>
    <t>953334121</t>
  </si>
  <si>
    <t>Bobtnavý pásek do pracovních spar betonových kcí bentonitový 20 x 25 mm</t>
  </si>
  <si>
    <t>-174469198</t>
  </si>
  <si>
    <t>Bobtnavý pásek do pracovních spar betonových konstrukcí bentonitový, rozměru 20 x 25 mm</t>
  </si>
  <si>
    <t>https://podminky.urs.cz/item/CS_URS_2024_02/953334121</t>
  </si>
  <si>
    <t>977151133</t>
  </si>
  <si>
    <t>Jádrové vrty diamantovými korunkami do stavebních materiálů D přes 450 do 500 mm</t>
  </si>
  <si>
    <t>-1475175912</t>
  </si>
  <si>
    <t>Jádrové vrty diamantovými korunkami do stavebních materiálů (železobetonu, betonu, cihel, obkladů, dlažeb, kamene) průměru přes 450 do 500 mm</t>
  </si>
  <si>
    <t>https://podminky.urs.cz/item/CS_URS_2024_02/977151133</t>
  </si>
  <si>
    <t>2*0,3</t>
  </si>
  <si>
    <t>977271111</t>
  </si>
  <si>
    <t>Řezání ocelových profilů na staveništi úhlovou bruskou průřezu přes 200 do 500 mm2</t>
  </si>
  <si>
    <t>1668794122</t>
  </si>
  <si>
    <t>https://podminky.urs.cz/item/CS_URS_2024_02/977271111</t>
  </si>
  <si>
    <t>104</t>
  </si>
  <si>
    <t>-636558785</t>
  </si>
  <si>
    <t>1,497</t>
  </si>
  <si>
    <t>105</t>
  </si>
  <si>
    <t>-335854418</t>
  </si>
  <si>
    <t>106</t>
  </si>
  <si>
    <t>182950142</t>
  </si>
  <si>
    <t>37,398*4 'Přepočtené koeficientem množství</t>
  </si>
  <si>
    <t>107</t>
  </si>
  <si>
    <t>1681380539</t>
  </si>
  <si>
    <t>20,706</t>
  </si>
  <si>
    <t>108</t>
  </si>
  <si>
    <t>998142251</t>
  </si>
  <si>
    <t>Přesun hmot pro nádrže, jímky, zásobníky a jámy betonové monolitické v do 25 m</t>
  </si>
  <si>
    <t>-763176346</t>
  </si>
  <si>
    <t>Přesun hmot pro nádrže, jímky, zásobníky a jámy pozemní mimo zemědělství se svislou nosnou konstrukcí monolitickou betonovou tyčovou nebo plošnou vodorovná dopravní vzdálenost do 50 m výšky do 25 m</t>
  </si>
  <si>
    <t>https://podminky.urs.cz/item/CS_URS_2024_02/998142251</t>
  </si>
  <si>
    <t>711</t>
  </si>
  <si>
    <t>Izolace proti vodě, vlhkosti a plynům</t>
  </si>
  <si>
    <t>109</t>
  </si>
  <si>
    <t>711191101</t>
  </si>
  <si>
    <t>Provedení izolace proti zemní vlhkosti hydroizolační stěrkou vodorovné na betonu, 1 vrstva</t>
  </si>
  <si>
    <t>-2038816934</t>
  </si>
  <si>
    <t>Provedení izolace proti zemní vlhkosti hydroizolační stěrkou na ploše vodorovné V jednovrstvá na betonu</t>
  </si>
  <si>
    <t>https://podminky.urs.cz/item/CS_URS_2024_02/711191101</t>
  </si>
  <si>
    <t>5,12*1,5*2</t>
  </si>
  <si>
    <t>110</t>
  </si>
  <si>
    <t>711192101</t>
  </si>
  <si>
    <t>Provedení izolace proti zemní vlhkosti hydroizolační stěrkou svislé na betonu, 1 vrstva</t>
  </si>
  <si>
    <t>315933770</t>
  </si>
  <si>
    <t>Provedení izolace proti zemní vlhkosti hydroizolační stěrkou na ploše svislé S jednovrstvá na betonu</t>
  </si>
  <si>
    <t>https://podminky.urs.cz/item/CS_URS_2024_02/711192101</t>
  </si>
  <si>
    <t>46,14-14,42</t>
  </si>
  <si>
    <t>111</t>
  </si>
  <si>
    <t>24551050</t>
  </si>
  <si>
    <t>stěrka hydroizolační cementová kapilárně aktivní s dodatečnou krystalizací do spodní stavby</t>
  </si>
  <si>
    <t>1949104142</t>
  </si>
  <si>
    <t>Poznámka k položce:_x000d_
Spotřeba: na dvě vrstvy 1,5 kg/m2</t>
  </si>
  <si>
    <t>46,14</t>
  </si>
  <si>
    <t>46,14*1,3 'Přepočtené koeficientem množství</t>
  </si>
  <si>
    <t>112</t>
  </si>
  <si>
    <t>711511101</t>
  </si>
  <si>
    <t>Provedení hydroizolace potrubí za studena penetračním nátěrem</t>
  </si>
  <si>
    <t>-143803924</t>
  </si>
  <si>
    <t>Provedení izolace potrubí, nádrží, stok a kanalizačních šachet natěradly a tmely za studena nátěrem penetračním</t>
  </si>
  <si>
    <t>https://podminky.urs.cz/item/CS_URS_2024_02/711511101</t>
  </si>
  <si>
    <t>24,8</t>
  </si>
  <si>
    <t>113</t>
  </si>
  <si>
    <t>11163150</t>
  </si>
  <si>
    <t>lak penetrační asfaltový</t>
  </si>
  <si>
    <t>122413198</t>
  </si>
  <si>
    <t>Poznámka k položce:_x000d_
Spotřeba 0,3-0,4kg/m2</t>
  </si>
  <si>
    <t>24,8*0,00034 'Přepočtené koeficientem množství</t>
  </si>
  <si>
    <t>114</t>
  </si>
  <si>
    <t>711521131</t>
  </si>
  <si>
    <t>Provedení hydroizolace potrubí za horka asfaltovým nátěrem</t>
  </si>
  <si>
    <t>1120286194</t>
  </si>
  <si>
    <t>Provedení izolace potrubí, nádrží, stok a kanalizačních šachet natěradly a tmely za horka nátěrem asfaltovým</t>
  </si>
  <si>
    <t>https://podminky.urs.cz/item/CS_URS_2024_02/711521131</t>
  </si>
  <si>
    <t>2*24,8</t>
  </si>
  <si>
    <t>115</t>
  </si>
  <si>
    <t>11161346</t>
  </si>
  <si>
    <t>asfalt oxidovaný stavebně izolační</t>
  </si>
  <si>
    <t>-655810544</t>
  </si>
  <si>
    <t>24,8*2</t>
  </si>
  <si>
    <t>49,6*0,0019 'Přepočtené koeficientem množství</t>
  </si>
  <si>
    <t>116</t>
  </si>
  <si>
    <t>R722110828</t>
  </si>
  <si>
    <t xml:space="preserve">Demontáž potrubí litinového hrdlového DN přes 125 </t>
  </si>
  <si>
    <t>-1819472574</t>
  </si>
  <si>
    <t xml:space="preserve">Demontáž potrubí z litinových trub hrdlových přes 125 </t>
  </si>
  <si>
    <t>117</t>
  </si>
  <si>
    <t>1606860429</t>
  </si>
  <si>
    <t>(96+80+32)*0,02</t>
  </si>
  <si>
    <t>118</t>
  </si>
  <si>
    <t>720178999</t>
  </si>
  <si>
    <t>96/100</t>
  </si>
  <si>
    <t>119</t>
  </si>
  <si>
    <t>-1679074847</t>
  </si>
  <si>
    <t>120</t>
  </si>
  <si>
    <t>R31121026</t>
  </si>
  <si>
    <t>571605069</t>
  </si>
  <si>
    <t>121</t>
  </si>
  <si>
    <t>30985001</t>
  </si>
  <si>
    <t>šroub nerezový se šestihrannou hlavou M20x90mm typ A2</t>
  </si>
  <si>
    <t>934270222</t>
  </si>
  <si>
    <t>112/100</t>
  </si>
  <si>
    <t>122</t>
  </si>
  <si>
    <t>31111021</t>
  </si>
  <si>
    <t>matice nerezová šestihranná M20 typ A4</t>
  </si>
  <si>
    <t>1514000157</t>
  </si>
  <si>
    <t>123</t>
  </si>
  <si>
    <t>-781721597</t>
  </si>
  <si>
    <t>124</t>
  </si>
  <si>
    <t>Montáž a dodávka ocelového nosníkového rámu do šachty</t>
  </si>
  <si>
    <t>-2073530712</t>
  </si>
  <si>
    <t xml:space="preserve">dodávka, montáž, osazení, natření, zabetonování apod. kompetní ocelové konstrukce z nosníku I160 sloužící jako pojízdný nosník v případě montáže </t>
  </si>
  <si>
    <t>armatur a tvarovek v šachtě</t>
  </si>
  <si>
    <t>položka obsahuje kompletnost pro dodání a montáž</t>
  </si>
  <si>
    <t>125</t>
  </si>
  <si>
    <t>R002</t>
  </si>
  <si>
    <t>Montáž a dodávka poklopu</t>
  </si>
  <si>
    <t>-1401245671</t>
  </si>
  <si>
    <t>položka obsahuje kompletní dodávku vodotěsného poklopu o rozměrech 800x800x80 mm z litiny, uzamykatelného s třídou nosnosti D400</t>
  </si>
  <si>
    <t>v rámci položky je uvažováno i s montáží a dodávkou rámu pro poklop včetně montáže poklopu</t>
  </si>
  <si>
    <t>položka obsahuje i příapdné dílčí dodávky a montáže včech potřebných komponentů na osazení poklopu s rámem</t>
  </si>
  <si>
    <t>v případě požadavku stavebníka je zde zahrnut i případný nátěr základní a vrchní barvou</t>
  </si>
  <si>
    <t>126</t>
  </si>
  <si>
    <t>R003</t>
  </si>
  <si>
    <t>Dodávka montáž kompletní konstrukce vstupního žebříku</t>
  </si>
  <si>
    <t>-1709779368</t>
  </si>
  <si>
    <t>položka obsahuje kompletní dodávku a montáž všech komponentů vstupního žebříku včetně výsuvných madel dle požadavku stavebníka</t>
  </si>
  <si>
    <t>v položce je zahrnuta i dodávka a montáž všech kotevních prvků pro osazení žebříku včetně případného vytvoření otvorů a zapravení kotevních prvků</t>
  </si>
  <si>
    <t>Soupis:</t>
  </si>
  <si>
    <t>SO-05.1 - Armaturní šachta - elektroinstalace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</si>
  <si>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</si>
  <si>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</si>
  <si>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</si>
  <si>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</si>
  <si>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</si>
  <si>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</si>
  <si>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Kompletní montáž a dodávka elektro vystrojení armaturní šachty - viz samostatná příloha PD</t>
  </si>
  <si>
    <t>512</t>
  </si>
  <si>
    <t>-886094724</t>
  </si>
  <si>
    <t>SO-05.2 - Armaturní šachta - přípojka NN</t>
  </si>
  <si>
    <t>Kompletní montáž a dodávka elektro přípojky armaturní šachty - viz samostatná příloha PD</t>
  </si>
  <si>
    <t>929987343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</si>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</sst>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center" vertical="center"/>
    </xf>
    <xf numFmtId="49" fontId="40" fillId="0" borderId="22" xfId="0" applyNumberFormat="1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167" fontId="40" fillId="0" borderId="22" xfId="0" applyNumberFormat="1" applyFont="1" applyBorder="1" applyAlignment="1" applyProtection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2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1002000" TargetMode="External" /><Relationship Id="rId2" Type="http://schemas.openxmlformats.org/officeDocument/2006/relationships/hyperlink" Target="https://podminky.urs.cz/item/CS_URS_2024_02/011303000" TargetMode="External" /><Relationship Id="rId3" Type="http://schemas.openxmlformats.org/officeDocument/2006/relationships/hyperlink" Target="https://podminky.urs.cz/item/CS_URS_2024_02/012334000" TargetMode="External" /><Relationship Id="rId4" Type="http://schemas.openxmlformats.org/officeDocument/2006/relationships/hyperlink" Target="https://podminky.urs.cz/item/CS_URS_2024_02/012344000" TargetMode="External" /><Relationship Id="rId5" Type="http://schemas.openxmlformats.org/officeDocument/2006/relationships/hyperlink" Target="https://podminky.urs.cz/item/CS_URS_2024_02/012414000" TargetMode="External" /><Relationship Id="rId6" Type="http://schemas.openxmlformats.org/officeDocument/2006/relationships/hyperlink" Target="https://podminky.urs.cz/item/CS_URS_2024_02/012444000" TargetMode="External" /><Relationship Id="rId7" Type="http://schemas.openxmlformats.org/officeDocument/2006/relationships/hyperlink" Target="https://podminky.urs.cz/item/CS_URS_2024_02/013254000" TargetMode="External" /><Relationship Id="rId8" Type="http://schemas.openxmlformats.org/officeDocument/2006/relationships/hyperlink" Target="https://podminky.urs.cz/item/CS_URS_2024_02/030001000" TargetMode="External" /><Relationship Id="rId9" Type="http://schemas.openxmlformats.org/officeDocument/2006/relationships/hyperlink" Target="https://podminky.urs.cz/item/CS_URS_2024_02/041414000" TargetMode="External" /><Relationship Id="rId10" Type="http://schemas.openxmlformats.org/officeDocument/2006/relationships/hyperlink" Target="https://podminky.urs.cz/item/CS_URS_2024_02/041424000" TargetMode="External" /><Relationship Id="rId11" Type="http://schemas.openxmlformats.org/officeDocument/2006/relationships/hyperlink" Target="https://podminky.urs.cz/item/CS_URS_2024_02/043134000" TargetMode="External" /><Relationship Id="rId12" Type="http://schemas.openxmlformats.org/officeDocument/2006/relationships/hyperlink" Target="https://podminky.urs.cz/item/CS_URS_2024_02/043234000" TargetMode="External" /><Relationship Id="rId13" Type="http://schemas.openxmlformats.org/officeDocument/2006/relationships/hyperlink" Target="https://podminky.urs.cz/item/CS_URS_2024_02/049303000" TargetMode="External" /><Relationship Id="rId14" Type="http://schemas.openxmlformats.org/officeDocument/2006/relationships/hyperlink" Target="https://podminky.urs.cz/item/CS_URS_2024_02/062303000" TargetMode="External" /><Relationship Id="rId15" Type="http://schemas.openxmlformats.org/officeDocument/2006/relationships/hyperlink" Target="https://podminky.urs.cz/item/CS_URS_2024_02/063002000" TargetMode="External" /><Relationship Id="rId16" Type="http://schemas.openxmlformats.org/officeDocument/2006/relationships/hyperlink" Target="https://podminky.urs.cz/item/CS_URS_2024_02/072203000" TargetMode="External" /><Relationship Id="rId17" Type="http://schemas.openxmlformats.org/officeDocument/2006/relationships/hyperlink" Target="https://podminky.urs.cz/item/CS_URS_2024_02/073002000" TargetMode="External" /><Relationship Id="rId18" Type="http://schemas.openxmlformats.org/officeDocument/2006/relationships/hyperlink" Target="https://podminky.urs.cz/item/CS_URS_2024_02/091403000" TargetMode="External" /><Relationship Id="rId1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5111" TargetMode="External" /><Relationship Id="rId2" Type="http://schemas.openxmlformats.org/officeDocument/2006/relationships/hyperlink" Target="https://podminky.urs.cz/item/CS_URS_2024_02/113106132" TargetMode="External" /><Relationship Id="rId3" Type="http://schemas.openxmlformats.org/officeDocument/2006/relationships/hyperlink" Target="https://podminky.urs.cz/item/CS_URS_2024_02/113106183" TargetMode="External" /><Relationship Id="rId4" Type="http://schemas.openxmlformats.org/officeDocument/2006/relationships/hyperlink" Target="https://podminky.urs.cz/item/CS_URS_2024_02/113107164" TargetMode="External" /><Relationship Id="rId5" Type="http://schemas.openxmlformats.org/officeDocument/2006/relationships/hyperlink" Target="https://podminky.urs.cz/item/CS_URS_2024_02/113107183" TargetMode="External" /><Relationship Id="rId6" Type="http://schemas.openxmlformats.org/officeDocument/2006/relationships/hyperlink" Target="https://podminky.urs.cz/item/CS_URS_2024_02/132354204" TargetMode="External" /><Relationship Id="rId7" Type="http://schemas.openxmlformats.org/officeDocument/2006/relationships/hyperlink" Target="https://podminky.urs.cz/item/CS_URS_2024_02/132454204" TargetMode="External" /><Relationship Id="rId8" Type="http://schemas.openxmlformats.org/officeDocument/2006/relationships/hyperlink" Target="https://podminky.urs.cz/item/CS_URS_2024_02/139001101" TargetMode="External" /><Relationship Id="rId9" Type="http://schemas.openxmlformats.org/officeDocument/2006/relationships/hyperlink" Target="https://podminky.urs.cz/item/CS_URS_2024_02/151811131" TargetMode="External" /><Relationship Id="rId10" Type="http://schemas.openxmlformats.org/officeDocument/2006/relationships/hyperlink" Target="https://podminky.urs.cz/item/CS_URS_2024_02/151811231" TargetMode="External" /><Relationship Id="rId11" Type="http://schemas.openxmlformats.org/officeDocument/2006/relationships/hyperlink" Target="https://podminky.urs.cz/item/CS_URS_2024_02/162651132" TargetMode="External" /><Relationship Id="rId12" Type="http://schemas.openxmlformats.org/officeDocument/2006/relationships/hyperlink" Target="https://podminky.urs.cz/item/CS_URS_2024_02/171201221" TargetMode="External" /><Relationship Id="rId13" Type="http://schemas.openxmlformats.org/officeDocument/2006/relationships/hyperlink" Target="https://podminky.urs.cz/item/CS_URS_2024_02/171251201" TargetMode="External" /><Relationship Id="rId14" Type="http://schemas.openxmlformats.org/officeDocument/2006/relationships/hyperlink" Target="https://podminky.urs.cz/item/CS_URS_2024_02/174151101" TargetMode="External" /><Relationship Id="rId15" Type="http://schemas.openxmlformats.org/officeDocument/2006/relationships/hyperlink" Target="https://podminky.urs.cz/item/CS_URS_2024_02/175151101" TargetMode="External" /><Relationship Id="rId16" Type="http://schemas.openxmlformats.org/officeDocument/2006/relationships/hyperlink" Target="https://podminky.urs.cz/item/CS_URS_2024_02/212752101" TargetMode="External" /><Relationship Id="rId17" Type="http://schemas.openxmlformats.org/officeDocument/2006/relationships/hyperlink" Target="https://podminky.urs.cz/item/CS_URS_2024_02/451573111" TargetMode="External" /><Relationship Id="rId18" Type="http://schemas.openxmlformats.org/officeDocument/2006/relationships/hyperlink" Target="https://podminky.urs.cz/item/CS_URS_2024_02/452313131" TargetMode="External" /><Relationship Id="rId19" Type="http://schemas.openxmlformats.org/officeDocument/2006/relationships/hyperlink" Target="https://podminky.urs.cz/item/CS_URS_2024_02/851241131" TargetMode="External" /><Relationship Id="rId20" Type="http://schemas.openxmlformats.org/officeDocument/2006/relationships/hyperlink" Target="https://podminky.urs.cz/item/CS_URS_2024_02/857242122" TargetMode="External" /><Relationship Id="rId21" Type="http://schemas.openxmlformats.org/officeDocument/2006/relationships/hyperlink" Target="https://podminky.urs.cz/item/CS_URS_2024_02/857251141" TargetMode="External" /><Relationship Id="rId22" Type="http://schemas.openxmlformats.org/officeDocument/2006/relationships/hyperlink" Target="https://podminky.urs.cz/item/CS_URS_2024_02/857261141" TargetMode="External" /><Relationship Id="rId23" Type="http://schemas.openxmlformats.org/officeDocument/2006/relationships/hyperlink" Target="https://podminky.urs.cz/item/CS_URS_2024_02/857262122" TargetMode="External" /><Relationship Id="rId24" Type="http://schemas.openxmlformats.org/officeDocument/2006/relationships/hyperlink" Target="https://podminky.urs.cz/item/CS_URS_2024_02/857372122" TargetMode="External" /><Relationship Id="rId25" Type="http://schemas.openxmlformats.org/officeDocument/2006/relationships/hyperlink" Target="https://podminky.urs.cz/item/CS_URS_2024_02/871161211" TargetMode="External" /><Relationship Id="rId26" Type="http://schemas.openxmlformats.org/officeDocument/2006/relationships/hyperlink" Target="https://podminky.urs.cz/item/CS_URS_2024_02/871171211" TargetMode="External" /><Relationship Id="rId27" Type="http://schemas.openxmlformats.org/officeDocument/2006/relationships/hyperlink" Target="https://podminky.urs.cz/item/CS_URS_2024_02/871181211" TargetMode="External" /><Relationship Id="rId28" Type="http://schemas.openxmlformats.org/officeDocument/2006/relationships/hyperlink" Target="https://podminky.urs.cz/item/CS_URS_2024_02/871211211" TargetMode="External" /><Relationship Id="rId29" Type="http://schemas.openxmlformats.org/officeDocument/2006/relationships/hyperlink" Target="https://podminky.urs.cz/item/CS_URS_2024_02/871241211" TargetMode="External" /><Relationship Id="rId30" Type="http://schemas.openxmlformats.org/officeDocument/2006/relationships/hyperlink" Target="https://podminky.urs.cz/item/CS_URS_2024_02/877241101" TargetMode="External" /><Relationship Id="rId31" Type="http://schemas.openxmlformats.org/officeDocument/2006/relationships/hyperlink" Target="https://podminky.urs.cz/item/CS_URS_2024_02/891171324" TargetMode="External" /><Relationship Id="rId32" Type="http://schemas.openxmlformats.org/officeDocument/2006/relationships/hyperlink" Target="https://podminky.urs.cz/item/CS_URS_2024_02/891181324" TargetMode="External" /><Relationship Id="rId33" Type="http://schemas.openxmlformats.org/officeDocument/2006/relationships/hyperlink" Target="https://podminky.urs.cz/item/CS_URS_2024_02/891211324" TargetMode="External" /><Relationship Id="rId34" Type="http://schemas.openxmlformats.org/officeDocument/2006/relationships/hyperlink" Target="https://podminky.urs.cz/item/CS_URS_2024_02/891221324" TargetMode="External" /><Relationship Id="rId35" Type="http://schemas.openxmlformats.org/officeDocument/2006/relationships/hyperlink" Target="https://podminky.urs.cz/item/CS_URS_2024_02/891241112" TargetMode="External" /><Relationship Id="rId36" Type="http://schemas.openxmlformats.org/officeDocument/2006/relationships/hyperlink" Target="https://podminky.urs.cz/item/CS_URS_2024_02/891247112" TargetMode="External" /><Relationship Id="rId37" Type="http://schemas.openxmlformats.org/officeDocument/2006/relationships/hyperlink" Target="https://podminky.urs.cz/item/CS_URS_2024_02/891249111" TargetMode="External" /><Relationship Id="rId38" Type="http://schemas.openxmlformats.org/officeDocument/2006/relationships/hyperlink" Target="https://podminky.urs.cz/item/CS_URS_2024_02/892241111" TargetMode="External" /><Relationship Id="rId39" Type="http://schemas.openxmlformats.org/officeDocument/2006/relationships/hyperlink" Target="https://podminky.urs.cz/item/CS_URS_2024_02/892273122" TargetMode="External" /><Relationship Id="rId40" Type="http://schemas.openxmlformats.org/officeDocument/2006/relationships/hyperlink" Target="https://podminky.urs.cz/item/CS_URS_2024_02/899401112" TargetMode="External" /><Relationship Id="rId41" Type="http://schemas.openxmlformats.org/officeDocument/2006/relationships/hyperlink" Target="https://podminky.urs.cz/item/CS_URS_2024_02/899401113" TargetMode="External" /><Relationship Id="rId42" Type="http://schemas.openxmlformats.org/officeDocument/2006/relationships/hyperlink" Target="https://podminky.urs.cz/item/CS_URS_2024_02/899721111" TargetMode="External" /><Relationship Id="rId43" Type="http://schemas.openxmlformats.org/officeDocument/2006/relationships/hyperlink" Target="https://podminky.urs.cz/item/CS_URS_2024_02/899722112" TargetMode="External" /><Relationship Id="rId44" Type="http://schemas.openxmlformats.org/officeDocument/2006/relationships/hyperlink" Target="https://podminky.urs.cz/item/CS_URS_2024_02/919735113" TargetMode="External" /><Relationship Id="rId45" Type="http://schemas.openxmlformats.org/officeDocument/2006/relationships/hyperlink" Target="https://podminky.urs.cz/item/CS_URS_2024_02/977271110" TargetMode="External" /><Relationship Id="rId46" Type="http://schemas.openxmlformats.org/officeDocument/2006/relationships/hyperlink" Target="https://podminky.urs.cz/item/CS_URS_2024_02/997013631" TargetMode="External" /><Relationship Id="rId47" Type="http://schemas.openxmlformats.org/officeDocument/2006/relationships/hyperlink" Target="https://podminky.urs.cz/item/CS_URS_2024_02/997013813" TargetMode="External" /><Relationship Id="rId48" Type="http://schemas.openxmlformats.org/officeDocument/2006/relationships/hyperlink" Target="https://podminky.urs.cz/item/CS_URS_2024_02/997221551" TargetMode="External" /><Relationship Id="rId49" Type="http://schemas.openxmlformats.org/officeDocument/2006/relationships/hyperlink" Target="https://podminky.urs.cz/item/CS_URS_2024_02/997221559" TargetMode="External" /><Relationship Id="rId50" Type="http://schemas.openxmlformats.org/officeDocument/2006/relationships/hyperlink" Target="https://podminky.urs.cz/item/CS_URS_2024_02/997221655" TargetMode="External" /><Relationship Id="rId51" Type="http://schemas.openxmlformats.org/officeDocument/2006/relationships/hyperlink" Target="https://podminky.urs.cz/item/CS_URS_2024_02/998273102" TargetMode="External" /><Relationship Id="rId52" Type="http://schemas.openxmlformats.org/officeDocument/2006/relationships/hyperlink" Target="https://podminky.urs.cz/item/CS_URS_2024_02/722110821" TargetMode="External" /><Relationship Id="rId53" Type="http://schemas.openxmlformats.org/officeDocument/2006/relationships/hyperlink" Target="https://podminky.urs.cz/item/CS_URS_2024_02/722110825" TargetMode="External" /><Relationship Id="rId54" Type="http://schemas.openxmlformats.org/officeDocument/2006/relationships/hyperlink" Target="https://podminky.urs.cz/item/CS_URS_2024_02/722170801" TargetMode="External" /><Relationship Id="rId55" Type="http://schemas.openxmlformats.org/officeDocument/2006/relationships/hyperlink" Target="https://podminky.urs.cz/item/CS_URS_2024_02/722170804" TargetMode="External" /><Relationship Id="rId56" Type="http://schemas.openxmlformats.org/officeDocument/2006/relationships/hyperlink" Target="https://podminky.urs.cz/item/CS_URS_2024_02/722170807" TargetMode="External" /><Relationship Id="rId57" Type="http://schemas.openxmlformats.org/officeDocument/2006/relationships/hyperlink" Target="https://podminky.urs.cz/item/CS_URS_2024_02/767995101" TargetMode="External" /><Relationship Id="rId5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1" TargetMode="External" /><Relationship Id="rId2" Type="http://schemas.openxmlformats.org/officeDocument/2006/relationships/hyperlink" Target="https://podminky.urs.cz/item/CS_URS_2024_02/113106183" TargetMode="External" /><Relationship Id="rId3" Type="http://schemas.openxmlformats.org/officeDocument/2006/relationships/hyperlink" Target="https://podminky.urs.cz/item/CS_URS_2024_02/113107324" TargetMode="External" /><Relationship Id="rId4" Type="http://schemas.openxmlformats.org/officeDocument/2006/relationships/hyperlink" Target="https://podminky.urs.cz/item/CS_URS_2024_02/113107343" TargetMode="External" /><Relationship Id="rId5" Type="http://schemas.openxmlformats.org/officeDocument/2006/relationships/hyperlink" Target="https://podminky.urs.cz/item/CS_URS_2024_02/115101201" TargetMode="External" /><Relationship Id="rId6" Type="http://schemas.openxmlformats.org/officeDocument/2006/relationships/hyperlink" Target="https://podminky.urs.cz/item/CS_URS_2024_02/115101301" TargetMode="External" /><Relationship Id="rId7" Type="http://schemas.openxmlformats.org/officeDocument/2006/relationships/hyperlink" Target="https://podminky.urs.cz/item/CS_URS_2024_02/132354204" TargetMode="External" /><Relationship Id="rId8" Type="http://schemas.openxmlformats.org/officeDocument/2006/relationships/hyperlink" Target="https://podminky.urs.cz/item/CS_URS_2024_02/132454204" TargetMode="External" /><Relationship Id="rId9" Type="http://schemas.openxmlformats.org/officeDocument/2006/relationships/hyperlink" Target="https://podminky.urs.cz/item/CS_URS_2024_02/151811132" TargetMode="External" /><Relationship Id="rId10" Type="http://schemas.openxmlformats.org/officeDocument/2006/relationships/hyperlink" Target="https://podminky.urs.cz/item/CS_URS_2024_02/151811232" TargetMode="External" /><Relationship Id="rId11" Type="http://schemas.openxmlformats.org/officeDocument/2006/relationships/hyperlink" Target="https://podminky.urs.cz/item/CS_URS_2024_02/162651132" TargetMode="External" /><Relationship Id="rId12" Type="http://schemas.openxmlformats.org/officeDocument/2006/relationships/hyperlink" Target="https://podminky.urs.cz/item/CS_URS_2024_02/171201231" TargetMode="External" /><Relationship Id="rId13" Type="http://schemas.openxmlformats.org/officeDocument/2006/relationships/hyperlink" Target="https://podminky.urs.cz/item/CS_URS_2024_02/171251201" TargetMode="External" /><Relationship Id="rId14" Type="http://schemas.openxmlformats.org/officeDocument/2006/relationships/hyperlink" Target="https://podminky.urs.cz/item/CS_URS_2024_02/174151101" TargetMode="External" /><Relationship Id="rId15" Type="http://schemas.openxmlformats.org/officeDocument/2006/relationships/hyperlink" Target="https://podminky.urs.cz/item/CS_URS_2024_02/175151101" TargetMode="External" /><Relationship Id="rId16" Type="http://schemas.openxmlformats.org/officeDocument/2006/relationships/hyperlink" Target="https://podminky.urs.cz/item/CS_URS_2024_02/212752101" TargetMode="External" /><Relationship Id="rId17" Type="http://schemas.openxmlformats.org/officeDocument/2006/relationships/hyperlink" Target="https://podminky.urs.cz/item/CS_URS_2024_02/359901211" TargetMode="External" /><Relationship Id="rId18" Type="http://schemas.openxmlformats.org/officeDocument/2006/relationships/hyperlink" Target="https://podminky.urs.cz/item/CS_URS_2024_02/451573111" TargetMode="External" /><Relationship Id="rId19" Type="http://schemas.openxmlformats.org/officeDocument/2006/relationships/hyperlink" Target="https://podminky.urs.cz/item/CS_URS_2024_02/452311131" TargetMode="External" /><Relationship Id="rId20" Type="http://schemas.openxmlformats.org/officeDocument/2006/relationships/hyperlink" Target="https://podminky.urs.cz/item/CS_URS_2024_02/452312131" TargetMode="External" /><Relationship Id="rId21" Type="http://schemas.openxmlformats.org/officeDocument/2006/relationships/hyperlink" Target="https://podminky.urs.cz/item/CS_URS_2024_02/820391811" TargetMode="External" /><Relationship Id="rId22" Type="http://schemas.openxmlformats.org/officeDocument/2006/relationships/hyperlink" Target="https://podminky.urs.cz/item/CS_URS_2024_02/830391811" TargetMode="External" /><Relationship Id="rId23" Type="http://schemas.openxmlformats.org/officeDocument/2006/relationships/hyperlink" Target="https://podminky.urs.cz/item/CS_URS_2024_02/831312121" TargetMode="External" /><Relationship Id="rId24" Type="http://schemas.openxmlformats.org/officeDocument/2006/relationships/hyperlink" Target="https://podminky.urs.cz/item/CS_URS_2024_02/831352121" TargetMode="External" /><Relationship Id="rId25" Type="http://schemas.openxmlformats.org/officeDocument/2006/relationships/hyperlink" Target="https://podminky.urs.cz/item/CS_URS_2024_02/831372121" TargetMode="External" /><Relationship Id="rId26" Type="http://schemas.openxmlformats.org/officeDocument/2006/relationships/hyperlink" Target="https://podminky.urs.cz/item/CS_URS_2024_02/831392121" TargetMode="External" /><Relationship Id="rId27" Type="http://schemas.openxmlformats.org/officeDocument/2006/relationships/hyperlink" Target="https://podminky.urs.cz/item/CS_URS_2024_02/831422121" TargetMode="External" /><Relationship Id="rId28" Type="http://schemas.openxmlformats.org/officeDocument/2006/relationships/hyperlink" Target="https://podminky.urs.cz/item/CS_URS_2024_02/831442121" TargetMode="External" /><Relationship Id="rId29" Type="http://schemas.openxmlformats.org/officeDocument/2006/relationships/hyperlink" Target="https://podminky.urs.cz/item/CS_URS_2024_02/837312221" TargetMode="External" /><Relationship Id="rId30" Type="http://schemas.openxmlformats.org/officeDocument/2006/relationships/hyperlink" Target="https://podminky.urs.cz/item/CS_URS_2024_02/837352221" TargetMode="External" /><Relationship Id="rId31" Type="http://schemas.openxmlformats.org/officeDocument/2006/relationships/hyperlink" Target="https://podminky.urs.cz/item/CS_URS_2024_02/837391221" TargetMode="External" /><Relationship Id="rId32" Type="http://schemas.openxmlformats.org/officeDocument/2006/relationships/hyperlink" Target="https://podminky.urs.cz/item/CS_URS_2024_02/837421221" TargetMode="External" /><Relationship Id="rId33" Type="http://schemas.openxmlformats.org/officeDocument/2006/relationships/hyperlink" Target="https://podminky.urs.cz/item/CS_URS_2024_02/837441221" TargetMode="External" /><Relationship Id="rId34" Type="http://schemas.openxmlformats.org/officeDocument/2006/relationships/hyperlink" Target="https://podminky.urs.cz/item/CS_URS_2024_02/890311851" TargetMode="External" /><Relationship Id="rId35" Type="http://schemas.openxmlformats.org/officeDocument/2006/relationships/hyperlink" Target="https://podminky.urs.cz/item/CS_URS_2024_02/894410102" TargetMode="External" /><Relationship Id="rId36" Type="http://schemas.openxmlformats.org/officeDocument/2006/relationships/hyperlink" Target="https://podminky.urs.cz/item/CS_URS_2024_02/894410103" TargetMode="External" /><Relationship Id="rId37" Type="http://schemas.openxmlformats.org/officeDocument/2006/relationships/hyperlink" Target="https://podminky.urs.cz/item/CS_URS_2024_02/894410114" TargetMode="External" /><Relationship Id="rId38" Type="http://schemas.openxmlformats.org/officeDocument/2006/relationships/hyperlink" Target="https://podminky.urs.cz/item/CS_URS_2024_02/894410122" TargetMode="External" /><Relationship Id="rId39" Type="http://schemas.openxmlformats.org/officeDocument/2006/relationships/hyperlink" Target="https://podminky.urs.cz/item/CS_URS_2024_02/894410211" TargetMode="External" /><Relationship Id="rId40" Type="http://schemas.openxmlformats.org/officeDocument/2006/relationships/hyperlink" Target="https://podminky.urs.cz/item/CS_URS_2024_02/894410212" TargetMode="External" /><Relationship Id="rId41" Type="http://schemas.openxmlformats.org/officeDocument/2006/relationships/hyperlink" Target="https://podminky.urs.cz/item/CS_URS_2024_02/894410213" TargetMode="External" /><Relationship Id="rId42" Type="http://schemas.openxmlformats.org/officeDocument/2006/relationships/hyperlink" Target="https://podminky.urs.cz/item/CS_URS_2024_02/894410232" TargetMode="External" /><Relationship Id="rId43" Type="http://schemas.openxmlformats.org/officeDocument/2006/relationships/hyperlink" Target="https://podminky.urs.cz/item/CS_URS_2024_02/894410311" TargetMode="External" /><Relationship Id="rId44" Type="http://schemas.openxmlformats.org/officeDocument/2006/relationships/hyperlink" Target="https://podminky.urs.cz/item/CS_URS_2024_02/894410312" TargetMode="External" /><Relationship Id="rId45" Type="http://schemas.openxmlformats.org/officeDocument/2006/relationships/hyperlink" Target="https://podminky.urs.cz/item/CS_URS_2024_02/894411131" TargetMode="External" /><Relationship Id="rId46" Type="http://schemas.openxmlformats.org/officeDocument/2006/relationships/hyperlink" Target="https://podminky.urs.cz/item/CS_URS_2024_02/894411141" TargetMode="External" /><Relationship Id="rId47" Type="http://schemas.openxmlformats.org/officeDocument/2006/relationships/hyperlink" Target="https://podminky.urs.cz/item/CS_URS_2024_02/894411151" TargetMode="External" /><Relationship Id="rId48" Type="http://schemas.openxmlformats.org/officeDocument/2006/relationships/hyperlink" Target="https://podminky.urs.cz/item/CS_URS_2024_02/894812202" TargetMode="External" /><Relationship Id="rId49" Type="http://schemas.openxmlformats.org/officeDocument/2006/relationships/hyperlink" Target="https://podminky.urs.cz/item/CS_URS_2024_02/894812232" TargetMode="External" /><Relationship Id="rId50" Type="http://schemas.openxmlformats.org/officeDocument/2006/relationships/hyperlink" Target="https://podminky.urs.cz/item/CS_URS_2024_02/894812241" TargetMode="External" /><Relationship Id="rId51" Type="http://schemas.openxmlformats.org/officeDocument/2006/relationships/hyperlink" Target="https://podminky.urs.cz/item/CS_URS_2024_02/894812262" TargetMode="External" /><Relationship Id="rId52" Type="http://schemas.openxmlformats.org/officeDocument/2006/relationships/hyperlink" Target="https://podminky.urs.cz/item/CS_URS_2024_02/899104112" TargetMode="External" /><Relationship Id="rId53" Type="http://schemas.openxmlformats.org/officeDocument/2006/relationships/hyperlink" Target="https://podminky.urs.cz/item/CS_URS_2024_02/919735113" TargetMode="External" /><Relationship Id="rId54" Type="http://schemas.openxmlformats.org/officeDocument/2006/relationships/hyperlink" Target="https://podminky.urs.cz/item/CS_URS_2024_02/977213112" TargetMode="External" /><Relationship Id="rId55" Type="http://schemas.openxmlformats.org/officeDocument/2006/relationships/hyperlink" Target="https://podminky.urs.cz/item/CS_URS_2024_02/977213113" TargetMode="External" /><Relationship Id="rId56" Type="http://schemas.openxmlformats.org/officeDocument/2006/relationships/hyperlink" Target="https://podminky.urs.cz/item/CS_URS_2024_02/997221551" TargetMode="External" /><Relationship Id="rId57" Type="http://schemas.openxmlformats.org/officeDocument/2006/relationships/hyperlink" Target="https://podminky.urs.cz/item/CS_URS_2024_02/997221559" TargetMode="External" /><Relationship Id="rId58" Type="http://schemas.openxmlformats.org/officeDocument/2006/relationships/hyperlink" Target="https://podminky.urs.cz/item/CS_URS_2024_02/997013631" TargetMode="External" /><Relationship Id="rId59" Type="http://schemas.openxmlformats.org/officeDocument/2006/relationships/hyperlink" Target="https://podminky.urs.cz/item/CS_URS_2024_02/997221625" TargetMode="External" /><Relationship Id="rId60" Type="http://schemas.openxmlformats.org/officeDocument/2006/relationships/hyperlink" Target="https://podminky.urs.cz/item/CS_URS_2024_02/997221655" TargetMode="External" /><Relationship Id="rId61" Type="http://schemas.openxmlformats.org/officeDocument/2006/relationships/hyperlink" Target="https://podminky.urs.cz/item/CS_URS_2024_02/998275101" TargetMode="External" /><Relationship Id="rId6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32" TargetMode="External" /><Relationship Id="rId2" Type="http://schemas.openxmlformats.org/officeDocument/2006/relationships/hyperlink" Target="https://podminky.urs.cz/item/CS_URS_2024_02/113106351" TargetMode="External" /><Relationship Id="rId3" Type="http://schemas.openxmlformats.org/officeDocument/2006/relationships/hyperlink" Target="https://podminky.urs.cz/item/CS_URS_2024_02/113107324" TargetMode="External" /><Relationship Id="rId4" Type="http://schemas.openxmlformats.org/officeDocument/2006/relationships/hyperlink" Target="https://podminky.urs.cz/item/CS_URS_2024_02/113107343" TargetMode="External" /><Relationship Id="rId5" Type="http://schemas.openxmlformats.org/officeDocument/2006/relationships/hyperlink" Target="https://podminky.urs.cz/item/CS_URS_2024_02/132354204" TargetMode="External" /><Relationship Id="rId6" Type="http://schemas.openxmlformats.org/officeDocument/2006/relationships/hyperlink" Target="https://podminky.urs.cz/item/CS_URS_2024_02/132454204" TargetMode="External" /><Relationship Id="rId7" Type="http://schemas.openxmlformats.org/officeDocument/2006/relationships/hyperlink" Target="https://podminky.urs.cz/item/CS_URS_2024_02/151811132" TargetMode="External" /><Relationship Id="rId8" Type="http://schemas.openxmlformats.org/officeDocument/2006/relationships/hyperlink" Target="https://podminky.urs.cz/item/CS_URS_2024_02/151811232" TargetMode="External" /><Relationship Id="rId9" Type="http://schemas.openxmlformats.org/officeDocument/2006/relationships/hyperlink" Target="https://podminky.urs.cz/item/CS_URS_2024_02/162651132" TargetMode="External" /><Relationship Id="rId10" Type="http://schemas.openxmlformats.org/officeDocument/2006/relationships/hyperlink" Target="https://podminky.urs.cz/item/CS_URS_2024_02/171201231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74151101" TargetMode="External" /><Relationship Id="rId13" Type="http://schemas.openxmlformats.org/officeDocument/2006/relationships/hyperlink" Target="https://podminky.urs.cz/item/CS_URS_2024_02/452311171" TargetMode="External" /><Relationship Id="rId14" Type="http://schemas.openxmlformats.org/officeDocument/2006/relationships/hyperlink" Target="https://podminky.urs.cz/item/CS_URS_2024_02/895941342" TargetMode="External" /><Relationship Id="rId15" Type="http://schemas.openxmlformats.org/officeDocument/2006/relationships/hyperlink" Target="https://podminky.urs.cz/item/CS_URS_2024_02/895941351" TargetMode="External" /><Relationship Id="rId16" Type="http://schemas.openxmlformats.org/officeDocument/2006/relationships/hyperlink" Target="https://podminky.urs.cz/item/CS_URS_2024_02/895941361" TargetMode="External" /><Relationship Id="rId17" Type="http://schemas.openxmlformats.org/officeDocument/2006/relationships/hyperlink" Target="https://podminky.urs.cz/item/CS_URS_2024_02/895941362" TargetMode="External" /><Relationship Id="rId18" Type="http://schemas.openxmlformats.org/officeDocument/2006/relationships/hyperlink" Target="https://podminky.urs.cz/item/CS_URS_2024_02/895941366" TargetMode="External" /><Relationship Id="rId19" Type="http://schemas.openxmlformats.org/officeDocument/2006/relationships/hyperlink" Target="https://podminky.urs.cz/item/CS_URS_2024_02/899204112" TargetMode="External" /><Relationship Id="rId20" Type="http://schemas.openxmlformats.org/officeDocument/2006/relationships/hyperlink" Target="https://podminky.urs.cz/item/CS_URS_2024_02/919735113" TargetMode="External" /><Relationship Id="rId21" Type="http://schemas.openxmlformats.org/officeDocument/2006/relationships/hyperlink" Target="https://podminky.urs.cz/item/CS_URS_2024_02/997221551" TargetMode="External" /><Relationship Id="rId22" Type="http://schemas.openxmlformats.org/officeDocument/2006/relationships/hyperlink" Target="https://podminky.urs.cz/item/CS_URS_2024_02/997221559" TargetMode="External" /><Relationship Id="rId23" Type="http://schemas.openxmlformats.org/officeDocument/2006/relationships/hyperlink" Target="https://podminky.urs.cz/item/CS_URS_2024_02/997221655" TargetMode="External" /><Relationship Id="rId24" Type="http://schemas.openxmlformats.org/officeDocument/2006/relationships/hyperlink" Target="https://podminky.urs.cz/item/CS_URS_2024_02/998276101" TargetMode="External" /><Relationship Id="rId25" Type="http://schemas.openxmlformats.org/officeDocument/2006/relationships/hyperlink" Target="https://podminky.urs.cz/item/CS_URS_2024_02/721241102" TargetMode="External" /><Relationship Id="rId26" Type="http://schemas.openxmlformats.org/officeDocument/2006/relationships/hyperlink" Target="https://podminky.urs.cz/item/CS_URS_2024_02/764508131" TargetMode="External" /><Relationship Id="rId2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75151101" TargetMode="External" /><Relationship Id="rId2" Type="http://schemas.openxmlformats.org/officeDocument/2006/relationships/hyperlink" Target="https://podminky.urs.cz/item/CS_URS_2024_02/212752101" TargetMode="External" /><Relationship Id="rId3" Type="http://schemas.openxmlformats.org/officeDocument/2006/relationships/hyperlink" Target="https://podminky.urs.cz/item/CS_URS_2024_02/359901211" TargetMode="External" /><Relationship Id="rId4" Type="http://schemas.openxmlformats.org/officeDocument/2006/relationships/hyperlink" Target="https://podminky.urs.cz/item/CS_URS_2024_02/451573111" TargetMode="External" /><Relationship Id="rId5" Type="http://schemas.openxmlformats.org/officeDocument/2006/relationships/hyperlink" Target="https://podminky.urs.cz/item/CS_URS_2024_02/871310330" TargetMode="External" /><Relationship Id="rId6" Type="http://schemas.openxmlformats.org/officeDocument/2006/relationships/hyperlink" Target="https://podminky.urs.cz/item/CS_URS_2024_02/871390320" TargetMode="External" /><Relationship Id="rId7" Type="http://schemas.openxmlformats.org/officeDocument/2006/relationships/hyperlink" Target="https://podminky.urs.cz/item/CS_URS_2024_02/877310310" TargetMode="External" /><Relationship Id="rId8" Type="http://schemas.openxmlformats.org/officeDocument/2006/relationships/hyperlink" Target="https://podminky.urs.cz/item/CS_URS_2024_02/877310330" TargetMode="External" /><Relationship Id="rId9" Type="http://schemas.openxmlformats.org/officeDocument/2006/relationships/hyperlink" Target="https://podminky.urs.cz/item/CS_URS_2024_02/877390310" TargetMode="External" /><Relationship Id="rId10" Type="http://schemas.openxmlformats.org/officeDocument/2006/relationships/hyperlink" Target="https://podminky.urs.cz/item/CS_URS_2024_02/877390320" TargetMode="External" /><Relationship Id="rId11" Type="http://schemas.openxmlformats.org/officeDocument/2006/relationships/hyperlink" Target="https://podminky.urs.cz/item/CS_URS_2024_02/894410211" TargetMode="External" /><Relationship Id="rId12" Type="http://schemas.openxmlformats.org/officeDocument/2006/relationships/hyperlink" Target="https://podminky.urs.cz/item/CS_URS_2024_02/894410212" TargetMode="External" /><Relationship Id="rId13" Type="http://schemas.openxmlformats.org/officeDocument/2006/relationships/hyperlink" Target="https://podminky.urs.cz/item/CS_URS_2024_02/894410213" TargetMode="External" /><Relationship Id="rId14" Type="http://schemas.openxmlformats.org/officeDocument/2006/relationships/hyperlink" Target="https://podminky.urs.cz/item/CS_URS_2024_02/894410232" TargetMode="External" /><Relationship Id="rId15" Type="http://schemas.openxmlformats.org/officeDocument/2006/relationships/hyperlink" Target="https://podminky.urs.cz/item/CS_URS_2024_02/894411131" TargetMode="External" /><Relationship Id="rId16" Type="http://schemas.openxmlformats.org/officeDocument/2006/relationships/hyperlink" Target="https://podminky.urs.cz/item/CS_URS_2024_02/899104112" TargetMode="External" /><Relationship Id="rId17" Type="http://schemas.openxmlformats.org/officeDocument/2006/relationships/hyperlink" Target="https://podminky.urs.cz/item/CS_URS_2024_02/899623181" TargetMode="External" /><Relationship Id="rId18" Type="http://schemas.openxmlformats.org/officeDocument/2006/relationships/hyperlink" Target="https://podminky.urs.cz/item/CS_URS_2024_02/R894410102" TargetMode="External" /><Relationship Id="rId19" Type="http://schemas.openxmlformats.org/officeDocument/2006/relationships/hyperlink" Target="https://podminky.urs.cz/item/CS_URS_2024_02/998276101" TargetMode="External" /><Relationship Id="rId2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5111" TargetMode="External" /><Relationship Id="rId2" Type="http://schemas.openxmlformats.org/officeDocument/2006/relationships/hyperlink" Target="https://podminky.urs.cz/item/CS_URS_2024_02/113106132" TargetMode="External" /><Relationship Id="rId3" Type="http://schemas.openxmlformats.org/officeDocument/2006/relationships/hyperlink" Target="https://podminky.urs.cz/item/CS_URS_2024_02/113106185" TargetMode="External" /><Relationship Id="rId4" Type="http://schemas.openxmlformats.org/officeDocument/2006/relationships/hyperlink" Target="https://podminky.urs.cz/item/CS_URS_2024_02/113107343" TargetMode="External" /><Relationship Id="rId5" Type="http://schemas.openxmlformats.org/officeDocument/2006/relationships/hyperlink" Target="https://podminky.urs.cz/item/CS_URS_2024_02/113201112" TargetMode="External" /><Relationship Id="rId6" Type="http://schemas.openxmlformats.org/officeDocument/2006/relationships/hyperlink" Target="https://podminky.urs.cz/item/CS_URS_2024_02/113204111" TargetMode="External" /><Relationship Id="rId7" Type="http://schemas.openxmlformats.org/officeDocument/2006/relationships/hyperlink" Target="https://podminky.urs.cz/item/CS_URS_2024_02/122452206" TargetMode="External" /><Relationship Id="rId8" Type="http://schemas.openxmlformats.org/officeDocument/2006/relationships/hyperlink" Target="https://podminky.urs.cz/item/CS_URS_2024_02/162651132" TargetMode="External" /><Relationship Id="rId9" Type="http://schemas.openxmlformats.org/officeDocument/2006/relationships/hyperlink" Target="https://podminky.urs.cz/item/CS_URS_2024_02/171152101" TargetMode="External" /><Relationship Id="rId10" Type="http://schemas.openxmlformats.org/officeDocument/2006/relationships/hyperlink" Target="https://podminky.urs.cz/item/CS_URS_2024_02/171201231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81152302" TargetMode="External" /><Relationship Id="rId13" Type="http://schemas.openxmlformats.org/officeDocument/2006/relationships/hyperlink" Target="https://podminky.urs.cz/item/CS_URS_2024_02/181252305" TargetMode="External" /><Relationship Id="rId14" Type="http://schemas.openxmlformats.org/officeDocument/2006/relationships/hyperlink" Target="https://podminky.urs.cz/item/CS_URS_2024_02/181411132" TargetMode="External" /><Relationship Id="rId15" Type="http://schemas.openxmlformats.org/officeDocument/2006/relationships/hyperlink" Target="https://podminky.urs.cz/item/CS_URS_2024_02/182112121" TargetMode="External" /><Relationship Id="rId16" Type="http://schemas.openxmlformats.org/officeDocument/2006/relationships/hyperlink" Target="https://podminky.urs.cz/item/CS_URS_2024_02/564861111" TargetMode="External" /><Relationship Id="rId17" Type="http://schemas.openxmlformats.org/officeDocument/2006/relationships/hyperlink" Target="https://podminky.urs.cz/item/CS_URS_2024_02/564871111" TargetMode="External" /><Relationship Id="rId18" Type="http://schemas.openxmlformats.org/officeDocument/2006/relationships/hyperlink" Target="https://podminky.urs.cz/item/CS_URS_2024_02/564871116" TargetMode="External" /><Relationship Id="rId19" Type="http://schemas.openxmlformats.org/officeDocument/2006/relationships/hyperlink" Target="https://podminky.urs.cz/item/CS_URS_2024_02/564962113" TargetMode="External" /><Relationship Id="rId20" Type="http://schemas.openxmlformats.org/officeDocument/2006/relationships/hyperlink" Target="https://podminky.urs.cz/item/CS_URS_2024_02/591211111" TargetMode="External" /><Relationship Id="rId21" Type="http://schemas.openxmlformats.org/officeDocument/2006/relationships/hyperlink" Target="https://podminky.urs.cz/item/CS_URS_2024_02/594111112" TargetMode="External" /><Relationship Id="rId22" Type="http://schemas.openxmlformats.org/officeDocument/2006/relationships/hyperlink" Target="https://podminky.urs.cz/item/CS_URS_2024_02/594111114" TargetMode="External" /><Relationship Id="rId23" Type="http://schemas.openxmlformats.org/officeDocument/2006/relationships/hyperlink" Target="https://podminky.urs.cz/item/CS_URS_2024_02/890311851" TargetMode="External" /><Relationship Id="rId24" Type="http://schemas.openxmlformats.org/officeDocument/2006/relationships/hyperlink" Target="https://podminky.urs.cz/item/CS_URS_2024_02/915111111" TargetMode="External" /><Relationship Id="rId25" Type="http://schemas.openxmlformats.org/officeDocument/2006/relationships/hyperlink" Target="https://podminky.urs.cz/item/CS_URS_2024_02/915121111" TargetMode="External" /><Relationship Id="rId26" Type="http://schemas.openxmlformats.org/officeDocument/2006/relationships/hyperlink" Target="https://podminky.urs.cz/item/CS_URS_2024_02/916241113" TargetMode="External" /><Relationship Id="rId27" Type="http://schemas.openxmlformats.org/officeDocument/2006/relationships/hyperlink" Target="https://podminky.urs.cz/item/CS_URS_2024_02/919121112" TargetMode="External" /><Relationship Id="rId28" Type="http://schemas.openxmlformats.org/officeDocument/2006/relationships/hyperlink" Target="https://podminky.urs.cz/item/CS_URS_2024_02/919726123" TargetMode="External" /><Relationship Id="rId29" Type="http://schemas.openxmlformats.org/officeDocument/2006/relationships/hyperlink" Target="https://podminky.urs.cz/item/CS_URS_2024_02/966006211" TargetMode="External" /><Relationship Id="rId30" Type="http://schemas.openxmlformats.org/officeDocument/2006/relationships/hyperlink" Target="https://podminky.urs.cz/item/CS_URS_2024_02/997221551" TargetMode="External" /><Relationship Id="rId31" Type="http://schemas.openxmlformats.org/officeDocument/2006/relationships/hyperlink" Target="https://podminky.urs.cz/item/CS_URS_2024_02/997221559" TargetMode="External" /><Relationship Id="rId32" Type="http://schemas.openxmlformats.org/officeDocument/2006/relationships/hyperlink" Target="https://podminky.urs.cz/item/CS_URS_2024_02/997221571" TargetMode="External" /><Relationship Id="rId33" Type="http://schemas.openxmlformats.org/officeDocument/2006/relationships/hyperlink" Target="https://podminky.urs.cz/item/CS_URS_2024_02/997221612" TargetMode="External" /><Relationship Id="rId34" Type="http://schemas.openxmlformats.org/officeDocument/2006/relationships/hyperlink" Target="https://podminky.urs.cz/item/CS_URS_2024_02/997221579" TargetMode="External" /><Relationship Id="rId35" Type="http://schemas.openxmlformats.org/officeDocument/2006/relationships/hyperlink" Target="https://podminky.urs.cz/item/CS_URS_2024_02/997221861" TargetMode="External" /><Relationship Id="rId36" Type="http://schemas.openxmlformats.org/officeDocument/2006/relationships/hyperlink" Target="https://podminky.urs.cz/item/CS_URS_2024_02/998223011" TargetMode="External" /><Relationship Id="rId3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83" TargetMode="External" /><Relationship Id="rId2" Type="http://schemas.openxmlformats.org/officeDocument/2006/relationships/hyperlink" Target="https://podminky.urs.cz/item/CS_URS_2024_02/113107164" TargetMode="External" /><Relationship Id="rId3" Type="http://schemas.openxmlformats.org/officeDocument/2006/relationships/hyperlink" Target="https://podminky.urs.cz/item/CS_URS_2024_02/132354204" TargetMode="External" /><Relationship Id="rId4" Type="http://schemas.openxmlformats.org/officeDocument/2006/relationships/hyperlink" Target="https://podminky.urs.cz/item/CS_URS_2024_02/132454204" TargetMode="External" /><Relationship Id="rId5" Type="http://schemas.openxmlformats.org/officeDocument/2006/relationships/hyperlink" Target="https://podminky.urs.cz/item/CS_URS_2024_02/139001101" TargetMode="External" /><Relationship Id="rId6" Type="http://schemas.openxmlformats.org/officeDocument/2006/relationships/hyperlink" Target="https://podminky.urs.cz/item/CS_URS_2024_02/151711121" TargetMode="External" /><Relationship Id="rId7" Type="http://schemas.openxmlformats.org/officeDocument/2006/relationships/hyperlink" Target="https://podminky.urs.cz/item/CS_URS_2024_02/151712111" TargetMode="External" /><Relationship Id="rId8" Type="http://schemas.openxmlformats.org/officeDocument/2006/relationships/hyperlink" Target="https://podminky.urs.cz/item/CS_URS_2024_02/151721112" TargetMode="External" /><Relationship Id="rId9" Type="http://schemas.openxmlformats.org/officeDocument/2006/relationships/hyperlink" Target="https://podminky.urs.cz/item/CS_URS_2024_02/151811131" TargetMode="External" /><Relationship Id="rId10" Type="http://schemas.openxmlformats.org/officeDocument/2006/relationships/hyperlink" Target="https://podminky.urs.cz/item/CS_URS_2024_02/151811231" TargetMode="External" /><Relationship Id="rId11" Type="http://schemas.openxmlformats.org/officeDocument/2006/relationships/hyperlink" Target="https://podminky.urs.cz/item/CS_URS_2024_02/153111114" TargetMode="External" /><Relationship Id="rId12" Type="http://schemas.openxmlformats.org/officeDocument/2006/relationships/hyperlink" Target="https://podminky.urs.cz/item/CS_URS_2024_02/153111115" TargetMode="External" /><Relationship Id="rId13" Type="http://schemas.openxmlformats.org/officeDocument/2006/relationships/hyperlink" Target="https://podminky.urs.cz/item/CS_URS_2024_02/162651132" TargetMode="External" /><Relationship Id="rId14" Type="http://schemas.openxmlformats.org/officeDocument/2006/relationships/hyperlink" Target="https://podminky.urs.cz/item/CS_URS_2024_02/171201221" TargetMode="External" /><Relationship Id="rId15" Type="http://schemas.openxmlformats.org/officeDocument/2006/relationships/hyperlink" Target="https://podminky.urs.cz/item/CS_URS_2024_02/171251201" TargetMode="External" /><Relationship Id="rId16" Type="http://schemas.openxmlformats.org/officeDocument/2006/relationships/hyperlink" Target="https://podminky.urs.cz/item/CS_URS_2024_02/174151101" TargetMode="External" /><Relationship Id="rId17" Type="http://schemas.openxmlformats.org/officeDocument/2006/relationships/hyperlink" Target="https://podminky.urs.cz/item/CS_URS_2024_02/175151101" TargetMode="External" /><Relationship Id="rId18" Type="http://schemas.openxmlformats.org/officeDocument/2006/relationships/hyperlink" Target="https://podminky.urs.cz/item/CS_URS_2024_02/226111215" TargetMode="External" /><Relationship Id="rId19" Type="http://schemas.openxmlformats.org/officeDocument/2006/relationships/hyperlink" Target="https://podminky.urs.cz/item/CS_URS_2024_02/273316131" TargetMode="External" /><Relationship Id="rId20" Type="http://schemas.openxmlformats.org/officeDocument/2006/relationships/hyperlink" Target="https://podminky.urs.cz/item/CS_URS_2024_02/273326241" TargetMode="External" /><Relationship Id="rId21" Type="http://schemas.openxmlformats.org/officeDocument/2006/relationships/hyperlink" Target="https://podminky.urs.cz/item/CS_URS_2024_02/273356021" TargetMode="External" /><Relationship Id="rId22" Type="http://schemas.openxmlformats.org/officeDocument/2006/relationships/hyperlink" Target="https://podminky.urs.cz/item/CS_URS_2024_02/273356022" TargetMode="External" /><Relationship Id="rId23" Type="http://schemas.openxmlformats.org/officeDocument/2006/relationships/hyperlink" Target="https://podminky.urs.cz/item/CS_URS_2024_02/369317311" TargetMode="External" /><Relationship Id="rId24" Type="http://schemas.openxmlformats.org/officeDocument/2006/relationships/hyperlink" Target="https://podminky.urs.cz/item/CS_URS_2024_02/380326242" TargetMode="External" /><Relationship Id="rId25" Type="http://schemas.openxmlformats.org/officeDocument/2006/relationships/hyperlink" Target="https://podminky.urs.cz/item/CS_URS_2024_02/380356211" TargetMode="External" /><Relationship Id="rId26" Type="http://schemas.openxmlformats.org/officeDocument/2006/relationships/hyperlink" Target="https://podminky.urs.cz/item/CS_URS_2024_02/380356212" TargetMode="External" /><Relationship Id="rId27" Type="http://schemas.openxmlformats.org/officeDocument/2006/relationships/hyperlink" Target="https://podminky.urs.cz/item/CS_URS_2024_02/380361006" TargetMode="External" /><Relationship Id="rId28" Type="http://schemas.openxmlformats.org/officeDocument/2006/relationships/hyperlink" Target="https://podminky.urs.cz/item/CS_URS_2024_02/451541111" TargetMode="External" /><Relationship Id="rId29" Type="http://schemas.openxmlformats.org/officeDocument/2006/relationships/hyperlink" Target="https://podminky.urs.cz/item/CS_URS_2024_02/451573111" TargetMode="External" /><Relationship Id="rId30" Type="http://schemas.openxmlformats.org/officeDocument/2006/relationships/hyperlink" Target="https://podminky.urs.cz/item/CS_URS_2024_02/452313131" TargetMode="External" /><Relationship Id="rId31" Type="http://schemas.openxmlformats.org/officeDocument/2006/relationships/hyperlink" Target="https://podminky.urs.cz/item/CS_URS_2024_02/452351111" TargetMode="External" /><Relationship Id="rId32" Type="http://schemas.openxmlformats.org/officeDocument/2006/relationships/hyperlink" Target="https://podminky.urs.cz/item/CS_URS_2024_02/452351112" TargetMode="External" /><Relationship Id="rId33" Type="http://schemas.openxmlformats.org/officeDocument/2006/relationships/hyperlink" Target="https://podminky.urs.cz/item/CS_URS_2024_02/619996145" TargetMode="External" /><Relationship Id="rId34" Type="http://schemas.openxmlformats.org/officeDocument/2006/relationships/hyperlink" Target="https://podminky.urs.cz/item/CS_URS_2024_02/851371131" TargetMode="External" /><Relationship Id="rId35" Type="http://schemas.openxmlformats.org/officeDocument/2006/relationships/hyperlink" Target="https://podminky.urs.cz/item/CS_URS_2024_02/857242122" TargetMode="External" /><Relationship Id="rId36" Type="http://schemas.openxmlformats.org/officeDocument/2006/relationships/hyperlink" Target="https://podminky.urs.cz/item/CS_URS_2024_02/857371131" TargetMode="External" /><Relationship Id="rId37" Type="http://schemas.openxmlformats.org/officeDocument/2006/relationships/hyperlink" Target="https://podminky.urs.cz/item/CS_URS_2024_02/857372122" TargetMode="External" /><Relationship Id="rId38" Type="http://schemas.openxmlformats.org/officeDocument/2006/relationships/hyperlink" Target="https://podminky.urs.cz/item/CS_URS_2024_02/857381131" TargetMode="External" /><Relationship Id="rId39" Type="http://schemas.openxmlformats.org/officeDocument/2006/relationships/hyperlink" Target="https://podminky.urs.cz/item/CS_URS_2024_02/857382122" TargetMode="External" /><Relationship Id="rId40" Type="http://schemas.openxmlformats.org/officeDocument/2006/relationships/hyperlink" Target="https://podminky.urs.cz/item/CS_URS_2024_02/891241112" TargetMode="External" /><Relationship Id="rId41" Type="http://schemas.openxmlformats.org/officeDocument/2006/relationships/hyperlink" Target="https://podminky.urs.cz/item/CS_URS_2024_02/891247112" TargetMode="External" /><Relationship Id="rId42" Type="http://schemas.openxmlformats.org/officeDocument/2006/relationships/hyperlink" Target="https://podminky.urs.cz/item/CS_URS_2024_02/891371112" TargetMode="External" /><Relationship Id="rId43" Type="http://schemas.openxmlformats.org/officeDocument/2006/relationships/hyperlink" Target="https://podminky.urs.cz/item/CS_URS_2024_02/892381111" TargetMode="External" /><Relationship Id="rId44" Type="http://schemas.openxmlformats.org/officeDocument/2006/relationships/hyperlink" Target="https://podminky.urs.cz/item/CS_URS_2024_02/892383122" TargetMode="External" /><Relationship Id="rId45" Type="http://schemas.openxmlformats.org/officeDocument/2006/relationships/hyperlink" Target="https://podminky.urs.cz/item/CS_URS_2024_02/899401112" TargetMode="External" /><Relationship Id="rId46" Type="http://schemas.openxmlformats.org/officeDocument/2006/relationships/hyperlink" Target="https://podminky.urs.cz/item/CS_URS_2024_02/899401113" TargetMode="External" /><Relationship Id="rId47" Type="http://schemas.openxmlformats.org/officeDocument/2006/relationships/hyperlink" Target="https://podminky.urs.cz/item/CS_URS_2024_02/899721112" TargetMode="External" /><Relationship Id="rId48" Type="http://schemas.openxmlformats.org/officeDocument/2006/relationships/hyperlink" Target="https://podminky.urs.cz/item/CS_URS_2024_02/899722112" TargetMode="External" /><Relationship Id="rId49" Type="http://schemas.openxmlformats.org/officeDocument/2006/relationships/hyperlink" Target="https://podminky.urs.cz/item/CS_URS_2024_02/931994105" TargetMode="External" /><Relationship Id="rId50" Type="http://schemas.openxmlformats.org/officeDocument/2006/relationships/hyperlink" Target="https://podminky.urs.cz/item/CS_URS_2024_02/953334121" TargetMode="External" /><Relationship Id="rId51" Type="http://schemas.openxmlformats.org/officeDocument/2006/relationships/hyperlink" Target="https://podminky.urs.cz/item/CS_URS_2024_02/977151133" TargetMode="External" /><Relationship Id="rId52" Type="http://schemas.openxmlformats.org/officeDocument/2006/relationships/hyperlink" Target="https://podminky.urs.cz/item/CS_URS_2024_02/977271111" TargetMode="External" /><Relationship Id="rId53" Type="http://schemas.openxmlformats.org/officeDocument/2006/relationships/hyperlink" Target="https://podminky.urs.cz/item/CS_URS_2024_02/997013631" TargetMode="External" /><Relationship Id="rId54" Type="http://schemas.openxmlformats.org/officeDocument/2006/relationships/hyperlink" Target="https://podminky.urs.cz/item/CS_URS_2024_02/997221551" TargetMode="External" /><Relationship Id="rId55" Type="http://schemas.openxmlformats.org/officeDocument/2006/relationships/hyperlink" Target="https://podminky.urs.cz/item/CS_URS_2024_02/997221559" TargetMode="External" /><Relationship Id="rId56" Type="http://schemas.openxmlformats.org/officeDocument/2006/relationships/hyperlink" Target="https://podminky.urs.cz/item/CS_URS_2024_02/997221655" TargetMode="External" /><Relationship Id="rId57" Type="http://schemas.openxmlformats.org/officeDocument/2006/relationships/hyperlink" Target="https://podminky.urs.cz/item/CS_URS_2024_02/998142251" TargetMode="External" /><Relationship Id="rId58" Type="http://schemas.openxmlformats.org/officeDocument/2006/relationships/hyperlink" Target="https://podminky.urs.cz/item/CS_URS_2024_02/711191101" TargetMode="External" /><Relationship Id="rId59" Type="http://schemas.openxmlformats.org/officeDocument/2006/relationships/hyperlink" Target="https://podminky.urs.cz/item/CS_URS_2024_02/711192101" TargetMode="External" /><Relationship Id="rId60" Type="http://schemas.openxmlformats.org/officeDocument/2006/relationships/hyperlink" Target="https://podminky.urs.cz/item/CS_URS_2024_02/711511101" TargetMode="External" /><Relationship Id="rId61" Type="http://schemas.openxmlformats.org/officeDocument/2006/relationships/hyperlink" Target="https://podminky.urs.cz/item/CS_URS_2024_02/711521131" TargetMode="External" /><Relationship Id="rId62" Type="http://schemas.openxmlformats.org/officeDocument/2006/relationships/hyperlink" Target="https://podminky.urs.cz/item/CS_URS_2024_02/767995101" TargetMode="External" /><Relationship Id="rId63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DV-2024-03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Obnova VHI v MPR - Obnova VHI v části ul. Kosmákova, Jihlava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5. 9. 2024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ROUND(AG95+SUM(AG96:AG101),2)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ROUND(AS95+SUM(AS96:AS101),2)</f>
        <v>0</v>
      </c>
      <c r="AT94" s="114">
        <f>ROUND(SUM(AV94:AW94),2)</f>
        <v>0</v>
      </c>
      <c r="AU94" s="115">
        <f>ROUND(AU95+SUM(AU96:AU101),5)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ROUND(AZ95+SUM(AZ96:AZ101),2)</f>
        <v>0</v>
      </c>
      <c r="BA94" s="114">
        <f>ROUND(BA95+SUM(BA96:BA101),2)</f>
        <v>0</v>
      </c>
      <c r="BB94" s="114">
        <f>ROUND(BB95+SUM(BB96:BB101),2)</f>
        <v>0</v>
      </c>
      <c r="BC94" s="114">
        <f>ROUND(BC95+SUM(BC96:BC101),2)</f>
        <v>0</v>
      </c>
      <c r="BD94" s="116">
        <f>ROUND(BD95+SUM(BD96:BD101),2)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'SO-00 - Vedlejší rozpočto...'!J30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'SO-00 - Vedlejší rozpočto...'!P123</f>
        <v>0</v>
      </c>
      <c r="AV95" s="128">
        <f>'SO-00 - Vedlejší rozpočto...'!J33</f>
        <v>0</v>
      </c>
      <c r="AW95" s="128">
        <f>'SO-00 - Vedlejší rozpočto...'!J34</f>
        <v>0</v>
      </c>
      <c r="AX95" s="128">
        <f>'SO-00 - Vedlejší rozpočto...'!J35</f>
        <v>0</v>
      </c>
      <c r="AY95" s="128">
        <f>'SO-00 - Vedlejší rozpočto...'!J36</f>
        <v>0</v>
      </c>
      <c r="AZ95" s="128">
        <f>'SO-00 - Vedlejší rozpočto...'!F33</f>
        <v>0</v>
      </c>
      <c r="BA95" s="128">
        <f>'SO-00 - Vedlejší rozpočto...'!F34</f>
        <v>0</v>
      </c>
      <c r="BB95" s="128">
        <f>'SO-00 - Vedlejší rozpočto...'!F35</f>
        <v>0</v>
      </c>
      <c r="BC95" s="128">
        <f>'SO-00 - Vedlejší rozpočto...'!F36</f>
        <v>0</v>
      </c>
      <c r="BD95" s="130">
        <f>'SO-00 - Vedlejší rozpočto...'!F37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'SO-01 - Rekonstrukce vodo...'!J30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'SO-01 - Rekonstrukce vodo...'!P127</f>
        <v>0</v>
      </c>
      <c r="AV96" s="128">
        <f>'SO-01 - Rekonstrukce vodo...'!J33</f>
        <v>0</v>
      </c>
      <c r="AW96" s="128">
        <f>'SO-01 - Rekonstrukce vodo...'!J34</f>
        <v>0</v>
      </c>
      <c r="AX96" s="128">
        <f>'SO-01 - Rekonstrukce vodo...'!J35</f>
        <v>0</v>
      </c>
      <c r="AY96" s="128">
        <f>'SO-01 - Rekonstrukce vodo...'!J36</f>
        <v>0</v>
      </c>
      <c r="AZ96" s="128">
        <f>'SO-01 - Rekonstrukce vodo...'!F33</f>
        <v>0</v>
      </c>
      <c r="BA96" s="128">
        <f>'SO-01 - Rekonstrukce vodo...'!F34</f>
        <v>0</v>
      </c>
      <c r="BB96" s="128">
        <f>'SO-01 - Rekonstrukce vodo...'!F35</f>
        <v>0</v>
      </c>
      <c r="BC96" s="128">
        <f>'SO-01 - Rekonstrukce vodo...'!F36</f>
        <v>0</v>
      </c>
      <c r="BD96" s="130">
        <f>'SO-01 - Rekonstrukce vodo...'!F37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16.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'SO-02 - Rekonstrukce jedn...'!J30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'SO-02 - Rekonstrukce jedn...'!P125</f>
        <v>0</v>
      </c>
      <c r="AV97" s="128">
        <f>'SO-02 - Rekonstrukce jedn...'!J33</f>
        <v>0</v>
      </c>
      <c r="AW97" s="128">
        <f>'SO-02 - Rekonstrukce jedn...'!J34</f>
        <v>0</v>
      </c>
      <c r="AX97" s="128">
        <f>'SO-02 - Rekonstrukce jedn...'!J35</f>
        <v>0</v>
      </c>
      <c r="AY97" s="128">
        <f>'SO-02 - Rekonstrukce jedn...'!J36</f>
        <v>0</v>
      </c>
      <c r="AZ97" s="128">
        <f>'SO-02 - Rekonstrukce jedn...'!F33</f>
        <v>0</v>
      </c>
      <c r="BA97" s="128">
        <f>'SO-02 - Rekonstrukce jedn...'!F34</f>
        <v>0</v>
      </c>
      <c r="BB97" s="128">
        <f>'SO-02 - Rekonstrukce jedn...'!F35</f>
        <v>0</v>
      </c>
      <c r="BC97" s="128">
        <f>'SO-02 - Rekonstrukce jedn...'!F36</f>
        <v>0</v>
      </c>
      <c r="BD97" s="130">
        <f>'SO-02 - Rekonstrukce jedn...'!F37</f>
        <v>0</v>
      </c>
      <c r="BE97" s="7"/>
      <c r="BT97" s="131" t="s">
        <v>81</v>
      </c>
      <c r="BV97" s="131" t="s">
        <v>75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7" customFormat="1" ht="16.5" customHeight="1">
      <c r="A98" s="119" t="s">
        <v>77</v>
      </c>
      <c r="B98" s="120"/>
      <c r="C98" s="121"/>
      <c r="D98" s="122" t="s">
        <v>90</v>
      </c>
      <c r="E98" s="122"/>
      <c r="F98" s="122"/>
      <c r="G98" s="122"/>
      <c r="H98" s="122"/>
      <c r="I98" s="123"/>
      <c r="J98" s="122" t="s">
        <v>91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'SO-03 - Výstavba dešťové 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27">
        <v>0</v>
      </c>
      <c r="AT98" s="128">
        <f>ROUND(SUM(AV98:AW98),2)</f>
        <v>0</v>
      </c>
      <c r="AU98" s="129">
        <f>'SO-03 - Výstavba dešťové ...'!P126</f>
        <v>0</v>
      </c>
      <c r="AV98" s="128">
        <f>'SO-03 - Výstavba dešťové ...'!J33</f>
        <v>0</v>
      </c>
      <c r="AW98" s="128">
        <f>'SO-03 - Výstavba dešťové ...'!J34</f>
        <v>0</v>
      </c>
      <c r="AX98" s="128">
        <f>'SO-03 - Výstavba dešťové ...'!J35</f>
        <v>0</v>
      </c>
      <c r="AY98" s="128">
        <f>'SO-03 - Výstavba dešťové ...'!J36</f>
        <v>0</v>
      </c>
      <c r="AZ98" s="128">
        <f>'SO-03 - Výstavba dešťové ...'!F33</f>
        <v>0</v>
      </c>
      <c r="BA98" s="128">
        <f>'SO-03 - Výstavba dešťové ...'!F34</f>
        <v>0</v>
      </c>
      <c r="BB98" s="128">
        <f>'SO-03 - Výstavba dešťové ...'!F35</f>
        <v>0</v>
      </c>
      <c r="BC98" s="128">
        <f>'SO-03 - Výstavba dešťové ...'!F36</f>
        <v>0</v>
      </c>
      <c r="BD98" s="130">
        <f>'SO-03 - Výstavba dešťové ...'!F37</f>
        <v>0</v>
      </c>
      <c r="BE98" s="7"/>
      <c r="BT98" s="131" t="s">
        <v>81</v>
      </c>
      <c r="BV98" s="131" t="s">
        <v>75</v>
      </c>
      <c r="BW98" s="131" t="s">
        <v>92</v>
      </c>
      <c r="BX98" s="131" t="s">
        <v>5</v>
      </c>
      <c r="CL98" s="131" t="s">
        <v>1</v>
      </c>
      <c r="CM98" s="131" t="s">
        <v>83</v>
      </c>
    </row>
    <row r="99" s="7" customFormat="1" ht="16.5" customHeight="1">
      <c r="A99" s="119" t="s">
        <v>77</v>
      </c>
      <c r="B99" s="120"/>
      <c r="C99" s="121"/>
      <c r="D99" s="122" t="s">
        <v>93</v>
      </c>
      <c r="E99" s="122"/>
      <c r="F99" s="122"/>
      <c r="G99" s="122"/>
      <c r="H99" s="122"/>
      <c r="I99" s="123"/>
      <c r="J99" s="122" t="s">
        <v>94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'SO-03a - Výstavba dešťové...'!J30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80</v>
      </c>
      <c r="AR99" s="126"/>
      <c r="AS99" s="127">
        <v>0</v>
      </c>
      <c r="AT99" s="128">
        <f>ROUND(SUM(AV99:AW99),2)</f>
        <v>0</v>
      </c>
      <c r="AU99" s="129">
        <f>'SO-03a - Výstavba dešťové...'!P123</f>
        <v>0</v>
      </c>
      <c r="AV99" s="128">
        <f>'SO-03a - Výstavba dešťové...'!J33</f>
        <v>0</v>
      </c>
      <c r="AW99" s="128">
        <f>'SO-03a - Výstavba dešťové...'!J34</f>
        <v>0</v>
      </c>
      <c r="AX99" s="128">
        <f>'SO-03a - Výstavba dešťové...'!J35</f>
        <v>0</v>
      </c>
      <c r="AY99" s="128">
        <f>'SO-03a - Výstavba dešťové...'!J36</f>
        <v>0</v>
      </c>
      <c r="AZ99" s="128">
        <f>'SO-03a - Výstavba dešťové...'!F33</f>
        <v>0</v>
      </c>
      <c r="BA99" s="128">
        <f>'SO-03a - Výstavba dešťové...'!F34</f>
        <v>0</v>
      </c>
      <c r="BB99" s="128">
        <f>'SO-03a - Výstavba dešťové...'!F35</f>
        <v>0</v>
      </c>
      <c r="BC99" s="128">
        <f>'SO-03a - Výstavba dešťové...'!F36</f>
        <v>0</v>
      </c>
      <c r="BD99" s="130">
        <f>'SO-03a - Výstavba dešťové...'!F37</f>
        <v>0</v>
      </c>
      <c r="BE99" s="7"/>
      <c r="BT99" s="131" t="s">
        <v>81</v>
      </c>
      <c r="BV99" s="131" t="s">
        <v>75</v>
      </c>
      <c r="BW99" s="131" t="s">
        <v>95</v>
      </c>
      <c r="BX99" s="131" t="s">
        <v>5</v>
      </c>
      <c r="CL99" s="131" t="s">
        <v>1</v>
      </c>
      <c r="CM99" s="131" t="s">
        <v>83</v>
      </c>
    </row>
    <row r="100" s="7" customFormat="1" ht="16.5" customHeight="1">
      <c r="A100" s="119" t="s">
        <v>77</v>
      </c>
      <c r="B100" s="120"/>
      <c r="C100" s="121"/>
      <c r="D100" s="122" t="s">
        <v>96</v>
      </c>
      <c r="E100" s="122"/>
      <c r="F100" s="122"/>
      <c r="G100" s="122"/>
      <c r="H100" s="122"/>
      <c r="I100" s="123"/>
      <c r="J100" s="122" t="s">
        <v>97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'SO-04 - Rekonstrukce povr...'!J30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80</v>
      </c>
      <c r="AR100" s="126"/>
      <c r="AS100" s="127">
        <v>0</v>
      </c>
      <c r="AT100" s="128">
        <f>ROUND(SUM(AV100:AW100),2)</f>
        <v>0</v>
      </c>
      <c r="AU100" s="129">
        <f>'SO-04 - Rekonstrukce povr...'!P123</f>
        <v>0</v>
      </c>
      <c r="AV100" s="128">
        <f>'SO-04 - Rekonstrukce povr...'!J33</f>
        <v>0</v>
      </c>
      <c r="AW100" s="128">
        <f>'SO-04 - Rekonstrukce povr...'!J34</f>
        <v>0</v>
      </c>
      <c r="AX100" s="128">
        <f>'SO-04 - Rekonstrukce povr...'!J35</f>
        <v>0</v>
      </c>
      <c r="AY100" s="128">
        <f>'SO-04 - Rekonstrukce povr...'!J36</f>
        <v>0</v>
      </c>
      <c r="AZ100" s="128">
        <f>'SO-04 - Rekonstrukce povr...'!F33</f>
        <v>0</v>
      </c>
      <c r="BA100" s="128">
        <f>'SO-04 - Rekonstrukce povr...'!F34</f>
        <v>0</v>
      </c>
      <c r="BB100" s="128">
        <f>'SO-04 - Rekonstrukce povr...'!F35</f>
        <v>0</v>
      </c>
      <c r="BC100" s="128">
        <f>'SO-04 - Rekonstrukce povr...'!F36</f>
        <v>0</v>
      </c>
      <c r="BD100" s="130">
        <f>'SO-04 - Rekonstrukce povr...'!F37</f>
        <v>0</v>
      </c>
      <c r="BE100" s="7"/>
      <c r="BT100" s="131" t="s">
        <v>81</v>
      </c>
      <c r="BV100" s="131" t="s">
        <v>75</v>
      </c>
      <c r="BW100" s="131" t="s">
        <v>98</v>
      </c>
      <c r="BX100" s="131" t="s">
        <v>5</v>
      </c>
      <c r="CL100" s="131" t="s">
        <v>1</v>
      </c>
      <c r="CM100" s="131" t="s">
        <v>83</v>
      </c>
    </row>
    <row r="101" s="7" customFormat="1" ht="16.5" customHeight="1">
      <c r="A101" s="7"/>
      <c r="B101" s="120"/>
      <c r="C101" s="121"/>
      <c r="D101" s="122" t="s">
        <v>99</v>
      </c>
      <c r="E101" s="122"/>
      <c r="F101" s="122"/>
      <c r="G101" s="122"/>
      <c r="H101" s="122"/>
      <c r="I101" s="123"/>
      <c r="J101" s="122" t="s">
        <v>100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32">
        <f>ROUND(SUM(AG102:AG104),2)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80</v>
      </c>
      <c r="AR101" s="126"/>
      <c r="AS101" s="127">
        <f>ROUND(SUM(AS102:AS104),2)</f>
        <v>0</v>
      </c>
      <c r="AT101" s="128">
        <f>ROUND(SUM(AV101:AW101),2)</f>
        <v>0</v>
      </c>
      <c r="AU101" s="129">
        <f>ROUND(SUM(AU102:AU104),5)</f>
        <v>0</v>
      </c>
      <c r="AV101" s="128">
        <f>ROUND(AZ101*L29,2)</f>
        <v>0</v>
      </c>
      <c r="AW101" s="128">
        <f>ROUND(BA101*L30,2)</f>
        <v>0</v>
      </c>
      <c r="AX101" s="128">
        <f>ROUND(BB101*L29,2)</f>
        <v>0</v>
      </c>
      <c r="AY101" s="128">
        <f>ROUND(BC101*L30,2)</f>
        <v>0</v>
      </c>
      <c r="AZ101" s="128">
        <f>ROUND(SUM(AZ102:AZ104),2)</f>
        <v>0</v>
      </c>
      <c r="BA101" s="128">
        <f>ROUND(SUM(BA102:BA104),2)</f>
        <v>0</v>
      </c>
      <c r="BB101" s="128">
        <f>ROUND(SUM(BB102:BB104),2)</f>
        <v>0</v>
      </c>
      <c r="BC101" s="128">
        <f>ROUND(SUM(BC102:BC104),2)</f>
        <v>0</v>
      </c>
      <c r="BD101" s="130">
        <f>ROUND(SUM(BD102:BD104),2)</f>
        <v>0</v>
      </c>
      <c r="BE101" s="7"/>
      <c r="BS101" s="131" t="s">
        <v>72</v>
      </c>
      <c r="BT101" s="131" t="s">
        <v>81</v>
      </c>
      <c r="BV101" s="131" t="s">
        <v>75</v>
      </c>
      <c r="BW101" s="131" t="s">
        <v>101</v>
      </c>
      <c r="BX101" s="131" t="s">
        <v>5</v>
      </c>
      <c r="CL101" s="131" t="s">
        <v>1</v>
      </c>
      <c r="CM101" s="131" t="s">
        <v>83</v>
      </c>
    </row>
    <row r="102" s="4" customFormat="1" ht="16.5" customHeight="1">
      <c r="A102" s="119" t="s">
        <v>77</v>
      </c>
      <c r="B102" s="70"/>
      <c r="C102" s="133"/>
      <c r="D102" s="133"/>
      <c r="E102" s="134" t="s">
        <v>99</v>
      </c>
      <c r="F102" s="134"/>
      <c r="G102" s="134"/>
      <c r="H102" s="134"/>
      <c r="I102" s="134"/>
      <c r="J102" s="133"/>
      <c r="K102" s="134" t="s">
        <v>100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'SO-05 - Armaturní šachta'!J30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102</v>
      </c>
      <c r="AR102" s="72"/>
      <c r="AS102" s="137">
        <v>0</v>
      </c>
      <c r="AT102" s="138">
        <f>ROUND(SUM(AV102:AW102),2)</f>
        <v>0</v>
      </c>
      <c r="AU102" s="139">
        <f>'SO-05 - Armaturní šachta'!P130</f>
        <v>0</v>
      </c>
      <c r="AV102" s="138">
        <f>'SO-05 - Armaturní šachta'!J33</f>
        <v>0</v>
      </c>
      <c r="AW102" s="138">
        <f>'SO-05 - Armaturní šachta'!J34</f>
        <v>0</v>
      </c>
      <c r="AX102" s="138">
        <f>'SO-05 - Armaturní šachta'!J35</f>
        <v>0</v>
      </c>
      <c r="AY102" s="138">
        <f>'SO-05 - Armaturní šachta'!J36</f>
        <v>0</v>
      </c>
      <c r="AZ102" s="138">
        <f>'SO-05 - Armaturní šachta'!F33</f>
        <v>0</v>
      </c>
      <c r="BA102" s="138">
        <f>'SO-05 - Armaturní šachta'!F34</f>
        <v>0</v>
      </c>
      <c r="BB102" s="138">
        <f>'SO-05 - Armaturní šachta'!F35</f>
        <v>0</v>
      </c>
      <c r="BC102" s="138">
        <f>'SO-05 - Armaturní šachta'!F36</f>
        <v>0</v>
      </c>
      <c r="BD102" s="140">
        <f>'SO-05 - Armaturní šachta'!F37</f>
        <v>0</v>
      </c>
      <c r="BE102" s="4"/>
      <c r="BT102" s="141" t="s">
        <v>83</v>
      </c>
      <c r="BU102" s="141" t="s">
        <v>103</v>
      </c>
      <c r="BV102" s="141" t="s">
        <v>75</v>
      </c>
      <c r="BW102" s="141" t="s">
        <v>101</v>
      </c>
      <c r="BX102" s="141" t="s">
        <v>5</v>
      </c>
      <c r="CL102" s="141" t="s">
        <v>1</v>
      </c>
      <c r="CM102" s="141" t="s">
        <v>83</v>
      </c>
    </row>
    <row r="103" s="4" customFormat="1" ht="16.5" customHeight="1">
      <c r="A103" s="119" t="s">
        <v>77</v>
      </c>
      <c r="B103" s="70"/>
      <c r="C103" s="133"/>
      <c r="D103" s="133"/>
      <c r="E103" s="134" t="s">
        <v>104</v>
      </c>
      <c r="F103" s="134"/>
      <c r="G103" s="134"/>
      <c r="H103" s="134"/>
      <c r="I103" s="134"/>
      <c r="J103" s="133"/>
      <c r="K103" s="134" t="s">
        <v>105</v>
      </c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5">
        <f>'SO-05.1 - Armaturní šacht...'!J32</f>
        <v>0</v>
      </c>
      <c r="AH103" s="133"/>
      <c r="AI103" s="133"/>
      <c r="AJ103" s="133"/>
      <c r="AK103" s="133"/>
      <c r="AL103" s="133"/>
      <c r="AM103" s="133"/>
      <c r="AN103" s="135">
        <f>SUM(AG103,AT103)</f>
        <v>0</v>
      </c>
      <c r="AO103" s="133"/>
      <c r="AP103" s="133"/>
      <c r="AQ103" s="136" t="s">
        <v>102</v>
      </c>
      <c r="AR103" s="72"/>
      <c r="AS103" s="137">
        <v>0</v>
      </c>
      <c r="AT103" s="138">
        <f>ROUND(SUM(AV103:AW103),2)</f>
        <v>0</v>
      </c>
      <c r="AU103" s="139">
        <f>'SO-05.1 - Armaturní šacht...'!P122</f>
        <v>0</v>
      </c>
      <c r="AV103" s="138">
        <f>'SO-05.1 - Armaturní šacht...'!J35</f>
        <v>0</v>
      </c>
      <c r="AW103" s="138">
        <f>'SO-05.1 - Armaturní šacht...'!J36</f>
        <v>0</v>
      </c>
      <c r="AX103" s="138">
        <f>'SO-05.1 - Armaturní šacht...'!J37</f>
        <v>0</v>
      </c>
      <c r="AY103" s="138">
        <f>'SO-05.1 - Armaturní šacht...'!J38</f>
        <v>0</v>
      </c>
      <c r="AZ103" s="138">
        <f>'SO-05.1 - Armaturní šacht...'!F35</f>
        <v>0</v>
      </c>
      <c r="BA103" s="138">
        <f>'SO-05.1 - Armaturní šacht...'!F36</f>
        <v>0</v>
      </c>
      <c r="BB103" s="138">
        <f>'SO-05.1 - Armaturní šacht...'!F37</f>
        <v>0</v>
      </c>
      <c r="BC103" s="138">
        <f>'SO-05.1 - Armaturní šacht...'!F38</f>
        <v>0</v>
      </c>
      <c r="BD103" s="140">
        <f>'SO-05.1 - Armaturní šacht...'!F39</f>
        <v>0</v>
      </c>
      <c r="BE103" s="4"/>
      <c r="BT103" s="141" t="s">
        <v>83</v>
      </c>
      <c r="BV103" s="141" t="s">
        <v>75</v>
      </c>
      <c r="BW103" s="141" t="s">
        <v>106</v>
      </c>
      <c r="BX103" s="141" t="s">
        <v>101</v>
      </c>
      <c r="CL103" s="141" t="s">
        <v>1</v>
      </c>
    </row>
    <row r="104" s="4" customFormat="1" ht="16.5" customHeight="1">
      <c r="A104" s="119" t="s">
        <v>77</v>
      </c>
      <c r="B104" s="70"/>
      <c r="C104" s="133"/>
      <c r="D104" s="133"/>
      <c r="E104" s="134" t="s">
        <v>107</v>
      </c>
      <c r="F104" s="134"/>
      <c r="G104" s="134"/>
      <c r="H104" s="134"/>
      <c r="I104" s="134"/>
      <c r="J104" s="133"/>
      <c r="K104" s="134" t="s">
        <v>108</v>
      </c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5">
        <f>'SO-05.2 - Armaturní šacht...'!J32</f>
        <v>0</v>
      </c>
      <c r="AH104" s="133"/>
      <c r="AI104" s="133"/>
      <c r="AJ104" s="133"/>
      <c r="AK104" s="133"/>
      <c r="AL104" s="133"/>
      <c r="AM104" s="133"/>
      <c r="AN104" s="135">
        <f>SUM(AG104,AT104)</f>
        <v>0</v>
      </c>
      <c r="AO104" s="133"/>
      <c r="AP104" s="133"/>
      <c r="AQ104" s="136" t="s">
        <v>102</v>
      </c>
      <c r="AR104" s="72"/>
      <c r="AS104" s="142">
        <v>0</v>
      </c>
      <c r="AT104" s="143">
        <f>ROUND(SUM(AV104:AW104),2)</f>
        <v>0</v>
      </c>
      <c r="AU104" s="144">
        <f>'SO-05.2 - Armaturní šacht...'!P122</f>
        <v>0</v>
      </c>
      <c r="AV104" s="143">
        <f>'SO-05.2 - Armaturní šacht...'!J35</f>
        <v>0</v>
      </c>
      <c r="AW104" s="143">
        <f>'SO-05.2 - Armaturní šacht...'!J36</f>
        <v>0</v>
      </c>
      <c r="AX104" s="143">
        <f>'SO-05.2 - Armaturní šacht...'!J37</f>
        <v>0</v>
      </c>
      <c r="AY104" s="143">
        <f>'SO-05.2 - Armaturní šacht...'!J38</f>
        <v>0</v>
      </c>
      <c r="AZ104" s="143">
        <f>'SO-05.2 - Armaturní šacht...'!F35</f>
        <v>0</v>
      </c>
      <c r="BA104" s="143">
        <f>'SO-05.2 - Armaturní šacht...'!F36</f>
        <v>0</v>
      </c>
      <c r="BB104" s="143">
        <f>'SO-05.2 - Armaturní šacht...'!F37</f>
        <v>0</v>
      </c>
      <c r="BC104" s="143">
        <f>'SO-05.2 - Armaturní šacht...'!F38</f>
        <v>0</v>
      </c>
      <c r="BD104" s="145">
        <f>'SO-05.2 - Armaturní šacht...'!F39</f>
        <v>0</v>
      </c>
      <c r="BE104" s="4"/>
      <c r="BT104" s="141" t="s">
        <v>83</v>
      </c>
      <c r="BV104" s="141" t="s">
        <v>75</v>
      </c>
      <c r="BW104" s="141" t="s">
        <v>109</v>
      </c>
      <c r="BX104" s="141" t="s">
        <v>101</v>
      </c>
      <c r="CL104" s="141" t="s">
        <v>1</v>
      </c>
    </row>
    <row r="105" s="2" customFormat="1" ht="30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4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44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</sheetData>
  <sheetProtection sheet="1" formatColumns="0" formatRows="0" objects="1" scenarios="1" spinCount="100000" saltValue="4CK5XsBLAjVJO+xETSkNmh4cmWlXvHinrtfYA+x1cyfEnaWku5Fruo1As9YNbNWMByghBSrsTNdGfLqAR0t0Hg==" hashValue="k5SJ1KW2T+vSyshJQOm0Wjxg7/B/jNFhde7RkYgSiXQCMVle7msudkquyTltkvMvNrjtgAH264Aj0gHgSnWOOw==" algorithmName="SHA-512" password="CC35"/>
  <mergeCells count="78">
    <mergeCell ref="C92:G92"/>
    <mergeCell ref="D97:H97"/>
    <mergeCell ref="D95:H95"/>
    <mergeCell ref="D98:H98"/>
    <mergeCell ref="D101:H101"/>
    <mergeCell ref="D100:H100"/>
    <mergeCell ref="D99:H99"/>
    <mergeCell ref="D96:H96"/>
    <mergeCell ref="E104:I104"/>
    <mergeCell ref="E102:I102"/>
    <mergeCell ref="E103:I103"/>
    <mergeCell ref="I92:AF92"/>
    <mergeCell ref="J99:AF99"/>
    <mergeCell ref="J100:AF100"/>
    <mergeCell ref="J101:AF101"/>
    <mergeCell ref="J97:AF97"/>
    <mergeCell ref="J96:AF96"/>
    <mergeCell ref="J98:AF98"/>
    <mergeCell ref="J95:AF95"/>
    <mergeCell ref="K103:AF103"/>
    <mergeCell ref="K102:AF102"/>
    <mergeCell ref="K104:AF104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4:AM104"/>
    <mergeCell ref="AG103:AM103"/>
    <mergeCell ref="AG102:AM102"/>
    <mergeCell ref="AG101:AM101"/>
    <mergeCell ref="AG100:AM100"/>
    <mergeCell ref="AG92:AM92"/>
    <mergeCell ref="AG99:AM99"/>
    <mergeCell ref="AG96:AM96"/>
    <mergeCell ref="AG98:AM98"/>
    <mergeCell ref="AG97:AM97"/>
    <mergeCell ref="AG95:AM95"/>
    <mergeCell ref="AM87:AN87"/>
    <mergeCell ref="AM90:AP90"/>
    <mergeCell ref="AM89:AP89"/>
    <mergeCell ref="AN97:AP97"/>
    <mergeCell ref="AN104:AP104"/>
    <mergeCell ref="AN103:AP103"/>
    <mergeCell ref="AN95:AP95"/>
    <mergeCell ref="AN98:AP98"/>
    <mergeCell ref="AN102:AP102"/>
    <mergeCell ref="AN101:AP101"/>
    <mergeCell ref="AN96:AP96"/>
    <mergeCell ref="AN100:AP100"/>
    <mergeCell ref="AN99:AP99"/>
    <mergeCell ref="AN92:AP92"/>
    <mergeCell ref="AS89:AT91"/>
    <mergeCell ref="AG94:AM94"/>
    <mergeCell ref="AN94:AP94"/>
  </mergeCells>
  <hyperlinks>
    <hyperlink ref="A95" location="'SO-00 - Vedlejší rozpočto...'!C2" display="/"/>
    <hyperlink ref="A96" location="'SO-01 - Rekonstrukce vodo...'!C2" display="/"/>
    <hyperlink ref="A97" location="'SO-02 - Rekonstrukce jedn...'!C2" display="/"/>
    <hyperlink ref="A98" location="'SO-03 - Výstavba dešťové ...'!C2" display="/"/>
    <hyperlink ref="A99" location="'SO-03a - Výstavba dešťové...'!C2" display="/"/>
    <hyperlink ref="A100" location="'SO-04 - Rekonstrukce povr...'!C2" display="/"/>
    <hyperlink ref="A102" location="'SO-05 - Armaturní šachta'!C2" display="/"/>
    <hyperlink ref="A103" location="'SO-05.1 - Armaturní šacht...'!C2" display="/"/>
    <hyperlink ref="A104" location="'SO-05.2 - Armaturní šach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83</v>
      </c>
    </row>
    <row r="4" s="1" customFormat="1" ht="24.96" customHeight="1">
      <c r="B4" s="20"/>
      <c r="D4" s="148" t="s">
        <v>110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Obnova VHI v MPR - Obnova VHI v části ul. Kosmákova, Jihlava</v>
      </c>
      <c r="F7" s="150"/>
      <c r="G7" s="150"/>
      <c r="H7" s="150"/>
      <c r="L7" s="20"/>
    </row>
    <row r="8" s="1" customFormat="1" ht="12" customHeight="1">
      <c r="B8" s="20"/>
      <c r="D8" s="150" t="s">
        <v>111</v>
      </c>
      <c r="L8" s="20"/>
    </row>
    <row r="9" s="2" customFormat="1" ht="16.5" customHeight="1">
      <c r="A9" s="38"/>
      <c r="B9" s="44"/>
      <c r="C9" s="38"/>
      <c r="D9" s="38"/>
      <c r="E9" s="151" t="s">
        <v>1783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2274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2285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5. 9. 2024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26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27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26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29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26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31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26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32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33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35</v>
      </c>
      <c r="G34" s="38"/>
      <c r="H34" s="38"/>
      <c r="I34" s="161" t="s">
        <v>34</v>
      </c>
      <c r="J34" s="161" t="s">
        <v>36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37</v>
      </c>
      <c r="E35" s="150" t="s">
        <v>38</v>
      </c>
      <c r="F35" s="163">
        <f>ROUND((SUM(BE122:BE126)),  2)</f>
        <v>0</v>
      </c>
      <c r="G35" s="38"/>
      <c r="H35" s="38"/>
      <c r="I35" s="164">
        <v>0.20999999999999999</v>
      </c>
      <c r="J35" s="163">
        <f>ROUND(((SUM(BE122:BE126))*I35),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39</v>
      </c>
      <c r="F36" s="163">
        <f>ROUND((SUM(BF122:BF126)),  2)</f>
        <v>0</v>
      </c>
      <c r="G36" s="38"/>
      <c r="H36" s="38"/>
      <c r="I36" s="164">
        <v>0.12</v>
      </c>
      <c r="J36" s="163">
        <f>ROUND(((SUM(BF122:BF126))*I36),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40</v>
      </c>
      <c r="F37" s="163">
        <f>ROUND((SUM(BG122:BG126)),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41</v>
      </c>
      <c r="F38" s="163">
        <f>ROUND((SUM(BH122:BH126)),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42</v>
      </c>
      <c r="F39" s="163">
        <f>ROUND((SUM(BI122:BI126)),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43</v>
      </c>
      <c r="E41" s="167"/>
      <c r="F41" s="167"/>
      <c r="G41" s="168" t="s">
        <v>44</v>
      </c>
      <c r="H41" s="169" t="s">
        <v>45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46</v>
      </c>
      <c r="E50" s="173"/>
      <c r="F50" s="173"/>
      <c r="G50" s="172" t="s">
        <v>47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48</v>
      </c>
      <c r="E61" s="175"/>
      <c r="F61" s="176" t="s">
        <v>49</v>
      </c>
      <c r="G61" s="174" t="s">
        <v>48</v>
      </c>
      <c r="H61" s="175"/>
      <c r="I61" s="175"/>
      <c r="J61" s="177" t="s">
        <v>49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50</v>
      </c>
      <c r="E65" s="178"/>
      <c r="F65" s="178"/>
      <c r="G65" s="172" t="s">
        <v>51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48</v>
      </c>
      <c r="E76" s="175"/>
      <c r="F76" s="176" t="s">
        <v>49</v>
      </c>
      <c r="G76" s="174" t="s">
        <v>48</v>
      </c>
      <c r="H76" s="175"/>
      <c r="I76" s="175"/>
      <c r="J76" s="177" t="s">
        <v>49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Obnova VHI v MPR - Obnova VHI v části ul. Kosmákova, Jihlava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1783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2274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SO-05.2 - Armaturní šachta - přípojka NN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5. 9. 2024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29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40"/>
      <c r="E94" s="40"/>
      <c r="F94" s="27" t="str">
        <f>IF(E20="","",E20)</f>
        <v>Vyplň údaj</v>
      </c>
      <c r="G94" s="40"/>
      <c r="H94" s="40"/>
      <c r="I94" s="32" t="s">
        <v>31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114</v>
      </c>
      <c r="D96" s="185"/>
      <c r="E96" s="185"/>
      <c r="F96" s="185"/>
      <c r="G96" s="185"/>
      <c r="H96" s="185"/>
      <c r="I96" s="185"/>
      <c r="J96" s="186" t="s">
        <v>115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116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117</v>
      </c>
    </row>
    <row r="99" s="9" customFormat="1" ht="24.96" customHeight="1">
      <c r="A99" s="9"/>
      <c r="B99" s="188"/>
      <c r="C99" s="189"/>
      <c r="D99" s="190" t="s">
        <v>2276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2277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125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3" t="str">
        <f>E7</f>
        <v>Obnova VHI v MPR - Obnova VHI v části ul. Kosmákova, Jihlava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111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1783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2274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SO-05.2 - Armaturní šachta - přípojka NN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 xml:space="preserve"> </v>
      </c>
      <c r="G116" s="40"/>
      <c r="H116" s="40"/>
      <c r="I116" s="32" t="s">
        <v>22</v>
      </c>
      <c r="J116" s="79" t="str">
        <f>IF(J14="","",J14)</f>
        <v>5. 9. 2024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 xml:space="preserve"> </v>
      </c>
      <c r="G118" s="40"/>
      <c r="H118" s="40"/>
      <c r="I118" s="32" t="s">
        <v>29</v>
      </c>
      <c r="J118" s="36" t="str">
        <f>E23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IF(E20="","",E20)</f>
        <v>Vyplň údaj</v>
      </c>
      <c r="G119" s="40"/>
      <c r="H119" s="40"/>
      <c r="I119" s="32" t="s">
        <v>31</v>
      </c>
      <c r="J119" s="36" t="str">
        <f>E26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126</v>
      </c>
      <c r="D121" s="202" t="s">
        <v>58</v>
      </c>
      <c r="E121" s="202" t="s">
        <v>54</v>
      </c>
      <c r="F121" s="202" t="s">
        <v>55</v>
      </c>
      <c r="G121" s="202" t="s">
        <v>127</v>
      </c>
      <c r="H121" s="202" t="s">
        <v>128</v>
      </c>
      <c r="I121" s="202" t="s">
        <v>129</v>
      </c>
      <c r="J121" s="202" t="s">
        <v>115</v>
      </c>
      <c r="K121" s="203" t="s">
        <v>130</v>
      </c>
      <c r="L121" s="204"/>
      <c r="M121" s="100" t="s">
        <v>1</v>
      </c>
      <c r="N121" s="101" t="s">
        <v>37</v>
      </c>
      <c r="O121" s="101" t="s">
        <v>131</v>
      </c>
      <c r="P121" s="101" t="s">
        <v>132</v>
      </c>
      <c r="Q121" s="101" t="s">
        <v>133</v>
      </c>
      <c r="R121" s="101" t="s">
        <v>134</v>
      </c>
      <c r="S121" s="101" t="s">
        <v>135</v>
      </c>
      <c r="T121" s="102" t="s">
        <v>136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137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117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72</v>
      </c>
      <c r="E123" s="213" t="s">
        <v>2278</v>
      </c>
      <c r="F123" s="213" t="s">
        <v>2279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166</v>
      </c>
      <c r="AT123" s="222" t="s">
        <v>72</v>
      </c>
      <c r="AU123" s="222" t="s">
        <v>73</v>
      </c>
      <c r="AY123" s="221" t="s">
        <v>140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72</v>
      </c>
      <c r="E124" s="224" t="s">
        <v>2280</v>
      </c>
      <c r="F124" s="224" t="s">
        <v>2281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SUM(P125:P126)</f>
        <v>0</v>
      </c>
      <c r="Q124" s="218"/>
      <c r="R124" s="219">
        <f>SUM(R125:R126)</f>
        <v>0</v>
      </c>
      <c r="S124" s="218"/>
      <c r="T124" s="220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166</v>
      </c>
      <c r="AT124" s="222" t="s">
        <v>72</v>
      </c>
      <c r="AU124" s="222" t="s">
        <v>81</v>
      </c>
      <c r="AY124" s="221" t="s">
        <v>140</v>
      </c>
      <c r="BK124" s="223">
        <f>SUM(BK125:BK126)</f>
        <v>0</v>
      </c>
    </row>
    <row r="125" s="2" customFormat="1" ht="24.15" customHeight="1">
      <c r="A125" s="38"/>
      <c r="B125" s="39"/>
      <c r="C125" s="226" t="s">
        <v>81</v>
      </c>
      <c r="D125" s="226" t="s">
        <v>143</v>
      </c>
      <c r="E125" s="227" t="s">
        <v>755</v>
      </c>
      <c r="F125" s="228" t="s">
        <v>2286</v>
      </c>
      <c r="G125" s="229" t="s">
        <v>146</v>
      </c>
      <c r="H125" s="230">
        <v>1</v>
      </c>
      <c r="I125" s="231"/>
      <c r="J125" s="232">
        <f>ROUND(I125*H125,2)</f>
        <v>0</v>
      </c>
      <c r="K125" s="228" t="s">
        <v>1</v>
      </c>
      <c r="L125" s="44"/>
      <c r="M125" s="233" t="s">
        <v>1</v>
      </c>
      <c r="N125" s="234" t="s">
        <v>38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2283</v>
      </c>
      <c r="AT125" s="237" t="s">
        <v>143</v>
      </c>
      <c r="AU125" s="237" t="s">
        <v>83</v>
      </c>
      <c r="AY125" s="17" t="s">
        <v>140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81</v>
      </c>
      <c r="BK125" s="238">
        <f>ROUND(I125*H125,2)</f>
        <v>0</v>
      </c>
      <c r="BL125" s="17" t="s">
        <v>2283</v>
      </c>
      <c r="BM125" s="237" t="s">
        <v>2287</v>
      </c>
    </row>
    <row r="126" s="2" customFormat="1">
      <c r="A126" s="38"/>
      <c r="B126" s="39"/>
      <c r="C126" s="40"/>
      <c r="D126" s="239" t="s">
        <v>150</v>
      </c>
      <c r="E126" s="40"/>
      <c r="F126" s="240" t="s">
        <v>2286</v>
      </c>
      <c r="G126" s="40"/>
      <c r="H126" s="40"/>
      <c r="I126" s="241"/>
      <c r="J126" s="40"/>
      <c r="K126" s="40"/>
      <c r="L126" s="44"/>
      <c r="M126" s="293"/>
      <c r="N126" s="294"/>
      <c r="O126" s="295"/>
      <c r="P126" s="295"/>
      <c r="Q126" s="295"/>
      <c r="R126" s="295"/>
      <c r="S126" s="295"/>
      <c r="T126" s="296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150</v>
      </c>
      <c r="AU126" s="17" t="s">
        <v>83</v>
      </c>
    </row>
    <row r="127" s="2" customFormat="1" ht="6.96" customHeight="1">
      <c r="A127" s="38"/>
      <c r="B127" s="66"/>
      <c r="C127" s="67"/>
      <c r="D127" s="67"/>
      <c r="E127" s="67"/>
      <c r="F127" s="67"/>
      <c r="G127" s="67"/>
      <c r="H127" s="67"/>
      <c r="I127" s="67"/>
      <c r="J127" s="67"/>
      <c r="K127" s="67"/>
      <c r="L127" s="44"/>
      <c r="M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</sheetData>
  <sheetProtection sheet="1" autoFilter="0" formatColumns="0" formatRows="0" objects="1" scenarios="1" spinCount="100000" saltValue="REldv59lAWvJD3r0ywUI2srwm8FjItvy4YdIksj3KeQLkn/gJwYzIC88ckDF2DLvsWhoHWBxKsp6IvSt9iBt+w==" hashValue="AFUCNgBXBJuoLP3J3iOtx/mGL9B2pjdBq8IAACkuyExrw/qn3cdKMiXB2ax/N/li2nAc8a48e+DxYwulKwVPeQ==" algorithmName="SHA-512" password="CC35"/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6"/>
      <c r="C3" s="147"/>
      <c r="D3" s="147"/>
      <c r="E3" s="147"/>
      <c r="F3" s="147"/>
      <c r="G3" s="147"/>
      <c r="H3" s="20"/>
    </row>
    <row r="4" s="1" customFormat="1" ht="24.96" customHeight="1">
      <c r="B4" s="20"/>
      <c r="C4" s="148" t="s">
        <v>2288</v>
      </c>
      <c r="H4" s="20"/>
    </row>
    <row r="5" s="1" customFormat="1" ht="12" customHeight="1">
      <c r="B5" s="20"/>
      <c r="C5" s="297" t="s">
        <v>13</v>
      </c>
      <c r="D5" s="156" t="s">
        <v>14</v>
      </c>
      <c r="E5" s="1"/>
      <c r="F5" s="1"/>
      <c r="H5" s="20"/>
    </row>
    <row r="6" s="1" customFormat="1" ht="36.96" customHeight="1">
      <c r="B6" s="20"/>
      <c r="C6" s="298" t="s">
        <v>16</v>
      </c>
      <c r="D6" s="299" t="s">
        <v>17</v>
      </c>
      <c r="E6" s="1"/>
      <c r="F6" s="1"/>
      <c r="H6" s="20"/>
    </row>
    <row r="7" s="1" customFormat="1" ht="16.5" customHeight="1">
      <c r="B7" s="20"/>
      <c r="C7" s="150" t="s">
        <v>22</v>
      </c>
      <c r="D7" s="153" t="str">
        <f>'Rekapitulace stavby'!AN8</f>
        <v>5. 9. 2024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9"/>
      <c r="B9" s="300"/>
      <c r="C9" s="301" t="s">
        <v>54</v>
      </c>
      <c r="D9" s="302" t="s">
        <v>55</v>
      </c>
      <c r="E9" s="302" t="s">
        <v>127</v>
      </c>
      <c r="F9" s="303" t="s">
        <v>2289</v>
      </c>
      <c r="G9" s="199"/>
      <c r="H9" s="300"/>
    </row>
    <row r="10" s="2" customFormat="1" ht="26.4" customHeight="1">
      <c r="A10" s="38"/>
      <c r="B10" s="44"/>
      <c r="C10" s="304" t="s">
        <v>84</v>
      </c>
      <c r="D10" s="304" t="s">
        <v>85</v>
      </c>
      <c r="E10" s="38"/>
      <c r="F10" s="38"/>
      <c r="G10" s="38"/>
      <c r="H10" s="44"/>
    </row>
    <row r="11" s="2" customFormat="1" ht="16.8" customHeight="1">
      <c r="A11" s="38"/>
      <c r="B11" s="44"/>
      <c r="C11" s="305" t="s">
        <v>268</v>
      </c>
      <c r="D11" s="306" t="s">
        <v>268</v>
      </c>
      <c r="E11" s="307" t="s">
        <v>1</v>
      </c>
      <c r="F11" s="308">
        <v>121.2</v>
      </c>
      <c r="G11" s="38"/>
      <c r="H11" s="44"/>
    </row>
    <row r="12" s="2" customFormat="1" ht="16.8" customHeight="1">
      <c r="A12" s="38"/>
      <c r="B12" s="44"/>
      <c r="C12" s="309" t="s">
        <v>268</v>
      </c>
      <c r="D12" s="309" t="s">
        <v>783</v>
      </c>
      <c r="E12" s="17" t="s">
        <v>1</v>
      </c>
      <c r="F12" s="310">
        <v>121.2</v>
      </c>
      <c r="G12" s="38"/>
      <c r="H12" s="44"/>
    </row>
    <row r="13" s="2" customFormat="1" ht="16.8" customHeight="1">
      <c r="A13" s="38"/>
      <c r="B13" s="44"/>
      <c r="C13" s="311" t="s">
        <v>2290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309" t="s">
        <v>778</v>
      </c>
      <c r="D14" s="309" t="s">
        <v>779</v>
      </c>
      <c r="E14" s="17" t="s">
        <v>396</v>
      </c>
      <c r="F14" s="310">
        <v>296.19999999999999</v>
      </c>
      <c r="G14" s="38"/>
      <c r="H14" s="44"/>
    </row>
    <row r="15" s="2" customFormat="1">
      <c r="A15" s="38"/>
      <c r="B15" s="44"/>
      <c r="C15" s="309" t="s">
        <v>313</v>
      </c>
      <c r="D15" s="309" t="s">
        <v>314</v>
      </c>
      <c r="E15" s="17" t="s">
        <v>292</v>
      </c>
      <c r="F15" s="310">
        <v>221.80000000000001</v>
      </c>
      <c r="G15" s="38"/>
      <c r="H15" s="44"/>
    </row>
    <row r="16" s="2" customFormat="1" ht="16.8" customHeight="1">
      <c r="A16" s="38"/>
      <c r="B16" s="44"/>
      <c r="C16" s="309" t="s">
        <v>319</v>
      </c>
      <c r="D16" s="309" t="s">
        <v>320</v>
      </c>
      <c r="E16" s="17" t="s">
        <v>292</v>
      </c>
      <c r="F16" s="310">
        <v>121.2</v>
      </c>
      <c r="G16" s="38"/>
      <c r="H16" s="44"/>
    </row>
    <row r="17" s="2" customFormat="1" ht="16.8" customHeight="1">
      <c r="A17" s="38"/>
      <c r="B17" s="44"/>
      <c r="C17" s="305" t="s">
        <v>411</v>
      </c>
      <c r="D17" s="306" t="s">
        <v>411</v>
      </c>
      <c r="E17" s="307" t="s">
        <v>1</v>
      </c>
      <c r="F17" s="308">
        <v>29.300000000000001</v>
      </c>
      <c r="G17" s="38"/>
      <c r="H17" s="44"/>
    </row>
    <row r="18" s="2" customFormat="1" ht="16.8" customHeight="1">
      <c r="A18" s="38"/>
      <c r="B18" s="44"/>
      <c r="C18" s="309" t="s">
        <v>411</v>
      </c>
      <c r="D18" s="309" t="s">
        <v>412</v>
      </c>
      <c r="E18" s="17" t="s">
        <v>1</v>
      </c>
      <c r="F18" s="310">
        <v>29.300000000000001</v>
      </c>
      <c r="G18" s="38"/>
      <c r="H18" s="44"/>
    </row>
    <row r="19" s="2" customFormat="1" ht="16.8" customHeight="1">
      <c r="A19" s="38"/>
      <c r="B19" s="44"/>
      <c r="C19" s="305" t="s">
        <v>270</v>
      </c>
      <c r="D19" s="306" t="s">
        <v>271</v>
      </c>
      <c r="E19" s="307" t="s">
        <v>1</v>
      </c>
      <c r="F19" s="308">
        <v>24.100000000000001</v>
      </c>
      <c r="G19" s="38"/>
      <c r="H19" s="44"/>
    </row>
    <row r="20" s="2" customFormat="1" ht="16.8" customHeight="1">
      <c r="A20" s="38"/>
      <c r="B20" s="44"/>
      <c r="C20" s="309" t="s">
        <v>1</v>
      </c>
      <c r="D20" s="309" t="s">
        <v>303</v>
      </c>
      <c r="E20" s="17" t="s">
        <v>1</v>
      </c>
      <c r="F20" s="310">
        <v>0</v>
      </c>
      <c r="G20" s="38"/>
      <c r="H20" s="44"/>
    </row>
    <row r="21" s="2" customFormat="1" ht="16.8" customHeight="1">
      <c r="A21" s="38"/>
      <c r="B21" s="44"/>
      <c r="C21" s="309" t="s">
        <v>270</v>
      </c>
      <c r="D21" s="309" t="s">
        <v>304</v>
      </c>
      <c r="E21" s="17" t="s">
        <v>1</v>
      </c>
      <c r="F21" s="310">
        <v>24.100000000000001</v>
      </c>
      <c r="G21" s="38"/>
      <c r="H21" s="44"/>
    </row>
    <row r="22" s="2" customFormat="1" ht="16.8" customHeight="1">
      <c r="A22" s="38"/>
      <c r="B22" s="44"/>
      <c r="C22" s="311" t="s">
        <v>2290</v>
      </c>
      <c r="D22" s="38"/>
      <c r="E22" s="38"/>
      <c r="F22" s="38"/>
      <c r="G22" s="38"/>
      <c r="H22" s="44"/>
    </row>
    <row r="23" s="2" customFormat="1">
      <c r="A23" s="38"/>
      <c r="B23" s="44"/>
      <c r="C23" s="309" t="s">
        <v>298</v>
      </c>
      <c r="D23" s="309" t="s">
        <v>299</v>
      </c>
      <c r="E23" s="17" t="s">
        <v>292</v>
      </c>
      <c r="F23" s="310">
        <v>24.100000000000001</v>
      </c>
      <c r="G23" s="38"/>
      <c r="H23" s="44"/>
    </row>
    <row r="24" s="2" customFormat="1" ht="16.8" customHeight="1">
      <c r="A24" s="38"/>
      <c r="B24" s="44"/>
      <c r="C24" s="309" t="s">
        <v>778</v>
      </c>
      <c r="D24" s="309" t="s">
        <v>779</v>
      </c>
      <c r="E24" s="17" t="s">
        <v>396</v>
      </c>
      <c r="F24" s="310">
        <v>296.19999999999999</v>
      </c>
      <c r="G24" s="38"/>
      <c r="H24" s="44"/>
    </row>
    <row r="25" s="2" customFormat="1" ht="16.8" customHeight="1">
      <c r="A25" s="38"/>
      <c r="B25" s="44"/>
      <c r="C25" s="305" t="s">
        <v>264</v>
      </c>
      <c r="D25" s="306" t="s">
        <v>264</v>
      </c>
      <c r="E25" s="307" t="s">
        <v>1</v>
      </c>
      <c r="F25" s="308">
        <v>1.7</v>
      </c>
      <c r="G25" s="38"/>
      <c r="H25" s="44"/>
    </row>
    <row r="26" s="2" customFormat="1" ht="16.8" customHeight="1">
      <c r="A26" s="38"/>
      <c r="B26" s="44"/>
      <c r="C26" s="309" t="s">
        <v>1</v>
      </c>
      <c r="D26" s="309" t="s">
        <v>296</v>
      </c>
      <c r="E26" s="17" t="s">
        <v>1</v>
      </c>
      <c r="F26" s="310">
        <v>0</v>
      </c>
      <c r="G26" s="38"/>
      <c r="H26" s="44"/>
    </row>
    <row r="27" s="2" customFormat="1" ht="16.8" customHeight="1">
      <c r="A27" s="38"/>
      <c r="B27" s="44"/>
      <c r="C27" s="309" t="s">
        <v>264</v>
      </c>
      <c r="D27" s="309" t="s">
        <v>297</v>
      </c>
      <c r="E27" s="17" t="s">
        <v>1</v>
      </c>
      <c r="F27" s="310">
        <v>1.7</v>
      </c>
      <c r="G27" s="38"/>
      <c r="H27" s="44"/>
    </row>
    <row r="28" s="2" customFormat="1" ht="16.8" customHeight="1">
      <c r="A28" s="38"/>
      <c r="B28" s="44"/>
      <c r="C28" s="311" t="s">
        <v>2290</v>
      </c>
      <c r="D28" s="38"/>
      <c r="E28" s="38"/>
      <c r="F28" s="38"/>
      <c r="G28" s="38"/>
      <c r="H28" s="44"/>
    </row>
    <row r="29" s="2" customFormat="1" ht="16.8" customHeight="1">
      <c r="A29" s="38"/>
      <c r="B29" s="44"/>
      <c r="C29" s="309" t="s">
        <v>290</v>
      </c>
      <c r="D29" s="309" t="s">
        <v>291</v>
      </c>
      <c r="E29" s="17" t="s">
        <v>292</v>
      </c>
      <c r="F29" s="310">
        <v>1.7</v>
      </c>
      <c r="G29" s="38"/>
      <c r="H29" s="44"/>
    </row>
    <row r="30" s="2" customFormat="1">
      <c r="A30" s="38"/>
      <c r="B30" s="44"/>
      <c r="C30" s="309" t="s">
        <v>313</v>
      </c>
      <c r="D30" s="309" t="s">
        <v>314</v>
      </c>
      <c r="E30" s="17" t="s">
        <v>292</v>
      </c>
      <c r="F30" s="310">
        <v>221.80000000000001</v>
      </c>
      <c r="G30" s="38"/>
      <c r="H30" s="44"/>
    </row>
    <row r="31" s="2" customFormat="1" ht="16.8" customHeight="1">
      <c r="A31" s="38"/>
      <c r="B31" s="44"/>
      <c r="C31" s="309" t="s">
        <v>778</v>
      </c>
      <c r="D31" s="309" t="s">
        <v>779</v>
      </c>
      <c r="E31" s="17" t="s">
        <v>396</v>
      </c>
      <c r="F31" s="310">
        <v>296.19999999999999</v>
      </c>
      <c r="G31" s="38"/>
      <c r="H31" s="44"/>
    </row>
    <row r="32" s="2" customFormat="1" ht="16.8" customHeight="1">
      <c r="A32" s="38"/>
      <c r="B32" s="44"/>
      <c r="C32" s="305" t="s">
        <v>262</v>
      </c>
      <c r="D32" s="306" t="s">
        <v>262</v>
      </c>
      <c r="E32" s="307" t="s">
        <v>1</v>
      </c>
      <c r="F32" s="308">
        <v>26.5</v>
      </c>
      <c r="G32" s="38"/>
      <c r="H32" s="44"/>
    </row>
    <row r="33" s="2" customFormat="1" ht="16.8" customHeight="1">
      <c r="A33" s="38"/>
      <c r="B33" s="44"/>
      <c r="C33" s="309" t="s">
        <v>1</v>
      </c>
      <c r="D33" s="309" t="s">
        <v>311</v>
      </c>
      <c r="E33" s="17" t="s">
        <v>1</v>
      </c>
      <c r="F33" s="310">
        <v>0</v>
      </c>
      <c r="G33" s="38"/>
      <c r="H33" s="44"/>
    </row>
    <row r="34" s="2" customFormat="1" ht="16.8" customHeight="1">
      <c r="A34" s="38"/>
      <c r="B34" s="44"/>
      <c r="C34" s="309" t="s">
        <v>262</v>
      </c>
      <c r="D34" s="309" t="s">
        <v>263</v>
      </c>
      <c r="E34" s="17" t="s">
        <v>1</v>
      </c>
      <c r="F34" s="310">
        <v>26.5</v>
      </c>
      <c r="G34" s="38"/>
      <c r="H34" s="44"/>
    </row>
    <row r="35" s="2" customFormat="1" ht="16.8" customHeight="1">
      <c r="A35" s="38"/>
      <c r="B35" s="44"/>
      <c r="C35" s="311" t="s">
        <v>2290</v>
      </c>
      <c r="D35" s="38"/>
      <c r="E35" s="38"/>
      <c r="F35" s="38"/>
      <c r="G35" s="38"/>
      <c r="H35" s="44"/>
    </row>
    <row r="36" s="2" customFormat="1" ht="16.8" customHeight="1">
      <c r="A36" s="38"/>
      <c r="B36" s="44"/>
      <c r="C36" s="309" t="s">
        <v>306</v>
      </c>
      <c r="D36" s="309" t="s">
        <v>307</v>
      </c>
      <c r="E36" s="17" t="s">
        <v>292</v>
      </c>
      <c r="F36" s="310">
        <v>47.899999999999999</v>
      </c>
      <c r="G36" s="38"/>
      <c r="H36" s="44"/>
    </row>
    <row r="37" s="2" customFormat="1" ht="16.8" customHeight="1">
      <c r="A37" s="38"/>
      <c r="B37" s="44"/>
      <c r="C37" s="305" t="s">
        <v>266</v>
      </c>
      <c r="D37" s="306" t="s">
        <v>266</v>
      </c>
      <c r="E37" s="307" t="s">
        <v>1</v>
      </c>
      <c r="F37" s="308">
        <v>47.899999999999999</v>
      </c>
      <c r="G37" s="38"/>
      <c r="H37" s="44"/>
    </row>
    <row r="38" s="2" customFormat="1" ht="16.8" customHeight="1">
      <c r="A38" s="38"/>
      <c r="B38" s="44"/>
      <c r="C38" s="309" t="s">
        <v>266</v>
      </c>
      <c r="D38" s="309" t="s">
        <v>312</v>
      </c>
      <c r="E38" s="17" t="s">
        <v>1</v>
      </c>
      <c r="F38" s="310">
        <v>47.899999999999999</v>
      </c>
      <c r="G38" s="38"/>
      <c r="H38" s="44"/>
    </row>
    <row r="39" s="2" customFormat="1" ht="16.8" customHeight="1">
      <c r="A39" s="38"/>
      <c r="B39" s="44"/>
      <c r="C39" s="311" t="s">
        <v>2290</v>
      </c>
      <c r="D39" s="38"/>
      <c r="E39" s="38"/>
      <c r="F39" s="38"/>
      <c r="G39" s="38"/>
      <c r="H39" s="44"/>
    </row>
    <row r="40" s="2" customFormat="1" ht="16.8" customHeight="1">
      <c r="A40" s="38"/>
      <c r="B40" s="44"/>
      <c r="C40" s="309" t="s">
        <v>306</v>
      </c>
      <c r="D40" s="309" t="s">
        <v>307</v>
      </c>
      <c r="E40" s="17" t="s">
        <v>292</v>
      </c>
      <c r="F40" s="310">
        <v>47.899999999999999</v>
      </c>
      <c r="G40" s="38"/>
      <c r="H40" s="44"/>
    </row>
    <row r="41" s="2" customFormat="1">
      <c r="A41" s="38"/>
      <c r="B41" s="44"/>
      <c r="C41" s="309" t="s">
        <v>313</v>
      </c>
      <c r="D41" s="309" t="s">
        <v>314</v>
      </c>
      <c r="E41" s="17" t="s">
        <v>292</v>
      </c>
      <c r="F41" s="310">
        <v>221.80000000000001</v>
      </c>
      <c r="G41" s="38"/>
      <c r="H41" s="44"/>
    </row>
    <row r="42" s="2" customFormat="1" ht="16.8" customHeight="1">
      <c r="A42" s="38"/>
      <c r="B42" s="44"/>
      <c r="C42" s="309" t="s">
        <v>778</v>
      </c>
      <c r="D42" s="309" t="s">
        <v>779</v>
      </c>
      <c r="E42" s="17" t="s">
        <v>396</v>
      </c>
      <c r="F42" s="310">
        <v>296.19999999999999</v>
      </c>
      <c r="G42" s="38"/>
      <c r="H42" s="44"/>
    </row>
    <row r="43" s="2" customFormat="1" ht="16.8" customHeight="1">
      <c r="A43" s="38"/>
      <c r="B43" s="44"/>
      <c r="C43" s="305" t="s">
        <v>273</v>
      </c>
      <c r="D43" s="306" t="s">
        <v>273</v>
      </c>
      <c r="E43" s="307" t="s">
        <v>1</v>
      </c>
      <c r="F43" s="308">
        <v>334.80000000000001</v>
      </c>
      <c r="G43" s="38"/>
      <c r="H43" s="44"/>
    </row>
    <row r="44" s="2" customFormat="1" ht="16.8" customHeight="1">
      <c r="A44" s="38"/>
      <c r="B44" s="44"/>
      <c r="C44" s="309" t="s">
        <v>273</v>
      </c>
      <c r="D44" s="309" t="s">
        <v>332</v>
      </c>
      <c r="E44" s="17" t="s">
        <v>1</v>
      </c>
      <c r="F44" s="310">
        <v>334.80000000000001</v>
      </c>
      <c r="G44" s="38"/>
      <c r="H44" s="44"/>
    </row>
    <row r="45" s="2" customFormat="1" ht="16.8" customHeight="1">
      <c r="A45" s="38"/>
      <c r="B45" s="44"/>
      <c r="C45" s="311" t="s">
        <v>2290</v>
      </c>
      <c r="D45" s="38"/>
      <c r="E45" s="38"/>
      <c r="F45" s="38"/>
      <c r="G45" s="38"/>
      <c r="H45" s="44"/>
    </row>
    <row r="46" s="2" customFormat="1">
      <c r="A46" s="38"/>
      <c r="B46" s="44"/>
      <c r="C46" s="309" t="s">
        <v>326</v>
      </c>
      <c r="D46" s="309" t="s">
        <v>327</v>
      </c>
      <c r="E46" s="17" t="s">
        <v>328</v>
      </c>
      <c r="F46" s="310">
        <v>167.40000000000001</v>
      </c>
      <c r="G46" s="38"/>
      <c r="H46" s="44"/>
    </row>
    <row r="47" s="2" customFormat="1">
      <c r="A47" s="38"/>
      <c r="B47" s="44"/>
      <c r="C47" s="309" t="s">
        <v>334</v>
      </c>
      <c r="D47" s="309" t="s">
        <v>335</v>
      </c>
      <c r="E47" s="17" t="s">
        <v>328</v>
      </c>
      <c r="F47" s="310">
        <v>167.40000000000001</v>
      </c>
      <c r="G47" s="38"/>
      <c r="H47" s="44"/>
    </row>
    <row r="48" s="2" customFormat="1" ht="16.8" customHeight="1">
      <c r="A48" s="38"/>
      <c r="B48" s="44"/>
      <c r="C48" s="309" t="s">
        <v>339</v>
      </c>
      <c r="D48" s="309" t="s">
        <v>340</v>
      </c>
      <c r="E48" s="17" t="s">
        <v>328</v>
      </c>
      <c r="F48" s="310">
        <v>334.80000000000001</v>
      </c>
      <c r="G48" s="38"/>
      <c r="H48" s="44"/>
    </row>
    <row r="49" s="2" customFormat="1">
      <c r="A49" s="38"/>
      <c r="B49" s="44"/>
      <c r="C49" s="309" t="s">
        <v>355</v>
      </c>
      <c r="D49" s="309" t="s">
        <v>356</v>
      </c>
      <c r="E49" s="17" t="s">
        <v>328</v>
      </c>
      <c r="F49" s="310">
        <v>334.80000000000001</v>
      </c>
      <c r="G49" s="38"/>
      <c r="H49" s="44"/>
    </row>
    <row r="50" s="2" customFormat="1" ht="16.8" customHeight="1">
      <c r="A50" s="38"/>
      <c r="B50" s="44"/>
      <c r="C50" s="309" t="s">
        <v>360</v>
      </c>
      <c r="D50" s="309" t="s">
        <v>361</v>
      </c>
      <c r="E50" s="17" t="s">
        <v>362</v>
      </c>
      <c r="F50" s="310">
        <v>669.60000000000002</v>
      </c>
      <c r="G50" s="38"/>
      <c r="H50" s="44"/>
    </row>
    <row r="51" s="2" customFormat="1" ht="16.8" customHeight="1">
      <c r="A51" s="38"/>
      <c r="B51" s="44"/>
      <c r="C51" s="309" t="s">
        <v>367</v>
      </c>
      <c r="D51" s="309" t="s">
        <v>368</v>
      </c>
      <c r="E51" s="17" t="s">
        <v>328</v>
      </c>
      <c r="F51" s="310">
        <v>334.80000000000001</v>
      </c>
      <c r="G51" s="38"/>
      <c r="H51" s="44"/>
    </row>
    <row r="52" s="2" customFormat="1" ht="26.4" customHeight="1">
      <c r="A52" s="38"/>
      <c r="B52" s="44"/>
      <c r="C52" s="304" t="s">
        <v>87</v>
      </c>
      <c r="D52" s="304" t="s">
        <v>88</v>
      </c>
      <c r="E52" s="38"/>
      <c r="F52" s="38"/>
      <c r="G52" s="38"/>
      <c r="H52" s="44"/>
    </row>
    <row r="53" s="2" customFormat="1" ht="16.8" customHeight="1">
      <c r="A53" s="38"/>
      <c r="B53" s="44"/>
      <c r="C53" s="305" t="s">
        <v>901</v>
      </c>
      <c r="D53" s="306" t="s">
        <v>901</v>
      </c>
      <c r="E53" s="307" t="s">
        <v>1</v>
      </c>
      <c r="F53" s="308">
        <v>128.69999999999999</v>
      </c>
      <c r="G53" s="38"/>
      <c r="H53" s="44"/>
    </row>
    <row r="54" s="2" customFormat="1" ht="16.8" customHeight="1">
      <c r="A54" s="38"/>
      <c r="B54" s="44"/>
      <c r="C54" s="309" t="s">
        <v>901</v>
      </c>
      <c r="D54" s="309" t="s">
        <v>1289</v>
      </c>
      <c r="E54" s="17" t="s">
        <v>1</v>
      </c>
      <c r="F54" s="310">
        <v>128.69999999999999</v>
      </c>
      <c r="G54" s="38"/>
      <c r="H54" s="44"/>
    </row>
    <row r="55" s="2" customFormat="1" ht="16.8" customHeight="1">
      <c r="A55" s="38"/>
      <c r="B55" s="44"/>
      <c r="C55" s="311" t="s">
        <v>2290</v>
      </c>
      <c r="D55" s="38"/>
      <c r="E55" s="38"/>
      <c r="F55" s="38"/>
      <c r="G55" s="38"/>
      <c r="H55" s="44"/>
    </row>
    <row r="56" s="2" customFormat="1" ht="16.8" customHeight="1">
      <c r="A56" s="38"/>
      <c r="B56" s="44"/>
      <c r="C56" s="309" t="s">
        <v>778</v>
      </c>
      <c r="D56" s="309" t="s">
        <v>779</v>
      </c>
      <c r="E56" s="17" t="s">
        <v>396</v>
      </c>
      <c r="F56" s="310">
        <v>264.19999999999999</v>
      </c>
      <c r="G56" s="38"/>
      <c r="H56" s="44"/>
    </row>
    <row r="57" s="2" customFormat="1" ht="16.8" customHeight="1">
      <c r="A57" s="38"/>
      <c r="B57" s="44"/>
      <c r="C57" s="309" t="s">
        <v>922</v>
      </c>
      <c r="D57" s="309" t="s">
        <v>923</v>
      </c>
      <c r="E57" s="17" t="s">
        <v>292</v>
      </c>
      <c r="F57" s="310">
        <v>258.82999999999998</v>
      </c>
      <c r="G57" s="38"/>
      <c r="H57" s="44"/>
    </row>
    <row r="58" s="2" customFormat="1" ht="16.8" customHeight="1">
      <c r="A58" s="38"/>
      <c r="B58" s="44"/>
      <c r="C58" s="309" t="s">
        <v>928</v>
      </c>
      <c r="D58" s="309" t="s">
        <v>929</v>
      </c>
      <c r="E58" s="17" t="s">
        <v>292</v>
      </c>
      <c r="F58" s="310">
        <v>167.31</v>
      </c>
      <c r="G58" s="38"/>
      <c r="H58" s="44"/>
    </row>
    <row r="59" s="2" customFormat="1" ht="16.8" customHeight="1">
      <c r="A59" s="38"/>
      <c r="B59" s="44"/>
      <c r="C59" s="305" t="s">
        <v>899</v>
      </c>
      <c r="D59" s="306" t="s">
        <v>899</v>
      </c>
      <c r="E59" s="307" t="s">
        <v>1</v>
      </c>
      <c r="F59" s="308">
        <v>36.899999999999999</v>
      </c>
      <c r="G59" s="38"/>
      <c r="H59" s="44"/>
    </row>
    <row r="60" s="2" customFormat="1" ht="16.8" customHeight="1">
      <c r="A60" s="38"/>
      <c r="B60" s="44"/>
      <c r="C60" s="309" t="s">
        <v>899</v>
      </c>
      <c r="D60" s="309" t="s">
        <v>1288</v>
      </c>
      <c r="E60" s="17" t="s">
        <v>1</v>
      </c>
      <c r="F60" s="310">
        <v>36.899999999999999</v>
      </c>
      <c r="G60" s="38"/>
      <c r="H60" s="44"/>
    </row>
    <row r="61" s="2" customFormat="1" ht="16.8" customHeight="1">
      <c r="A61" s="38"/>
      <c r="B61" s="44"/>
      <c r="C61" s="311" t="s">
        <v>2290</v>
      </c>
      <c r="D61" s="38"/>
      <c r="E61" s="38"/>
      <c r="F61" s="38"/>
      <c r="G61" s="38"/>
      <c r="H61" s="44"/>
    </row>
    <row r="62" s="2" customFormat="1" ht="16.8" customHeight="1">
      <c r="A62" s="38"/>
      <c r="B62" s="44"/>
      <c r="C62" s="309" t="s">
        <v>778</v>
      </c>
      <c r="D62" s="309" t="s">
        <v>779</v>
      </c>
      <c r="E62" s="17" t="s">
        <v>396</v>
      </c>
      <c r="F62" s="310">
        <v>264.19999999999999</v>
      </c>
      <c r="G62" s="38"/>
      <c r="H62" s="44"/>
    </row>
    <row r="63" s="2" customFormat="1" ht="16.8" customHeight="1">
      <c r="A63" s="38"/>
      <c r="B63" s="44"/>
      <c r="C63" s="309" t="s">
        <v>912</v>
      </c>
      <c r="D63" s="309" t="s">
        <v>913</v>
      </c>
      <c r="E63" s="17" t="s">
        <v>292</v>
      </c>
      <c r="F63" s="310">
        <v>47.969999999999999</v>
      </c>
      <c r="G63" s="38"/>
      <c r="H63" s="44"/>
    </row>
    <row r="64" s="2" customFormat="1" ht="16.8" customHeight="1">
      <c r="A64" s="38"/>
      <c r="B64" s="44"/>
      <c r="C64" s="309" t="s">
        <v>922</v>
      </c>
      <c r="D64" s="309" t="s">
        <v>923</v>
      </c>
      <c r="E64" s="17" t="s">
        <v>292</v>
      </c>
      <c r="F64" s="310">
        <v>258.82999999999998</v>
      </c>
      <c r="G64" s="38"/>
      <c r="H64" s="44"/>
    </row>
    <row r="65" s="2" customFormat="1" ht="16.8" customHeight="1">
      <c r="A65" s="38"/>
      <c r="B65" s="44"/>
      <c r="C65" s="305" t="s">
        <v>896</v>
      </c>
      <c r="D65" s="306" t="s">
        <v>897</v>
      </c>
      <c r="E65" s="307" t="s">
        <v>1</v>
      </c>
      <c r="F65" s="308">
        <v>33.5</v>
      </c>
      <c r="G65" s="38"/>
      <c r="H65" s="44"/>
    </row>
    <row r="66" s="2" customFormat="1" ht="16.8" customHeight="1">
      <c r="A66" s="38"/>
      <c r="B66" s="44"/>
      <c r="C66" s="309" t="s">
        <v>896</v>
      </c>
      <c r="D66" s="309" t="s">
        <v>898</v>
      </c>
      <c r="E66" s="17" t="s">
        <v>1</v>
      </c>
      <c r="F66" s="310">
        <v>33.5</v>
      </c>
      <c r="G66" s="38"/>
      <c r="H66" s="44"/>
    </row>
    <row r="67" s="2" customFormat="1" ht="16.8" customHeight="1">
      <c r="A67" s="38"/>
      <c r="B67" s="44"/>
      <c r="C67" s="311" t="s">
        <v>2290</v>
      </c>
      <c r="D67" s="38"/>
      <c r="E67" s="38"/>
      <c r="F67" s="38"/>
      <c r="G67" s="38"/>
      <c r="H67" s="44"/>
    </row>
    <row r="68" s="2" customFormat="1" ht="16.8" customHeight="1">
      <c r="A68" s="38"/>
      <c r="B68" s="44"/>
      <c r="C68" s="309" t="s">
        <v>778</v>
      </c>
      <c r="D68" s="309" t="s">
        <v>779</v>
      </c>
      <c r="E68" s="17" t="s">
        <v>396</v>
      </c>
      <c r="F68" s="310">
        <v>264.19999999999999</v>
      </c>
      <c r="G68" s="38"/>
      <c r="H68" s="44"/>
    </row>
    <row r="69" s="2" customFormat="1" ht="16.8" customHeight="1">
      <c r="A69" s="38"/>
      <c r="B69" s="44"/>
      <c r="C69" s="309" t="s">
        <v>306</v>
      </c>
      <c r="D69" s="309" t="s">
        <v>307</v>
      </c>
      <c r="E69" s="17" t="s">
        <v>292</v>
      </c>
      <c r="F69" s="310">
        <v>43.549999999999997</v>
      </c>
      <c r="G69" s="38"/>
      <c r="H69" s="44"/>
    </row>
    <row r="70" s="2" customFormat="1" ht="16.8" customHeight="1">
      <c r="A70" s="38"/>
      <c r="B70" s="44"/>
      <c r="C70" s="309" t="s">
        <v>922</v>
      </c>
      <c r="D70" s="309" t="s">
        <v>923</v>
      </c>
      <c r="E70" s="17" t="s">
        <v>292</v>
      </c>
      <c r="F70" s="310">
        <v>258.82999999999998</v>
      </c>
      <c r="G70" s="38"/>
      <c r="H70" s="44"/>
    </row>
    <row r="71" s="2" customFormat="1" ht="16.8" customHeight="1">
      <c r="A71" s="38"/>
      <c r="B71" s="44"/>
      <c r="C71" s="305" t="s">
        <v>906</v>
      </c>
      <c r="D71" s="306" t="s">
        <v>906</v>
      </c>
      <c r="E71" s="307" t="s">
        <v>1</v>
      </c>
      <c r="F71" s="308">
        <v>185.40000000000001</v>
      </c>
      <c r="G71" s="38"/>
      <c r="H71" s="44"/>
    </row>
    <row r="72" s="2" customFormat="1" ht="16.8" customHeight="1">
      <c r="A72" s="38"/>
      <c r="B72" s="44"/>
      <c r="C72" s="309" t="s">
        <v>906</v>
      </c>
      <c r="D72" s="309" t="s">
        <v>972</v>
      </c>
      <c r="E72" s="17" t="s">
        <v>1</v>
      </c>
      <c r="F72" s="310">
        <v>185.40000000000001</v>
      </c>
      <c r="G72" s="38"/>
      <c r="H72" s="44"/>
    </row>
    <row r="73" s="2" customFormat="1" ht="16.8" customHeight="1">
      <c r="A73" s="38"/>
      <c r="B73" s="44"/>
      <c r="C73" s="311" t="s">
        <v>2290</v>
      </c>
      <c r="D73" s="38"/>
      <c r="E73" s="38"/>
      <c r="F73" s="38"/>
      <c r="G73" s="38"/>
      <c r="H73" s="44"/>
    </row>
    <row r="74" s="2" customFormat="1" ht="16.8" customHeight="1">
      <c r="A74" s="38"/>
      <c r="B74" s="44"/>
      <c r="C74" s="309" t="s">
        <v>383</v>
      </c>
      <c r="D74" s="309" t="s">
        <v>384</v>
      </c>
      <c r="E74" s="17" t="s">
        <v>328</v>
      </c>
      <c r="F74" s="310">
        <v>185.40000000000001</v>
      </c>
      <c r="G74" s="38"/>
      <c r="H74" s="44"/>
    </row>
    <row r="75" s="2" customFormat="1" ht="16.8" customHeight="1">
      <c r="A75" s="38"/>
      <c r="B75" s="44"/>
      <c r="C75" s="309" t="s">
        <v>379</v>
      </c>
      <c r="D75" s="309" t="s">
        <v>380</v>
      </c>
      <c r="E75" s="17" t="s">
        <v>362</v>
      </c>
      <c r="F75" s="310">
        <v>1509</v>
      </c>
      <c r="G75" s="38"/>
      <c r="H75" s="44"/>
    </row>
    <row r="76" s="2" customFormat="1" ht="16.8" customHeight="1">
      <c r="A76" s="38"/>
      <c r="B76" s="44"/>
      <c r="C76" s="305" t="s">
        <v>904</v>
      </c>
      <c r="D76" s="306" t="s">
        <v>904</v>
      </c>
      <c r="E76" s="307" t="s">
        <v>1</v>
      </c>
      <c r="F76" s="308">
        <v>1159.4000000000001</v>
      </c>
      <c r="G76" s="38"/>
      <c r="H76" s="44"/>
    </row>
    <row r="77" s="2" customFormat="1" ht="16.8" customHeight="1">
      <c r="A77" s="38"/>
      <c r="B77" s="44"/>
      <c r="C77" s="309" t="s">
        <v>904</v>
      </c>
      <c r="D77" s="309" t="s">
        <v>956</v>
      </c>
      <c r="E77" s="17" t="s">
        <v>1</v>
      </c>
      <c r="F77" s="310">
        <v>1159.4000000000001</v>
      </c>
      <c r="G77" s="38"/>
      <c r="H77" s="44"/>
    </row>
    <row r="78" s="2" customFormat="1" ht="16.8" customHeight="1">
      <c r="A78" s="38"/>
      <c r="B78" s="44"/>
      <c r="C78" s="311" t="s">
        <v>2290</v>
      </c>
      <c r="D78" s="38"/>
      <c r="E78" s="38"/>
      <c r="F78" s="38"/>
      <c r="G78" s="38"/>
      <c r="H78" s="44"/>
    </row>
    <row r="79" s="2" customFormat="1" ht="16.8" customHeight="1">
      <c r="A79" s="38"/>
      <c r="B79" s="44"/>
      <c r="C79" s="309" t="s">
        <v>951</v>
      </c>
      <c r="D79" s="309" t="s">
        <v>952</v>
      </c>
      <c r="E79" s="17" t="s">
        <v>292</v>
      </c>
      <c r="F79" s="310">
        <v>1159.4000000000001</v>
      </c>
      <c r="G79" s="38"/>
      <c r="H79" s="44"/>
    </row>
    <row r="80" s="2" customFormat="1" ht="16.8" customHeight="1">
      <c r="A80" s="38"/>
      <c r="B80" s="44"/>
      <c r="C80" s="309" t="s">
        <v>957</v>
      </c>
      <c r="D80" s="309" t="s">
        <v>958</v>
      </c>
      <c r="E80" s="17" t="s">
        <v>292</v>
      </c>
      <c r="F80" s="310">
        <v>1159.4000000000001</v>
      </c>
      <c r="G80" s="38"/>
      <c r="H80" s="44"/>
    </row>
    <row r="81" s="2" customFormat="1" ht="16.8" customHeight="1">
      <c r="A81" s="38"/>
      <c r="B81" s="44"/>
      <c r="C81" s="305" t="s">
        <v>273</v>
      </c>
      <c r="D81" s="306" t="s">
        <v>273</v>
      </c>
      <c r="E81" s="307" t="s">
        <v>1</v>
      </c>
      <c r="F81" s="308">
        <v>951.90999999999997</v>
      </c>
      <c r="G81" s="38"/>
      <c r="H81" s="44"/>
    </row>
    <row r="82" s="2" customFormat="1" ht="16.8" customHeight="1">
      <c r="A82" s="38"/>
      <c r="B82" s="44"/>
      <c r="C82" s="309" t="s">
        <v>273</v>
      </c>
      <c r="D82" s="309" t="s">
        <v>949</v>
      </c>
      <c r="E82" s="17" t="s">
        <v>1</v>
      </c>
      <c r="F82" s="310">
        <v>951.90999999999997</v>
      </c>
      <c r="G82" s="38"/>
      <c r="H82" s="44"/>
    </row>
    <row r="83" s="2" customFormat="1" ht="16.8" customHeight="1">
      <c r="A83" s="38"/>
      <c r="B83" s="44"/>
      <c r="C83" s="311" t="s">
        <v>2290</v>
      </c>
      <c r="D83" s="38"/>
      <c r="E83" s="38"/>
      <c r="F83" s="38"/>
      <c r="G83" s="38"/>
      <c r="H83" s="44"/>
    </row>
    <row r="84" s="2" customFormat="1">
      <c r="A84" s="38"/>
      <c r="B84" s="44"/>
      <c r="C84" s="309" t="s">
        <v>326</v>
      </c>
      <c r="D84" s="309" t="s">
        <v>327</v>
      </c>
      <c r="E84" s="17" t="s">
        <v>328</v>
      </c>
      <c r="F84" s="310">
        <v>475.95499999999998</v>
      </c>
      <c r="G84" s="38"/>
      <c r="H84" s="44"/>
    </row>
    <row r="85" s="2" customFormat="1">
      <c r="A85" s="38"/>
      <c r="B85" s="44"/>
      <c r="C85" s="309" t="s">
        <v>334</v>
      </c>
      <c r="D85" s="309" t="s">
        <v>335</v>
      </c>
      <c r="E85" s="17" t="s">
        <v>328</v>
      </c>
      <c r="F85" s="310">
        <v>475.95499999999998</v>
      </c>
      <c r="G85" s="38"/>
      <c r="H85" s="44"/>
    </row>
    <row r="86" s="2" customFormat="1">
      <c r="A86" s="38"/>
      <c r="B86" s="44"/>
      <c r="C86" s="309" t="s">
        <v>355</v>
      </c>
      <c r="D86" s="309" t="s">
        <v>356</v>
      </c>
      <c r="E86" s="17" t="s">
        <v>328</v>
      </c>
      <c r="F86" s="310">
        <v>951.90999999999997</v>
      </c>
      <c r="G86" s="38"/>
      <c r="H86" s="44"/>
    </row>
    <row r="87" s="2" customFormat="1">
      <c r="A87" s="38"/>
      <c r="B87" s="44"/>
      <c r="C87" s="309" t="s">
        <v>963</v>
      </c>
      <c r="D87" s="309" t="s">
        <v>964</v>
      </c>
      <c r="E87" s="17" t="s">
        <v>362</v>
      </c>
      <c r="F87" s="310">
        <v>1903.8199999999999</v>
      </c>
      <c r="G87" s="38"/>
      <c r="H87" s="44"/>
    </row>
    <row r="88" s="2" customFormat="1" ht="16.8" customHeight="1">
      <c r="A88" s="38"/>
      <c r="B88" s="44"/>
      <c r="C88" s="309" t="s">
        <v>367</v>
      </c>
      <c r="D88" s="309" t="s">
        <v>368</v>
      </c>
      <c r="E88" s="17" t="s">
        <v>328</v>
      </c>
      <c r="F88" s="310">
        <v>951.90999999999997</v>
      </c>
      <c r="G88" s="38"/>
      <c r="H88" s="44"/>
    </row>
    <row r="89" s="2" customFormat="1" ht="16.8" customHeight="1">
      <c r="A89" s="38"/>
      <c r="B89" s="44"/>
      <c r="C89" s="305" t="s">
        <v>908</v>
      </c>
      <c r="D89" s="306" t="s">
        <v>908</v>
      </c>
      <c r="E89" s="307" t="s">
        <v>1</v>
      </c>
      <c r="F89" s="308">
        <v>569.10000000000002</v>
      </c>
      <c r="G89" s="38"/>
      <c r="H89" s="44"/>
    </row>
    <row r="90" s="2" customFormat="1" ht="16.8" customHeight="1">
      <c r="A90" s="38"/>
      <c r="B90" s="44"/>
      <c r="C90" s="309" t="s">
        <v>908</v>
      </c>
      <c r="D90" s="309" t="s">
        <v>970</v>
      </c>
      <c r="E90" s="17" t="s">
        <v>1</v>
      </c>
      <c r="F90" s="310">
        <v>569.10000000000002</v>
      </c>
      <c r="G90" s="38"/>
      <c r="H90" s="44"/>
    </row>
    <row r="91" s="2" customFormat="1" ht="16.8" customHeight="1">
      <c r="A91" s="38"/>
      <c r="B91" s="44"/>
      <c r="C91" s="311" t="s">
        <v>2290</v>
      </c>
      <c r="D91" s="38"/>
      <c r="E91" s="38"/>
      <c r="F91" s="38"/>
      <c r="G91" s="38"/>
      <c r="H91" s="44"/>
    </row>
    <row r="92" s="2" customFormat="1" ht="16.8" customHeight="1">
      <c r="A92" s="38"/>
      <c r="B92" s="44"/>
      <c r="C92" s="309" t="s">
        <v>372</v>
      </c>
      <c r="D92" s="309" t="s">
        <v>373</v>
      </c>
      <c r="E92" s="17" t="s">
        <v>328</v>
      </c>
      <c r="F92" s="310">
        <v>569.10000000000002</v>
      </c>
      <c r="G92" s="38"/>
      <c r="H92" s="44"/>
    </row>
    <row r="93" s="2" customFormat="1" ht="16.8" customHeight="1">
      <c r="A93" s="38"/>
      <c r="B93" s="44"/>
      <c r="C93" s="309" t="s">
        <v>379</v>
      </c>
      <c r="D93" s="309" t="s">
        <v>380</v>
      </c>
      <c r="E93" s="17" t="s">
        <v>362</v>
      </c>
      <c r="F93" s="310">
        <v>1509</v>
      </c>
      <c r="G93" s="38"/>
      <c r="H93" s="44"/>
    </row>
    <row r="94" s="2" customFormat="1" ht="26.4" customHeight="1">
      <c r="A94" s="38"/>
      <c r="B94" s="44"/>
      <c r="C94" s="304" t="s">
        <v>90</v>
      </c>
      <c r="D94" s="304" t="s">
        <v>91</v>
      </c>
      <c r="E94" s="38"/>
      <c r="F94" s="38"/>
      <c r="G94" s="38"/>
      <c r="H94" s="44"/>
    </row>
    <row r="95" s="2" customFormat="1" ht="16.8" customHeight="1">
      <c r="A95" s="38"/>
      <c r="B95" s="44"/>
      <c r="C95" s="305" t="s">
        <v>901</v>
      </c>
      <c r="D95" s="306" t="s">
        <v>901</v>
      </c>
      <c r="E95" s="307" t="s">
        <v>1</v>
      </c>
      <c r="F95" s="308">
        <v>176.5</v>
      </c>
      <c r="G95" s="38"/>
      <c r="H95" s="44"/>
    </row>
    <row r="96" s="2" customFormat="1" ht="16.8" customHeight="1">
      <c r="A96" s="38"/>
      <c r="B96" s="44"/>
      <c r="C96" s="309" t="s">
        <v>901</v>
      </c>
      <c r="D96" s="309" t="s">
        <v>1408</v>
      </c>
      <c r="E96" s="17" t="s">
        <v>1</v>
      </c>
      <c r="F96" s="310">
        <v>176.5</v>
      </c>
      <c r="G96" s="38"/>
      <c r="H96" s="44"/>
    </row>
    <row r="97" s="2" customFormat="1" ht="16.8" customHeight="1">
      <c r="A97" s="38"/>
      <c r="B97" s="44"/>
      <c r="C97" s="311" t="s">
        <v>2290</v>
      </c>
      <c r="D97" s="38"/>
      <c r="E97" s="38"/>
      <c r="F97" s="38"/>
      <c r="G97" s="38"/>
      <c r="H97" s="44"/>
    </row>
    <row r="98" s="2" customFormat="1" ht="16.8" customHeight="1">
      <c r="A98" s="38"/>
      <c r="B98" s="44"/>
      <c r="C98" s="309" t="s">
        <v>778</v>
      </c>
      <c r="D98" s="309" t="s">
        <v>779</v>
      </c>
      <c r="E98" s="17" t="s">
        <v>396</v>
      </c>
      <c r="F98" s="310">
        <v>350.80000000000001</v>
      </c>
      <c r="G98" s="38"/>
      <c r="H98" s="44"/>
    </row>
    <row r="99" s="2" customFormat="1" ht="16.8" customHeight="1">
      <c r="A99" s="38"/>
      <c r="B99" s="44"/>
      <c r="C99" s="309" t="s">
        <v>922</v>
      </c>
      <c r="D99" s="309" t="s">
        <v>923</v>
      </c>
      <c r="E99" s="17" t="s">
        <v>292</v>
      </c>
      <c r="F99" s="310">
        <v>326.81999999999999</v>
      </c>
      <c r="G99" s="38"/>
      <c r="H99" s="44"/>
    </row>
    <row r="100" s="2" customFormat="1" ht="16.8" customHeight="1">
      <c r="A100" s="38"/>
      <c r="B100" s="44"/>
      <c r="C100" s="309" t="s">
        <v>928</v>
      </c>
      <c r="D100" s="309" t="s">
        <v>929</v>
      </c>
      <c r="E100" s="17" t="s">
        <v>292</v>
      </c>
      <c r="F100" s="310">
        <v>229.44999999999999</v>
      </c>
      <c r="G100" s="38"/>
      <c r="H100" s="44"/>
    </row>
    <row r="101" s="2" customFormat="1" ht="16.8" customHeight="1">
      <c r="A101" s="38"/>
      <c r="B101" s="44"/>
      <c r="C101" s="305" t="s">
        <v>899</v>
      </c>
      <c r="D101" s="306" t="s">
        <v>899</v>
      </c>
      <c r="E101" s="307" t="s">
        <v>1</v>
      </c>
      <c r="F101" s="308">
        <v>36.899999999999999</v>
      </c>
      <c r="G101" s="38"/>
      <c r="H101" s="44"/>
    </row>
    <row r="102" s="2" customFormat="1" ht="16.8" customHeight="1">
      <c r="A102" s="38"/>
      <c r="B102" s="44"/>
      <c r="C102" s="309" t="s">
        <v>899</v>
      </c>
      <c r="D102" s="309" t="s">
        <v>1288</v>
      </c>
      <c r="E102" s="17" t="s">
        <v>1</v>
      </c>
      <c r="F102" s="310">
        <v>36.899999999999999</v>
      </c>
      <c r="G102" s="38"/>
      <c r="H102" s="44"/>
    </row>
    <row r="103" s="2" customFormat="1" ht="16.8" customHeight="1">
      <c r="A103" s="38"/>
      <c r="B103" s="44"/>
      <c r="C103" s="311" t="s">
        <v>2290</v>
      </c>
      <c r="D103" s="38"/>
      <c r="E103" s="38"/>
      <c r="F103" s="38"/>
      <c r="G103" s="38"/>
      <c r="H103" s="44"/>
    </row>
    <row r="104" s="2" customFormat="1" ht="16.8" customHeight="1">
      <c r="A104" s="38"/>
      <c r="B104" s="44"/>
      <c r="C104" s="309" t="s">
        <v>778</v>
      </c>
      <c r="D104" s="309" t="s">
        <v>779</v>
      </c>
      <c r="E104" s="17" t="s">
        <v>396</v>
      </c>
      <c r="F104" s="310">
        <v>350.80000000000001</v>
      </c>
      <c r="G104" s="38"/>
      <c r="H104" s="44"/>
    </row>
    <row r="105" s="2" customFormat="1">
      <c r="A105" s="38"/>
      <c r="B105" s="44"/>
      <c r="C105" s="309" t="s">
        <v>298</v>
      </c>
      <c r="D105" s="309" t="s">
        <v>299</v>
      </c>
      <c r="E105" s="17" t="s">
        <v>292</v>
      </c>
      <c r="F105" s="310">
        <v>47.969999999999999</v>
      </c>
      <c r="G105" s="38"/>
      <c r="H105" s="44"/>
    </row>
    <row r="106" s="2" customFormat="1" ht="16.8" customHeight="1">
      <c r="A106" s="38"/>
      <c r="B106" s="44"/>
      <c r="C106" s="309" t="s">
        <v>922</v>
      </c>
      <c r="D106" s="309" t="s">
        <v>923</v>
      </c>
      <c r="E106" s="17" t="s">
        <v>292</v>
      </c>
      <c r="F106" s="310">
        <v>326.81999999999999</v>
      </c>
      <c r="G106" s="38"/>
      <c r="H106" s="44"/>
    </row>
    <row r="107" s="2" customFormat="1" ht="16.8" customHeight="1">
      <c r="A107" s="38"/>
      <c r="B107" s="44"/>
      <c r="C107" s="305" t="s">
        <v>896</v>
      </c>
      <c r="D107" s="306" t="s">
        <v>897</v>
      </c>
      <c r="E107" s="307" t="s">
        <v>1</v>
      </c>
      <c r="F107" s="308">
        <v>38</v>
      </c>
      <c r="G107" s="38"/>
      <c r="H107" s="44"/>
    </row>
    <row r="108" s="2" customFormat="1" ht="16.8" customHeight="1">
      <c r="A108" s="38"/>
      <c r="B108" s="44"/>
      <c r="C108" s="309" t="s">
        <v>896</v>
      </c>
      <c r="D108" s="309" t="s">
        <v>1407</v>
      </c>
      <c r="E108" s="17" t="s">
        <v>1</v>
      </c>
      <c r="F108" s="310">
        <v>38</v>
      </c>
      <c r="G108" s="38"/>
      <c r="H108" s="44"/>
    </row>
    <row r="109" s="2" customFormat="1" ht="16.8" customHeight="1">
      <c r="A109" s="38"/>
      <c r="B109" s="44"/>
      <c r="C109" s="311" t="s">
        <v>2290</v>
      </c>
      <c r="D109" s="38"/>
      <c r="E109" s="38"/>
      <c r="F109" s="38"/>
      <c r="G109" s="38"/>
      <c r="H109" s="44"/>
    </row>
    <row r="110" s="2" customFormat="1" ht="16.8" customHeight="1">
      <c r="A110" s="38"/>
      <c r="B110" s="44"/>
      <c r="C110" s="309" t="s">
        <v>778</v>
      </c>
      <c r="D110" s="309" t="s">
        <v>779</v>
      </c>
      <c r="E110" s="17" t="s">
        <v>396</v>
      </c>
      <c r="F110" s="310">
        <v>350.80000000000001</v>
      </c>
      <c r="G110" s="38"/>
      <c r="H110" s="44"/>
    </row>
    <row r="111" s="2" customFormat="1">
      <c r="A111" s="38"/>
      <c r="B111" s="44"/>
      <c r="C111" s="309" t="s">
        <v>1328</v>
      </c>
      <c r="D111" s="309" t="s">
        <v>1329</v>
      </c>
      <c r="E111" s="17" t="s">
        <v>292</v>
      </c>
      <c r="F111" s="310">
        <v>49.399999999999999</v>
      </c>
      <c r="G111" s="38"/>
      <c r="H111" s="44"/>
    </row>
    <row r="112" s="2" customFormat="1" ht="16.8" customHeight="1">
      <c r="A112" s="38"/>
      <c r="B112" s="44"/>
      <c r="C112" s="309" t="s">
        <v>922</v>
      </c>
      <c r="D112" s="309" t="s">
        <v>923</v>
      </c>
      <c r="E112" s="17" t="s">
        <v>292</v>
      </c>
      <c r="F112" s="310">
        <v>326.81999999999999</v>
      </c>
      <c r="G112" s="38"/>
      <c r="H112" s="44"/>
    </row>
    <row r="113" s="2" customFormat="1" ht="16.8" customHeight="1">
      <c r="A113" s="38"/>
      <c r="B113" s="44"/>
      <c r="C113" s="305" t="s">
        <v>904</v>
      </c>
      <c r="D113" s="306" t="s">
        <v>904</v>
      </c>
      <c r="E113" s="307" t="s">
        <v>1</v>
      </c>
      <c r="F113" s="308">
        <v>1463.2000000000001</v>
      </c>
      <c r="G113" s="38"/>
      <c r="H113" s="44"/>
    </row>
    <row r="114" s="2" customFormat="1" ht="16.8" customHeight="1">
      <c r="A114" s="38"/>
      <c r="B114" s="44"/>
      <c r="C114" s="309" t="s">
        <v>904</v>
      </c>
      <c r="D114" s="309" t="s">
        <v>1340</v>
      </c>
      <c r="E114" s="17" t="s">
        <v>1</v>
      </c>
      <c r="F114" s="310">
        <v>1463.2000000000001</v>
      </c>
      <c r="G114" s="38"/>
      <c r="H114" s="44"/>
    </row>
    <row r="115" s="2" customFormat="1" ht="16.8" customHeight="1">
      <c r="A115" s="38"/>
      <c r="B115" s="44"/>
      <c r="C115" s="311" t="s">
        <v>2290</v>
      </c>
      <c r="D115" s="38"/>
      <c r="E115" s="38"/>
      <c r="F115" s="38"/>
      <c r="G115" s="38"/>
      <c r="H115" s="44"/>
    </row>
    <row r="116" s="2" customFormat="1" ht="16.8" customHeight="1">
      <c r="A116" s="38"/>
      <c r="B116" s="44"/>
      <c r="C116" s="309" t="s">
        <v>951</v>
      </c>
      <c r="D116" s="309" t="s">
        <v>952</v>
      </c>
      <c r="E116" s="17" t="s">
        <v>292</v>
      </c>
      <c r="F116" s="310">
        <v>1463.2000000000001</v>
      </c>
      <c r="G116" s="38"/>
      <c r="H116" s="44"/>
    </row>
    <row r="117" s="2" customFormat="1" ht="16.8" customHeight="1">
      <c r="A117" s="38"/>
      <c r="B117" s="44"/>
      <c r="C117" s="309" t="s">
        <v>957</v>
      </c>
      <c r="D117" s="309" t="s">
        <v>958</v>
      </c>
      <c r="E117" s="17" t="s">
        <v>292</v>
      </c>
      <c r="F117" s="310">
        <v>1463.2000000000001</v>
      </c>
      <c r="G117" s="38"/>
      <c r="H117" s="44"/>
    </row>
    <row r="118" s="2" customFormat="1" ht="16.8" customHeight="1">
      <c r="A118" s="38"/>
      <c r="B118" s="44"/>
      <c r="C118" s="305" t="s">
        <v>273</v>
      </c>
      <c r="D118" s="306" t="s">
        <v>273</v>
      </c>
      <c r="E118" s="307" t="s">
        <v>1</v>
      </c>
      <c r="F118" s="308">
        <v>915.08000000000004</v>
      </c>
      <c r="G118" s="38"/>
      <c r="H118" s="44"/>
    </row>
    <row r="119" s="2" customFormat="1" ht="16.8" customHeight="1">
      <c r="A119" s="38"/>
      <c r="B119" s="44"/>
      <c r="C119" s="309" t="s">
        <v>273</v>
      </c>
      <c r="D119" s="309" t="s">
        <v>1337</v>
      </c>
      <c r="E119" s="17" t="s">
        <v>1</v>
      </c>
      <c r="F119" s="310">
        <v>915.08000000000004</v>
      </c>
      <c r="G119" s="38"/>
      <c r="H119" s="44"/>
    </row>
    <row r="120" s="2" customFormat="1" ht="16.8" customHeight="1">
      <c r="A120" s="38"/>
      <c r="B120" s="44"/>
      <c r="C120" s="311" t="s">
        <v>2290</v>
      </c>
      <c r="D120" s="38"/>
      <c r="E120" s="38"/>
      <c r="F120" s="38"/>
      <c r="G120" s="38"/>
      <c r="H120" s="44"/>
    </row>
    <row r="121" s="2" customFormat="1">
      <c r="A121" s="38"/>
      <c r="B121" s="44"/>
      <c r="C121" s="309" t="s">
        <v>326</v>
      </c>
      <c r="D121" s="309" t="s">
        <v>327</v>
      </c>
      <c r="E121" s="17" t="s">
        <v>328</v>
      </c>
      <c r="F121" s="310">
        <v>457.54000000000002</v>
      </c>
      <c r="G121" s="38"/>
      <c r="H121" s="44"/>
    </row>
    <row r="122" s="2" customFormat="1">
      <c r="A122" s="38"/>
      <c r="B122" s="44"/>
      <c r="C122" s="309" t="s">
        <v>334</v>
      </c>
      <c r="D122" s="309" t="s">
        <v>335</v>
      </c>
      <c r="E122" s="17" t="s">
        <v>328</v>
      </c>
      <c r="F122" s="310">
        <v>457.54000000000002</v>
      </c>
      <c r="G122" s="38"/>
      <c r="H122" s="44"/>
    </row>
    <row r="123" s="2" customFormat="1">
      <c r="A123" s="38"/>
      <c r="B123" s="44"/>
      <c r="C123" s="309" t="s">
        <v>355</v>
      </c>
      <c r="D123" s="309" t="s">
        <v>356</v>
      </c>
      <c r="E123" s="17" t="s">
        <v>328</v>
      </c>
      <c r="F123" s="310">
        <v>915.08000000000004</v>
      </c>
      <c r="G123" s="38"/>
      <c r="H123" s="44"/>
    </row>
    <row r="124" s="2" customFormat="1">
      <c r="A124" s="38"/>
      <c r="B124" s="44"/>
      <c r="C124" s="309" t="s">
        <v>963</v>
      </c>
      <c r="D124" s="309" t="s">
        <v>964</v>
      </c>
      <c r="E124" s="17" t="s">
        <v>362</v>
      </c>
      <c r="F124" s="310">
        <v>1830.1600000000001</v>
      </c>
      <c r="G124" s="38"/>
      <c r="H124" s="44"/>
    </row>
    <row r="125" s="2" customFormat="1" ht="16.8" customHeight="1">
      <c r="A125" s="38"/>
      <c r="B125" s="44"/>
      <c r="C125" s="309" t="s">
        <v>367</v>
      </c>
      <c r="D125" s="309" t="s">
        <v>368</v>
      </c>
      <c r="E125" s="17" t="s">
        <v>328</v>
      </c>
      <c r="F125" s="310">
        <v>915.08000000000004</v>
      </c>
      <c r="G125" s="38"/>
      <c r="H125" s="44"/>
    </row>
    <row r="126" s="2" customFormat="1" ht="16.8" customHeight="1">
      <c r="A126" s="38"/>
      <c r="B126" s="44"/>
      <c r="C126" s="305" t="s">
        <v>908</v>
      </c>
      <c r="D126" s="306" t="s">
        <v>908</v>
      </c>
      <c r="E126" s="307" t="s">
        <v>1</v>
      </c>
      <c r="F126" s="308">
        <v>620.92999999999995</v>
      </c>
      <c r="G126" s="38"/>
      <c r="H126" s="44"/>
    </row>
    <row r="127" s="2" customFormat="1" ht="16.8" customHeight="1">
      <c r="A127" s="38"/>
      <c r="B127" s="44"/>
      <c r="C127" s="309" t="s">
        <v>908</v>
      </c>
      <c r="D127" s="309" t="s">
        <v>1346</v>
      </c>
      <c r="E127" s="17" t="s">
        <v>1</v>
      </c>
      <c r="F127" s="310">
        <v>620.92999999999995</v>
      </c>
      <c r="G127" s="38"/>
      <c r="H127" s="44"/>
    </row>
    <row r="128" s="2" customFormat="1" ht="16.8" customHeight="1">
      <c r="A128" s="38"/>
      <c r="B128" s="44"/>
      <c r="C128" s="311" t="s">
        <v>2290</v>
      </c>
      <c r="D128" s="38"/>
      <c r="E128" s="38"/>
      <c r="F128" s="38"/>
      <c r="G128" s="38"/>
      <c r="H128" s="44"/>
    </row>
    <row r="129" s="2" customFormat="1" ht="16.8" customHeight="1">
      <c r="A129" s="38"/>
      <c r="B129" s="44"/>
      <c r="C129" s="309" t="s">
        <v>372</v>
      </c>
      <c r="D129" s="309" t="s">
        <v>373</v>
      </c>
      <c r="E129" s="17" t="s">
        <v>328</v>
      </c>
      <c r="F129" s="310">
        <v>620.92999999999995</v>
      </c>
      <c r="G129" s="38"/>
      <c r="H129" s="44"/>
    </row>
    <row r="130" s="2" customFormat="1" ht="16.8" customHeight="1">
      <c r="A130" s="38"/>
      <c r="B130" s="44"/>
      <c r="C130" s="309" t="s">
        <v>379</v>
      </c>
      <c r="D130" s="309" t="s">
        <v>380</v>
      </c>
      <c r="E130" s="17" t="s">
        <v>362</v>
      </c>
      <c r="F130" s="310">
        <v>1241.8599999999999</v>
      </c>
      <c r="G130" s="38"/>
      <c r="H130" s="44"/>
    </row>
    <row r="131" s="2" customFormat="1" ht="26.4" customHeight="1">
      <c r="A131" s="38"/>
      <c r="B131" s="44"/>
      <c r="C131" s="304" t="s">
        <v>93</v>
      </c>
      <c r="D131" s="304" t="s">
        <v>94</v>
      </c>
      <c r="E131" s="38"/>
      <c r="F131" s="38"/>
      <c r="G131" s="38"/>
      <c r="H131" s="44"/>
    </row>
    <row r="132" s="2" customFormat="1" ht="16.8" customHeight="1">
      <c r="A132" s="38"/>
      <c r="B132" s="44"/>
      <c r="C132" s="305" t="s">
        <v>906</v>
      </c>
      <c r="D132" s="306" t="s">
        <v>906</v>
      </c>
      <c r="E132" s="307" t="s">
        <v>1</v>
      </c>
      <c r="F132" s="308">
        <v>171.91</v>
      </c>
      <c r="G132" s="38"/>
      <c r="H132" s="44"/>
    </row>
    <row r="133" s="2" customFormat="1" ht="16.8" customHeight="1">
      <c r="A133" s="38"/>
      <c r="B133" s="44"/>
      <c r="C133" s="309" t="s">
        <v>906</v>
      </c>
      <c r="D133" s="309" t="s">
        <v>1440</v>
      </c>
      <c r="E133" s="17" t="s">
        <v>1</v>
      </c>
      <c r="F133" s="310">
        <v>171.91</v>
      </c>
      <c r="G133" s="38"/>
      <c r="H133" s="44"/>
    </row>
    <row r="134" s="2" customFormat="1" ht="16.8" customHeight="1">
      <c r="A134" s="38"/>
      <c r="B134" s="44"/>
      <c r="C134" s="311" t="s">
        <v>2290</v>
      </c>
      <c r="D134" s="38"/>
      <c r="E134" s="38"/>
      <c r="F134" s="38"/>
      <c r="G134" s="38"/>
      <c r="H134" s="44"/>
    </row>
    <row r="135" s="2" customFormat="1" ht="16.8" customHeight="1">
      <c r="A135" s="38"/>
      <c r="B135" s="44"/>
      <c r="C135" s="309" t="s">
        <v>383</v>
      </c>
      <c r="D135" s="309" t="s">
        <v>384</v>
      </c>
      <c r="E135" s="17" t="s">
        <v>328</v>
      </c>
      <c r="F135" s="310">
        <v>171.91</v>
      </c>
      <c r="G135" s="38"/>
      <c r="H135" s="44"/>
    </row>
    <row r="136" s="2" customFormat="1" ht="16.8" customHeight="1">
      <c r="A136" s="38"/>
      <c r="B136" s="44"/>
      <c r="C136" s="309" t="s">
        <v>379</v>
      </c>
      <c r="D136" s="309" t="s">
        <v>380</v>
      </c>
      <c r="E136" s="17" t="s">
        <v>362</v>
      </c>
      <c r="F136" s="310">
        <v>343.81999999999999</v>
      </c>
      <c r="G136" s="38"/>
      <c r="H136" s="44"/>
    </row>
    <row r="137" s="2" customFormat="1" ht="16.8" customHeight="1">
      <c r="A137" s="38"/>
      <c r="B137" s="44"/>
      <c r="C137" s="305" t="s">
        <v>908</v>
      </c>
      <c r="D137" s="306" t="s">
        <v>908</v>
      </c>
      <c r="E137" s="307" t="s">
        <v>1</v>
      </c>
      <c r="F137" s="308">
        <v>620.92999999999995</v>
      </c>
      <c r="G137" s="38"/>
      <c r="H137" s="44"/>
    </row>
    <row r="138" s="2" customFormat="1" ht="26.4" customHeight="1">
      <c r="A138" s="38"/>
      <c r="B138" s="44"/>
      <c r="C138" s="304" t="s">
        <v>96</v>
      </c>
      <c r="D138" s="304" t="s">
        <v>97</v>
      </c>
      <c r="E138" s="38"/>
      <c r="F138" s="38"/>
      <c r="G138" s="38"/>
      <c r="H138" s="44"/>
    </row>
    <row r="139" s="2" customFormat="1" ht="16.8" customHeight="1">
      <c r="A139" s="38"/>
      <c r="B139" s="44"/>
      <c r="C139" s="305" t="s">
        <v>1580</v>
      </c>
      <c r="D139" s="306" t="s">
        <v>1580</v>
      </c>
      <c r="E139" s="307" t="s">
        <v>1</v>
      </c>
      <c r="F139" s="308">
        <v>148</v>
      </c>
      <c r="G139" s="38"/>
      <c r="H139" s="44"/>
    </row>
    <row r="140" s="2" customFormat="1" ht="16.8" customHeight="1">
      <c r="A140" s="38"/>
      <c r="B140" s="44"/>
      <c r="C140" s="309" t="s">
        <v>1</v>
      </c>
      <c r="D140" s="309" t="s">
        <v>917</v>
      </c>
      <c r="E140" s="17" t="s">
        <v>1</v>
      </c>
      <c r="F140" s="310">
        <v>0</v>
      </c>
      <c r="G140" s="38"/>
      <c r="H140" s="44"/>
    </row>
    <row r="141" s="2" customFormat="1" ht="16.8" customHeight="1">
      <c r="A141" s="38"/>
      <c r="B141" s="44"/>
      <c r="C141" s="309" t="s">
        <v>1580</v>
      </c>
      <c r="D141" s="309" t="s">
        <v>1581</v>
      </c>
      <c r="E141" s="17" t="s">
        <v>1</v>
      </c>
      <c r="F141" s="310">
        <v>148</v>
      </c>
      <c r="G141" s="38"/>
      <c r="H141" s="44"/>
    </row>
    <row r="142" s="2" customFormat="1" ht="16.8" customHeight="1">
      <c r="A142" s="38"/>
      <c r="B142" s="44"/>
      <c r="C142" s="305" t="s">
        <v>1568</v>
      </c>
      <c r="D142" s="306" t="s">
        <v>1568</v>
      </c>
      <c r="E142" s="307" t="s">
        <v>1</v>
      </c>
      <c r="F142" s="308">
        <v>292</v>
      </c>
      <c r="G142" s="38"/>
      <c r="H142" s="44"/>
    </row>
    <row r="143" s="2" customFormat="1" ht="16.8" customHeight="1">
      <c r="A143" s="38"/>
      <c r="B143" s="44"/>
      <c r="C143" s="309" t="s">
        <v>1</v>
      </c>
      <c r="D143" s="309" t="s">
        <v>1578</v>
      </c>
      <c r="E143" s="17" t="s">
        <v>1</v>
      </c>
      <c r="F143" s="310">
        <v>0</v>
      </c>
      <c r="G143" s="38"/>
      <c r="H143" s="44"/>
    </row>
    <row r="144" s="2" customFormat="1" ht="16.8" customHeight="1">
      <c r="A144" s="38"/>
      <c r="B144" s="44"/>
      <c r="C144" s="309" t="s">
        <v>1568</v>
      </c>
      <c r="D144" s="309" t="s">
        <v>1569</v>
      </c>
      <c r="E144" s="17" t="s">
        <v>1</v>
      </c>
      <c r="F144" s="310">
        <v>292</v>
      </c>
      <c r="G144" s="38"/>
      <c r="H144" s="44"/>
    </row>
    <row r="145" s="2" customFormat="1" ht="16.8" customHeight="1">
      <c r="A145" s="38"/>
      <c r="B145" s="44"/>
      <c r="C145" s="311" t="s">
        <v>2290</v>
      </c>
      <c r="D145" s="38"/>
      <c r="E145" s="38"/>
      <c r="F145" s="38"/>
      <c r="G145" s="38"/>
      <c r="H145" s="44"/>
    </row>
    <row r="146" s="2" customFormat="1" ht="16.8" customHeight="1">
      <c r="A146" s="38"/>
      <c r="B146" s="44"/>
      <c r="C146" s="309" t="s">
        <v>290</v>
      </c>
      <c r="D146" s="309" t="s">
        <v>291</v>
      </c>
      <c r="E146" s="17" t="s">
        <v>292</v>
      </c>
      <c r="F146" s="310">
        <v>292</v>
      </c>
      <c r="G146" s="38"/>
      <c r="H146" s="44"/>
    </row>
    <row r="147" s="2" customFormat="1" ht="16.8" customHeight="1">
      <c r="A147" s="38"/>
      <c r="B147" s="44"/>
      <c r="C147" s="309" t="s">
        <v>1673</v>
      </c>
      <c r="D147" s="309" t="s">
        <v>1674</v>
      </c>
      <c r="E147" s="17" t="s">
        <v>292</v>
      </c>
      <c r="F147" s="310">
        <v>205.90000000000001</v>
      </c>
      <c r="G147" s="38"/>
      <c r="H147" s="44"/>
    </row>
    <row r="148" s="2" customFormat="1" ht="16.8" customHeight="1">
      <c r="A148" s="38"/>
      <c r="B148" s="44"/>
      <c r="C148" s="305" t="s">
        <v>1565</v>
      </c>
      <c r="D148" s="306" t="s">
        <v>1566</v>
      </c>
      <c r="E148" s="307" t="s">
        <v>1</v>
      </c>
      <c r="F148" s="308">
        <v>355</v>
      </c>
      <c r="G148" s="38"/>
      <c r="H148" s="44"/>
    </row>
    <row r="149" s="2" customFormat="1" ht="16.8" customHeight="1">
      <c r="A149" s="38"/>
      <c r="B149" s="44"/>
      <c r="C149" s="309" t="s">
        <v>1</v>
      </c>
      <c r="D149" s="309" t="s">
        <v>1578</v>
      </c>
      <c r="E149" s="17" t="s">
        <v>1</v>
      </c>
      <c r="F149" s="310">
        <v>0</v>
      </c>
      <c r="G149" s="38"/>
      <c r="H149" s="44"/>
    </row>
    <row r="150" s="2" customFormat="1" ht="16.8" customHeight="1">
      <c r="A150" s="38"/>
      <c r="B150" s="44"/>
      <c r="C150" s="309" t="s">
        <v>1565</v>
      </c>
      <c r="D150" s="309" t="s">
        <v>1567</v>
      </c>
      <c r="E150" s="17" t="s">
        <v>1</v>
      </c>
      <c r="F150" s="310">
        <v>355</v>
      </c>
      <c r="G150" s="38"/>
      <c r="H150" s="44"/>
    </row>
    <row r="151" s="2" customFormat="1" ht="16.8" customHeight="1">
      <c r="A151" s="38"/>
      <c r="B151" s="44"/>
      <c r="C151" s="311" t="s">
        <v>2290</v>
      </c>
      <c r="D151" s="38"/>
      <c r="E151" s="38"/>
      <c r="F151" s="38"/>
      <c r="G151" s="38"/>
      <c r="H151" s="44"/>
    </row>
    <row r="152" s="2" customFormat="1" ht="16.8" customHeight="1">
      <c r="A152" s="38"/>
      <c r="B152" s="44"/>
      <c r="C152" s="309" t="s">
        <v>1582</v>
      </c>
      <c r="D152" s="309" t="s">
        <v>1583</v>
      </c>
      <c r="E152" s="17" t="s">
        <v>292</v>
      </c>
      <c r="F152" s="310">
        <v>355</v>
      </c>
      <c r="G152" s="38"/>
      <c r="H152" s="44"/>
    </row>
    <row r="153" s="2" customFormat="1" ht="16.8" customHeight="1">
      <c r="A153" s="38"/>
      <c r="B153" s="44"/>
      <c r="C153" s="309" t="s">
        <v>1663</v>
      </c>
      <c r="D153" s="309" t="s">
        <v>1664</v>
      </c>
      <c r="E153" s="17" t="s">
        <v>292</v>
      </c>
      <c r="F153" s="310">
        <v>698.10000000000002</v>
      </c>
      <c r="G153" s="38"/>
      <c r="H153" s="44"/>
    </row>
    <row r="154" s="2" customFormat="1" ht="16.8" customHeight="1">
      <c r="A154" s="38"/>
      <c r="B154" s="44"/>
      <c r="C154" s="305" t="s">
        <v>1570</v>
      </c>
      <c r="D154" s="306" t="s">
        <v>1570</v>
      </c>
      <c r="E154" s="307" t="s">
        <v>1</v>
      </c>
      <c r="F154" s="308">
        <v>352.5</v>
      </c>
      <c r="G154" s="38"/>
      <c r="H154" s="44"/>
    </row>
    <row r="155" s="2" customFormat="1" ht="16.8" customHeight="1">
      <c r="A155" s="38"/>
      <c r="B155" s="44"/>
      <c r="C155" s="309" t="s">
        <v>1</v>
      </c>
      <c r="D155" s="309" t="s">
        <v>1578</v>
      </c>
      <c r="E155" s="17" t="s">
        <v>1</v>
      </c>
      <c r="F155" s="310">
        <v>0</v>
      </c>
      <c r="G155" s="38"/>
      <c r="H155" s="44"/>
    </row>
    <row r="156" s="2" customFormat="1" ht="16.8" customHeight="1">
      <c r="A156" s="38"/>
      <c r="B156" s="44"/>
      <c r="C156" s="309" t="s">
        <v>1570</v>
      </c>
      <c r="D156" s="309" t="s">
        <v>1595</v>
      </c>
      <c r="E156" s="17" t="s">
        <v>1</v>
      </c>
      <c r="F156" s="310">
        <v>352.5</v>
      </c>
      <c r="G156" s="38"/>
      <c r="H156" s="44"/>
    </row>
    <row r="157" s="2" customFormat="1" ht="16.8" customHeight="1">
      <c r="A157" s="38"/>
      <c r="B157" s="44"/>
      <c r="C157" s="311" t="s">
        <v>2290</v>
      </c>
      <c r="D157" s="38"/>
      <c r="E157" s="38"/>
      <c r="F157" s="38"/>
      <c r="G157" s="38"/>
      <c r="H157" s="44"/>
    </row>
    <row r="158" s="2" customFormat="1" ht="16.8" customHeight="1">
      <c r="A158" s="38"/>
      <c r="B158" s="44"/>
      <c r="C158" s="309" t="s">
        <v>1590</v>
      </c>
      <c r="D158" s="309" t="s">
        <v>1591</v>
      </c>
      <c r="E158" s="17" t="s">
        <v>396</v>
      </c>
      <c r="F158" s="310">
        <v>352.5</v>
      </c>
      <c r="G158" s="38"/>
      <c r="H158" s="44"/>
    </row>
    <row r="159" s="2" customFormat="1" ht="16.8" customHeight="1">
      <c r="A159" s="38"/>
      <c r="B159" s="44"/>
      <c r="C159" s="309" t="s">
        <v>1703</v>
      </c>
      <c r="D159" s="309" t="s">
        <v>1704</v>
      </c>
      <c r="E159" s="17" t="s">
        <v>396</v>
      </c>
      <c r="F159" s="310">
        <v>352.5</v>
      </c>
      <c r="G159" s="38"/>
      <c r="H159" s="44"/>
    </row>
    <row r="160" s="2" customFormat="1" ht="16.8" customHeight="1">
      <c r="A160" s="38"/>
      <c r="B160" s="44"/>
      <c r="C160" s="309" t="s">
        <v>1708</v>
      </c>
      <c r="D160" s="309" t="s">
        <v>1709</v>
      </c>
      <c r="E160" s="17" t="s">
        <v>396</v>
      </c>
      <c r="F160" s="310">
        <v>107.865</v>
      </c>
      <c r="G160" s="38"/>
      <c r="H160" s="44"/>
    </row>
    <row r="161" s="2" customFormat="1" ht="16.8" customHeight="1">
      <c r="A161" s="38"/>
      <c r="B161" s="44"/>
      <c r="C161" s="305" t="s">
        <v>1573</v>
      </c>
      <c r="D161" s="306" t="s">
        <v>1573</v>
      </c>
      <c r="E161" s="307" t="s">
        <v>1</v>
      </c>
      <c r="F161" s="308">
        <v>1339.2000000000001</v>
      </c>
      <c r="G161" s="38"/>
      <c r="H161" s="44"/>
    </row>
    <row r="162" s="2" customFormat="1" ht="16.8" customHeight="1">
      <c r="A162" s="38"/>
      <c r="B162" s="44"/>
      <c r="C162" s="309" t="s">
        <v>1573</v>
      </c>
      <c r="D162" s="309" t="s">
        <v>1620</v>
      </c>
      <c r="E162" s="17" t="s">
        <v>1</v>
      </c>
      <c r="F162" s="310">
        <v>1339.2000000000001</v>
      </c>
      <c r="G162" s="38"/>
      <c r="H162" s="44"/>
    </row>
    <row r="163" s="2" customFormat="1" ht="16.8" customHeight="1">
      <c r="A163" s="38"/>
      <c r="B163" s="44"/>
      <c r="C163" s="311" t="s">
        <v>2290</v>
      </c>
      <c r="D163" s="38"/>
      <c r="E163" s="38"/>
      <c r="F163" s="38"/>
      <c r="G163" s="38"/>
      <c r="H163" s="44"/>
    </row>
    <row r="164" s="2" customFormat="1" ht="16.8" customHeight="1">
      <c r="A164" s="38"/>
      <c r="B164" s="44"/>
      <c r="C164" s="309" t="s">
        <v>1615</v>
      </c>
      <c r="D164" s="309" t="s">
        <v>1616</v>
      </c>
      <c r="E164" s="17" t="s">
        <v>292</v>
      </c>
      <c r="F164" s="310">
        <v>1339.2000000000001</v>
      </c>
      <c r="G164" s="38"/>
      <c r="H164" s="44"/>
    </row>
    <row r="165" s="2" customFormat="1" ht="16.8" customHeight="1">
      <c r="A165" s="38"/>
      <c r="B165" s="44"/>
      <c r="C165" s="309" t="s">
        <v>1621</v>
      </c>
      <c r="D165" s="309" t="s">
        <v>1622</v>
      </c>
      <c r="E165" s="17" t="s">
        <v>292</v>
      </c>
      <c r="F165" s="310">
        <v>1339.2000000000001</v>
      </c>
      <c r="G165" s="38"/>
      <c r="H165" s="44"/>
    </row>
    <row r="166" s="2" customFormat="1" ht="16.8" customHeight="1">
      <c r="A166" s="38"/>
      <c r="B166" s="44"/>
      <c r="C166" s="309" t="s">
        <v>1720</v>
      </c>
      <c r="D166" s="309" t="s">
        <v>1721</v>
      </c>
      <c r="E166" s="17" t="s">
        <v>292</v>
      </c>
      <c r="F166" s="310">
        <v>1339.2000000000001</v>
      </c>
      <c r="G166" s="38"/>
      <c r="H166" s="44"/>
    </row>
    <row r="167" s="2" customFormat="1" ht="16.8" customHeight="1">
      <c r="A167" s="38"/>
      <c r="B167" s="44"/>
      <c r="C167" s="305" t="s">
        <v>273</v>
      </c>
      <c r="D167" s="306" t="s">
        <v>273</v>
      </c>
      <c r="E167" s="307" t="s">
        <v>1</v>
      </c>
      <c r="F167" s="308">
        <v>1795.9000000000001</v>
      </c>
      <c r="G167" s="38"/>
      <c r="H167" s="44"/>
    </row>
    <row r="168" s="2" customFormat="1" ht="16.8" customHeight="1">
      <c r="A168" s="38"/>
      <c r="B168" s="44"/>
      <c r="C168" s="309" t="s">
        <v>273</v>
      </c>
      <c r="D168" s="309" t="s">
        <v>1606</v>
      </c>
      <c r="E168" s="17" t="s">
        <v>1</v>
      </c>
      <c r="F168" s="310">
        <v>1795.9000000000001</v>
      </c>
      <c r="G168" s="38"/>
      <c r="H168" s="44"/>
    </row>
    <row r="169" s="2" customFormat="1" ht="16.8" customHeight="1">
      <c r="A169" s="38"/>
      <c r="B169" s="44"/>
      <c r="C169" s="311" t="s">
        <v>2290</v>
      </c>
      <c r="D169" s="38"/>
      <c r="E169" s="38"/>
      <c r="F169" s="38"/>
      <c r="G169" s="38"/>
      <c r="H169" s="44"/>
    </row>
    <row r="170" s="2" customFormat="1">
      <c r="A170" s="38"/>
      <c r="B170" s="44"/>
      <c r="C170" s="309" t="s">
        <v>1601</v>
      </c>
      <c r="D170" s="309" t="s">
        <v>1602</v>
      </c>
      <c r="E170" s="17" t="s">
        <v>328</v>
      </c>
      <c r="F170" s="310">
        <v>1795.9000000000001</v>
      </c>
      <c r="G170" s="38"/>
      <c r="H170" s="44"/>
    </row>
    <row r="171" s="2" customFormat="1">
      <c r="A171" s="38"/>
      <c r="B171" s="44"/>
      <c r="C171" s="309" t="s">
        <v>355</v>
      </c>
      <c r="D171" s="309" t="s">
        <v>356</v>
      </c>
      <c r="E171" s="17" t="s">
        <v>328</v>
      </c>
      <c r="F171" s="310">
        <v>1795.9000000000001</v>
      </c>
      <c r="G171" s="38"/>
      <c r="H171" s="44"/>
    </row>
    <row r="172" s="2" customFormat="1">
      <c r="A172" s="38"/>
      <c r="B172" s="44"/>
      <c r="C172" s="309" t="s">
        <v>963</v>
      </c>
      <c r="D172" s="309" t="s">
        <v>964</v>
      </c>
      <c r="E172" s="17" t="s">
        <v>362</v>
      </c>
      <c r="F172" s="310">
        <v>1795.9000000000001</v>
      </c>
      <c r="G172" s="38"/>
      <c r="H172" s="44"/>
    </row>
    <row r="173" s="2" customFormat="1" ht="16.8" customHeight="1">
      <c r="A173" s="38"/>
      <c r="B173" s="44"/>
      <c r="C173" s="309" t="s">
        <v>367</v>
      </c>
      <c r="D173" s="309" t="s">
        <v>368</v>
      </c>
      <c r="E173" s="17" t="s">
        <v>328</v>
      </c>
      <c r="F173" s="310">
        <v>1795.9000000000001</v>
      </c>
      <c r="G173" s="38"/>
      <c r="H173" s="44"/>
    </row>
    <row r="174" s="2" customFormat="1" ht="26.4" customHeight="1">
      <c r="A174" s="38"/>
      <c r="B174" s="44"/>
      <c r="C174" s="304" t="s">
        <v>99</v>
      </c>
      <c r="D174" s="304" t="s">
        <v>100</v>
      </c>
      <c r="E174" s="38"/>
      <c r="F174" s="38"/>
      <c r="G174" s="38"/>
      <c r="H174" s="44"/>
    </row>
    <row r="175" s="2" customFormat="1" ht="16.8" customHeight="1">
      <c r="A175" s="38"/>
      <c r="B175" s="44"/>
      <c r="C175" s="305" t="s">
        <v>268</v>
      </c>
      <c r="D175" s="306" t="s">
        <v>268</v>
      </c>
      <c r="E175" s="307" t="s">
        <v>1</v>
      </c>
      <c r="F175" s="308">
        <v>121.2</v>
      </c>
      <c r="G175" s="38"/>
      <c r="H175" s="44"/>
    </row>
    <row r="176" s="2" customFormat="1" ht="16.8" customHeight="1">
      <c r="A176" s="38"/>
      <c r="B176" s="44"/>
      <c r="C176" s="305" t="s">
        <v>411</v>
      </c>
      <c r="D176" s="306" t="s">
        <v>411</v>
      </c>
      <c r="E176" s="307" t="s">
        <v>1</v>
      </c>
      <c r="F176" s="308">
        <v>5.9000000000000004</v>
      </c>
      <c r="G176" s="38"/>
      <c r="H176" s="44"/>
    </row>
    <row r="177" s="2" customFormat="1" ht="16.8" customHeight="1">
      <c r="A177" s="38"/>
      <c r="B177" s="44"/>
      <c r="C177" s="309" t="s">
        <v>411</v>
      </c>
      <c r="D177" s="309" t="s">
        <v>1782</v>
      </c>
      <c r="E177" s="17" t="s">
        <v>1</v>
      </c>
      <c r="F177" s="310">
        <v>5.9000000000000004</v>
      </c>
      <c r="G177" s="38"/>
      <c r="H177" s="44"/>
    </row>
    <row r="178" s="2" customFormat="1" ht="16.8" customHeight="1">
      <c r="A178" s="38"/>
      <c r="B178" s="44"/>
      <c r="C178" s="305" t="s">
        <v>264</v>
      </c>
      <c r="D178" s="306" t="s">
        <v>264</v>
      </c>
      <c r="E178" s="307" t="s">
        <v>1</v>
      </c>
      <c r="F178" s="308">
        <v>1.7</v>
      </c>
      <c r="G178" s="38"/>
      <c r="H178" s="44"/>
    </row>
    <row r="179" s="2" customFormat="1" ht="16.8" customHeight="1">
      <c r="A179" s="38"/>
      <c r="B179" s="44"/>
      <c r="C179" s="305" t="s">
        <v>262</v>
      </c>
      <c r="D179" s="306" t="s">
        <v>262</v>
      </c>
      <c r="E179" s="307" t="s">
        <v>1</v>
      </c>
      <c r="F179" s="308">
        <v>35.700000000000003</v>
      </c>
      <c r="G179" s="38"/>
      <c r="H179" s="44"/>
    </row>
    <row r="180" s="2" customFormat="1" ht="16.8" customHeight="1">
      <c r="A180" s="38"/>
      <c r="B180" s="44"/>
      <c r="C180" s="309" t="s">
        <v>1</v>
      </c>
      <c r="D180" s="309" t="s">
        <v>311</v>
      </c>
      <c r="E180" s="17" t="s">
        <v>1</v>
      </c>
      <c r="F180" s="310">
        <v>0</v>
      </c>
      <c r="G180" s="38"/>
      <c r="H180" s="44"/>
    </row>
    <row r="181" s="2" customFormat="1" ht="16.8" customHeight="1">
      <c r="A181" s="38"/>
      <c r="B181" s="44"/>
      <c r="C181" s="309" t="s">
        <v>262</v>
      </c>
      <c r="D181" s="309" t="s">
        <v>1780</v>
      </c>
      <c r="E181" s="17" t="s">
        <v>1</v>
      </c>
      <c r="F181" s="310">
        <v>35.700000000000003</v>
      </c>
      <c r="G181" s="38"/>
      <c r="H181" s="44"/>
    </row>
    <row r="182" s="2" customFormat="1" ht="16.8" customHeight="1">
      <c r="A182" s="38"/>
      <c r="B182" s="44"/>
      <c r="C182" s="311" t="s">
        <v>2290</v>
      </c>
      <c r="D182" s="38"/>
      <c r="E182" s="38"/>
      <c r="F182" s="38"/>
      <c r="G182" s="38"/>
      <c r="H182" s="44"/>
    </row>
    <row r="183" s="2" customFormat="1" ht="16.8" customHeight="1">
      <c r="A183" s="38"/>
      <c r="B183" s="44"/>
      <c r="C183" s="309" t="s">
        <v>306</v>
      </c>
      <c r="D183" s="309" t="s">
        <v>307</v>
      </c>
      <c r="E183" s="17" t="s">
        <v>292</v>
      </c>
      <c r="F183" s="310">
        <v>35.700000000000003</v>
      </c>
      <c r="G183" s="38"/>
      <c r="H183" s="44"/>
    </row>
    <row r="184" s="2" customFormat="1" ht="16.8" customHeight="1">
      <c r="A184" s="38"/>
      <c r="B184" s="44"/>
      <c r="C184" s="305" t="s">
        <v>266</v>
      </c>
      <c r="D184" s="306" t="s">
        <v>266</v>
      </c>
      <c r="E184" s="307" t="s">
        <v>1</v>
      </c>
      <c r="F184" s="308">
        <v>35.700000000000003</v>
      </c>
      <c r="G184" s="38"/>
      <c r="H184" s="44"/>
    </row>
    <row r="185" s="2" customFormat="1" ht="16.8" customHeight="1">
      <c r="A185" s="38"/>
      <c r="B185" s="44"/>
      <c r="C185" s="309" t="s">
        <v>266</v>
      </c>
      <c r="D185" s="309" t="s">
        <v>1787</v>
      </c>
      <c r="E185" s="17" t="s">
        <v>1</v>
      </c>
      <c r="F185" s="310">
        <v>35.700000000000003</v>
      </c>
      <c r="G185" s="38"/>
      <c r="H185" s="44"/>
    </row>
    <row r="186" s="2" customFormat="1" ht="16.8" customHeight="1">
      <c r="A186" s="38"/>
      <c r="B186" s="44"/>
      <c r="C186" s="311" t="s">
        <v>2290</v>
      </c>
      <c r="D186" s="38"/>
      <c r="E186" s="38"/>
      <c r="F186" s="38"/>
      <c r="G186" s="38"/>
      <c r="H186" s="44"/>
    </row>
    <row r="187" s="2" customFormat="1" ht="16.8" customHeight="1">
      <c r="A187" s="38"/>
      <c r="B187" s="44"/>
      <c r="C187" s="309" t="s">
        <v>306</v>
      </c>
      <c r="D187" s="309" t="s">
        <v>307</v>
      </c>
      <c r="E187" s="17" t="s">
        <v>292</v>
      </c>
      <c r="F187" s="310">
        <v>35.700000000000003</v>
      </c>
      <c r="G187" s="38"/>
      <c r="H187" s="44"/>
    </row>
    <row r="188" s="2" customFormat="1">
      <c r="A188" s="38"/>
      <c r="B188" s="44"/>
      <c r="C188" s="309" t="s">
        <v>313</v>
      </c>
      <c r="D188" s="309" t="s">
        <v>314</v>
      </c>
      <c r="E188" s="17" t="s">
        <v>292</v>
      </c>
      <c r="F188" s="310">
        <v>35.700000000000003</v>
      </c>
      <c r="G188" s="38"/>
      <c r="H188" s="44"/>
    </row>
    <row r="189" s="2" customFormat="1" ht="16.8" customHeight="1">
      <c r="A189" s="38"/>
      <c r="B189" s="44"/>
      <c r="C189" s="305" t="s">
        <v>273</v>
      </c>
      <c r="D189" s="306" t="s">
        <v>273</v>
      </c>
      <c r="E189" s="307" t="s">
        <v>1</v>
      </c>
      <c r="F189" s="308">
        <v>159.09999999999999</v>
      </c>
      <c r="G189" s="38"/>
      <c r="H189" s="44"/>
    </row>
    <row r="190" s="2" customFormat="1" ht="16.8" customHeight="1">
      <c r="A190" s="38"/>
      <c r="B190" s="44"/>
      <c r="C190" s="309" t="s">
        <v>273</v>
      </c>
      <c r="D190" s="309" t="s">
        <v>1791</v>
      </c>
      <c r="E190" s="17" t="s">
        <v>1</v>
      </c>
      <c r="F190" s="310">
        <v>159.09999999999999</v>
      </c>
      <c r="G190" s="38"/>
      <c r="H190" s="44"/>
    </row>
    <row r="191" s="2" customFormat="1" ht="16.8" customHeight="1">
      <c r="A191" s="38"/>
      <c r="B191" s="44"/>
      <c r="C191" s="311" t="s">
        <v>2290</v>
      </c>
      <c r="D191" s="38"/>
      <c r="E191" s="38"/>
      <c r="F191" s="38"/>
      <c r="G191" s="38"/>
      <c r="H191" s="44"/>
    </row>
    <row r="192" s="2" customFormat="1">
      <c r="A192" s="38"/>
      <c r="B192" s="44"/>
      <c r="C192" s="309" t="s">
        <v>326</v>
      </c>
      <c r="D192" s="309" t="s">
        <v>327</v>
      </c>
      <c r="E192" s="17" t="s">
        <v>328</v>
      </c>
      <c r="F192" s="310">
        <v>79.549999999999997</v>
      </c>
      <c r="G192" s="38"/>
      <c r="H192" s="44"/>
    </row>
    <row r="193" s="2" customFormat="1">
      <c r="A193" s="38"/>
      <c r="B193" s="44"/>
      <c r="C193" s="309" t="s">
        <v>334</v>
      </c>
      <c r="D193" s="309" t="s">
        <v>335</v>
      </c>
      <c r="E193" s="17" t="s">
        <v>328</v>
      </c>
      <c r="F193" s="310">
        <v>79.549999999999997</v>
      </c>
      <c r="G193" s="38"/>
      <c r="H193" s="44"/>
    </row>
    <row r="194" s="2" customFormat="1" ht="16.8" customHeight="1">
      <c r="A194" s="38"/>
      <c r="B194" s="44"/>
      <c r="C194" s="309" t="s">
        <v>339</v>
      </c>
      <c r="D194" s="309" t="s">
        <v>340</v>
      </c>
      <c r="E194" s="17" t="s">
        <v>328</v>
      </c>
      <c r="F194" s="310">
        <v>159.09999999999999</v>
      </c>
      <c r="G194" s="38"/>
      <c r="H194" s="44"/>
    </row>
    <row r="195" s="2" customFormat="1">
      <c r="A195" s="38"/>
      <c r="B195" s="44"/>
      <c r="C195" s="309" t="s">
        <v>355</v>
      </c>
      <c r="D195" s="309" t="s">
        <v>356</v>
      </c>
      <c r="E195" s="17" t="s">
        <v>328</v>
      </c>
      <c r="F195" s="310">
        <v>159.09999999999999</v>
      </c>
      <c r="G195" s="38"/>
      <c r="H195" s="44"/>
    </row>
    <row r="196" s="2" customFormat="1" ht="16.8" customHeight="1">
      <c r="A196" s="38"/>
      <c r="B196" s="44"/>
      <c r="C196" s="309" t="s">
        <v>360</v>
      </c>
      <c r="D196" s="309" t="s">
        <v>361</v>
      </c>
      <c r="E196" s="17" t="s">
        <v>362</v>
      </c>
      <c r="F196" s="310">
        <v>318.19999999999999</v>
      </c>
      <c r="G196" s="38"/>
      <c r="H196" s="44"/>
    </row>
    <row r="197" s="2" customFormat="1" ht="16.8" customHeight="1">
      <c r="A197" s="38"/>
      <c r="B197" s="44"/>
      <c r="C197" s="309" t="s">
        <v>367</v>
      </c>
      <c r="D197" s="309" t="s">
        <v>368</v>
      </c>
      <c r="E197" s="17" t="s">
        <v>328</v>
      </c>
      <c r="F197" s="310">
        <v>159.09999999999999</v>
      </c>
      <c r="G197" s="38"/>
      <c r="H197" s="44"/>
    </row>
    <row r="198" s="2" customFormat="1" ht="7.44" customHeight="1">
      <c r="A198" s="38"/>
      <c r="B198" s="179"/>
      <c r="C198" s="180"/>
      <c r="D198" s="180"/>
      <c r="E198" s="180"/>
      <c r="F198" s="180"/>
      <c r="G198" s="180"/>
      <c r="H198" s="44"/>
    </row>
    <row r="199" s="2" customFormat="1">
      <c r="A199" s="38"/>
      <c r="B199" s="38"/>
      <c r="C199" s="38"/>
      <c r="D199" s="38"/>
      <c r="E199" s="38"/>
      <c r="F199" s="38"/>
      <c r="G199" s="38"/>
      <c r="H199" s="38"/>
    </row>
  </sheetData>
  <sheetProtection sheet="1" formatColumns="0" formatRows="0" objects="1" scenarios="1" spinCount="100000" saltValue="2zFVcO7N+1BcmtJtez73lQvZzZTghk0UpwzUsh7W8/Co7nn+udA5H1PO7xXwnUuCIC+hMStNPtKnZzhQ8j6HqA==" hashValue="wlLNZlUfmP2Z2v3gbtCeSQpo2nli5FBQAarfuHg5YD7nkWnABvjCvi0GB09PDeuLsuet0zfBNd+Mytwb73hjP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83</v>
      </c>
    </row>
    <row r="4" s="1" customFormat="1" ht="24.96" customHeight="1">
      <c r="B4" s="20"/>
      <c r="D4" s="148" t="s">
        <v>110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Obnova VHI v MPR - Obnova VHI v části ul. Kosmákova, Jihlava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112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26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31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33</v>
      </c>
      <c r="E30" s="38"/>
      <c r="F30" s="38"/>
      <c r="G30" s="38"/>
      <c r="H30" s="38"/>
      <c r="I30" s="38"/>
      <c r="J30" s="160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35</v>
      </c>
      <c r="G32" s="38"/>
      <c r="H32" s="38"/>
      <c r="I32" s="161" t="s">
        <v>34</v>
      </c>
      <c r="J32" s="161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37</v>
      </c>
      <c r="E33" s="150" t="s">
        <v>38</v>
      </c>
      <c r="F33" s="163">
        <f>ROUND((SUM(BE123:BE202)),  2)</f>
        <v>0</v>
      </c>
      <c r="G33" s="38"/>
      <c r="H33" s="38"/>
      <c r="I33" s="164">
        <v>0.20999999999999999</v>
      </c>
      <c r="J33" s="163">
        <f>ROUND(((SUM(BE123:BE202))*I33),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39</v>
      </c>
      <c r="F34" s="163">
        <f>ROUND((SUM(BF123:BF202)),  2)</f>
        <v>0</v>
      </c>
      <c r="G34" s="38"/>
      <c r="H34" s="38"/>
      <c r="I34" s="164">
        <v>0.12</v>
      </c>
      <c r="J34" s="163">
        <f>ROUND(((SUM(BF123:BF202))*I34),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40</v>
      </c>
      <c r="F35" s="163">
        <f>ROUND((SUM(BG123:BG202)),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41</v>
      </c>
      <c r="F36" s="163">
        <f>ROUND((SUM(BH123:BH202)),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ROUND((SUM(BI123:BI202)),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43</v>
      </c>
      <c r="E39" s="167"/>
      <c r="F39" s="167"/>
      <c r="G39" s="168" t="s">
        <v>44</v>
      </c>
      <c r="H39" s="169" t="s">
        <v>45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46</v>
      </c>
      <c r="E50" s="173"/>
      <c r="F50" s="173"/>
      <c r="G50" s="172" t="s">
        <v>47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48</v>
      </c>
      <c r="E61" s="175"/>
      <c r="F61" s="176" t="s">
        <v>49</v>
      </c>
      <c r="G61" s="174" t="s">
        <v>48</v>
      </c>
      <c r="H61" s="175"/>
      <c r="I61" s="175"/>
      <c r="J61" s="177" t="s">
        <v>49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50</v>
      </c>
      <c r="E65" s="178"/>
      <c r="F65" s="178"/>
      <c r="G65" s="172" t="s">
        <v>51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48</v>
      </c>
      <c r="E76" s="175"/>
      <c r="F76" s="176" t="s">
        <v>49</v>
      </c>
      <c r="G76" s="174" t="s">
        <v>48</v>
      </c>
      <c r="H76" s="175"/>
      <c r="I76" s="175"/>
      <c r="J76" s="177" t="s">
        <v>49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Obnova VHI v MPR - Obnova VHI v části ul. Kosmákova, Jihlava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SO-00 -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5. 9. 2024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114</v>
      </c>
      <c r="D94" s="185"/>
      <c r="E94" s="185"/>
      <c r="F94" s="185"/>
      <c r="G94" s="185"/>
      <c r="H94" s="185"/>
      <c r="I94" s="185"/>
      <c r="J94" s="186" t="s">
        <v>115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116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117</v>
      </c>
    </row>
    <row r="97" s="9" customFormat="1" ht="24.96" customHeight="1">
      <c r="A97" s="9"/>
      <c r="B97" s="188"/>
      <c r="C97" s="189"/>
      <c r="D97" s="190" t="s">
        <v>118</v>
      </c>
      <c r="E97" s="191"/>
      <c r="F97" s="191"/>
      <c r="G97" s="191"/>
      <c r="H97" s="191"/>
      <c r="I97" s="191"/>
      <c r="J97" s="192">
        <f>J124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119</v>
      </c>
      <c r="E98" s="196"/>
      <c r="F98" s="196"/>
      <c r="G98" s="196"/>
      <c r="H98" s="196"/>
      <c r="I98" s="196"/>
      <c r="J98" s="197">
        <f>J125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120</v>
      </c>
      <c r="E99" s="196"/>
      <c r="F99" s="196"/>
      <c r="G99" s="196"/>
      <c r="H99" s="196"/>
      <c r="I99" s="196"/>
      <c r="J99" s="197">
        <f>J150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121</v>
      </c>
      <c r="E100" s="196"/>
      <c r="F100" s="196"/>
      <c r="G100" s="196"/>
      <c r="H100" s="196"/>
      <c r="I100" s="196"/>
      <c r="J100" s="197">
        <f>J159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122</v>
      </c>
      <c r="E101" s="196"/>
      <c r="F101" s="196"/>
      <c r="G101" s="196"/>
      <c r="H101" s="196"/>
      <c r="I101" s="196"/>
      <c r="J101" s="197">
        <f>J179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123</v>
      </c>
      <c r="E102" s="196"/>
      <c r="F102" s="196"/>
      <c r="G102" s="196"/>
      <c r="H102" s="196"/>
      <c r="I102" s="196"/>
      <c r="J102" s="197">
        <f>J188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124</v>
      </c>
      <c r="E103" s="196"/>
      <c r="F103" s="196"/>
      <c r="G103" s="196"/>
      <c r="H103" s="196"/>
      <c r="I103" s="196"/>
      <c r="J103" s="197">
        <f>J197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Obnova VHI v MPR - Obnova VHI v části ul. Kosmákova, Jihlava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SO-00 - Vedlejší rozpočtové náklady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5. 9. 2024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126</v>
      </c>
      <c r="D122" s="202" t="s">
        <v>58</v>
      </c>
      <c r="E122" s="202" t="s">
        <v>54</v>
      </c>
      <c r="F122" s="202" t="s">
        <v>55</v>
      </c>
      <c r="G122" s="202" t="s">
        <v>127</v>
      </c>
      <c r="H122" s="202" t="s">
        <v>128</v>
      </c>
      <c r="I122" s="202" t="s">
        <v>129</v>
      </c>
      <c r="J122" s="202" t="s">
        <v>115</v>
      </c>
      <c r="K122" s="203" t="s">
        <v>130</v>
      </c>
      <c r="L122" s="204"/>
      <c r="M122" s="100" t="s">
        <v>1</v>
      </c>
      <c r="N122" s="101" t="s">
        <v>37</v>
      </c>
      <c r="O122" s="101" t="s">
        <v>131</v>
      </c>
      <c r="P122" s="101" t="s">
        <v>132</v>
      </c>
      <c r="Q122" s="101" t="s">
        <v>133</v>
      </c>
      <c r="R122" s="101" t="s">
        <v>134</v>
      </c>
      <c r="S122" s="101" t="s">
        <v>135</v>
      </c>
      <c r="T122" s="102" t="s">
        <v>136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137</v>
      </c>
      <c r="D123" s="40"/>
      <c r="E123" s="40"/>
      <c r="F123" s="40"/>
      <c r="G123" s="40"/>
      <c r="H123" s="40"/>
      <c r="I123" s="40"/>
      <c r="J123" s="205">
        <f>BK123</f>
        <v>0</v>
      </c>
      <c r="K123" s="40"/>
      <c r="L123" s="44"/>
      <c r="M123" s="103"/>
      <c r="N123" s="206"/>
      <c r="O123" s="104"/>
      <c r="P123" s="207">
        <f>P124</f>
        <v>0</v>
      </c>
      <c r="Q123" s="104"/>
      <c r="R123" s="207">
        <f>R124</f>
        <v>0</v>
      </c>
      <c r="S123" s="104"/>
      <c r="T123" s="208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117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72</v>
      </c>
      <c r="E124" s="213" t="s">
        <v>138</v>
      </c>
      <c r="F124" s="213" t="s">
        <v>79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P125+P150+P159+P179+P188+P197</f>
        <v>0</v>
      </c>
      <c r="Q124" s="218"/>
      <c r="R124" s="219">
        <f>R125+R150+R159+R179+R188+R197</f>
        <v>0</v>
      </c>
      <c r="S124" s="218"/>
      <c r="T124" s="220">
        <f>T125+T150+T159+T179+T188+T197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139</v>
      </c>
      <c r="AT124" s="222" t="s">
        <v>72</v>
      </c>
      <c r="AU124" s="222" t="s">
        <v>73</v>
      </c>
      <c r="AY124" s="221" t="s">
        <v>140</v>
      </c>
      <c r="BK124" s="223">
        <f>BK125+BK150+BK159+BK179+BK188+BK197</f>
        <v>0</v>
      </c>
    </row>
    <row r="125" s="12" customFormat="1" ht="22.8" customHeight="1">
      <c r="A125" s="12"/>
      <c r="B125" s="210"/>
      <c r="C125" s="211"/>
      <c r="D125" s="212" t="s">
        <v>72</v>
      </c>
      <c r="E125" s="224" t="s">
        <v>141</v>
      </c>
      <c r="F125" s="224" t="s">
        <v>142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SUM(P126:P149)</f>
        <v>0</v>
      </c>
      <c r="Q125" s="218"/>
      <c r="R125" s="219">
        <f>SUM(R126:R149)</f>
        <v>0</v>
      </c>
      <c r="S125" s="218"/>
      <c r="T125" s="220">
        <f>SUM(T126:T149)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139</v>
      </c>
      <c r="AT125" s="222" t="s">
        <v>72</v>
      </c>
      <c r="AU125" s="222" t="s">
        <v>81</v>
      </c>
      <c r="AY125" s="221" t="s">
        <v>140</v>
      </c>
      <c r="BK125" s="223">
        <f>SUM(BK126:BK149)</f>
        <v>0</v>
      </c>
    </row>
    <row r="126" s="2" customFormat="1" ht="24.15" customHeight="1">
      <c r="A126" s="38"/>
      <c r="B126" s="39"/>
      <c r="C126" s="226" t="s">
        <v>81</v>
      </c>
      <c r="D126" s="226" t="s">
        <v>143</v>
      </c>
      <c r="E126" s="227" t="s">
        <v>144</v>
      </c>
      <c r="F126" s="228" t="s">
        <v>145</v>
      </c>
      <c r="G126" s="229" t="s">
        <v>146</v>
      </c>
      <c r="H126" s="230">
        <v>1</v>
      </c>
      <c r="I126" s="231"/>
      <c r="J126" s="232">
        <f>ROUND(I126*H126,2)</f>
        <v>0</v>
      </c>
      <c r="K126" s="228" t="s">
        <v>147</v>
      </c>
      <c r="L126" s="44"/>
      <c r="M126" s="233" t="s">
        <v>1</v>
      </c>
      <c r="N126" s="234" t="s">
        <v>38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148</v>
      </c>
      <c r="AT126" s="237" t="s">
        <v>143</v>
      </c>
      <c r="AU126" s="237" t="s">
        <v>83</v>
      </c>
      <c r="AY126" s="17" t="s">
        <v>140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81</v>
      </c>
      <c r="BK126" s="238">
        <f>ROUND(I126*H126,2)</f>
        <v>0</v>
      </c>
      <c r="BL126" s="17" t="s">
        <v>148</v>
      </c>
      <c r="BM126" s="237" t="s">
        <v>149</v>
      </c>
    </row>
    <row r="127" s="2" customFormat="1">
      <c r="A127" s="38"/>
      <c r="B127" s="39"/>
      <c r="C127" s="40"/>
      <c r="D127" s="239" t="s">
        <v>150</v>
      </c>
      <c r="E127" s="40"/>
      <c r="F127" s="240" t="s">
        <v>151</v>
      </c>
      <c r="G127" s="40"/>
      <c r="H127" s="40"/>
      <c r="I127" s="241"/>
      <c r="J127" s="40"/>
      <c r="K127" s="40"/>
      <c r="L127" s="44"/>
      <c r="M127" s="242"/>
      <c r="N127" s="243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150</v>
      </c>
      <c r="AU127" s="17" t="s">
        <v>83</v>
      </c>
    </row>
    <row r="128" s="2" customFormat="1">
      <c r="A128" s="38"/>
      <c r="B128" s="39"/>
      <c r="C128" s="40"/>
      <c r="D128" s="244" t="s">
        <v>152</v>
      </c>
      <c r="E128" s="40"/>
      <c r="F128" s="245" t="s">
        <v>153</v>
      </c>
      <c r="G128" s="40"/>
      <c r="H128" s="40"/>
      <c r="I128" s="241"/>
      <c r="J128" s="40"/>
      <c r="K128" s="40"/>
      <c r="L128" s="44"/>
      <c r="M128" s="242"/>
      <c r="N128" s="24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152</v>
      </c>
      <c r="AU128" s="17" t="s">
        <v>83</v>
      </c>
    </row>
    <row r="129" s="13" customFormat="1">
      <c r="A129" s="13"/>
      <c r="B129" s="246"/>
      <c r="C129" s="247"/>
      <c r="D129" s="239" t="s">
        <v>154</v>
      </c>
      <c r="E129" s="248" t="s">
        <v>1</v>
      </c>
      <c r="F129" s="249" t="s">
        <v>155</v>
      </c>
      <c r="G129" s="247"/>
      <c r="H129" s="248" t="s">
        <v>1</v>
      </c>
      <c r="I129" s="250"/>
      <c r="J129" s="247"/>
      <c r="K129" s="247"/>
      <c r="L129" s="251"/>
      <c r="M129" s="252"/>
      <c r="N129" s="253"/>
      <c r="O129" s="253"/>
      <c r="P129" s="253"/>
      <c r="Q129" s="253"/>
      <c r="R129" s="253"/>
      <c r="S129" s="253"/>
      <c r="T129" s="25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5" t="s">
        <v>154</v>
      </c>
      <c r="AU129" s="255" t="s">
        <v>83</v>
      </c>
      <c r="AV129" s="13" t="s">
        <v>81</v>
      </c>
      <c r="AW129" s="13" t="s">
        <v>30</v>
      </c>
      <c r="AX129" s="13" t="s">
        <v>73</v>
      </c>
      <c r="AY129" s="255" t="s">
        <v>140</v>
      </c>
    </row>
    <row r="130" s="13" customFormat="1">
      <c r="A130" s="13"/>
      <c r="B130" s="246"/>
      <c r="C130" s="247"/>
      <c r="D130" s="239" t="s">
        <v>154</v>
      </c>
      <c r="E130" s="248" t="s">
        <v>1</v>
      </c>
      <c r="F130" s="249" t="s">
        <v>156</v>
      </c>
      <c r="G130" s="247"/>
      <c r="H130" s="248" t="s">
        <v>1</v>
      </c>
      <c r="I130" s="250"/>
      <c r="J130" s="247"/>
      <c r="K130" s="247"/>
      <c r="L130" s="251"/>
      <c r="M130" s="252"/>
      <c r="N130" s="253"/>
      <c r="O130" s="253"/>
      <c r="P130" s="253"/>
      <c r="Q130" s="253"/>
      <c r="R130" s="253"/>
      <c r="S130" s="253"/>
      <c r="T130" s="25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5" t="s">
        <v>154</v>
      </c>
      <c r="AU130" s="255" t="s">
        <v>83</v>
      </c>
      <c r="AV130" s="13" t="s">
        <v>81</v>
      </c>
      <c r="AW130" s="13" t="s">
        <v>30</v>
      </c>
      <c r="AX130" s="13" t="s">
        <v>73</v>
      </c>
      <c r="AY130" s="255" t="s">
        <v>140</v>
      </c>
    </row>
    <row r="131" s="14" customFormat="1">
      <c r="A131" s="14"/>
      <c r="B131" s="256"/>
      <c r="C131" s="257"/>
      <c r="D131" s="239" t="s">
        <v>154</v>
      </c>
      <c r="E131" s="258" t="s">
        <v>1</v>
      </c>
      <c r="F131" s="259" t="s">
        <v>81</v>
      </c>
      <c r="G131" s="257"/>
      <c r="H131" s="260">
        <v>1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6" t="s">
        <v>154</v>
      </c>
      <c r="AU131" s="266" t="s">
        <v>83</v>
      </c>
      <c r="AV131" s="14" t="s">
        <v>83</v>
      </c>
      <c r="AW131" s="14" t="s">
        <v>30</v>
      </c>
      <c r="AX131" s="14" t="s">
        <v>81</v>
      </c>
      <c r="AY131" s="266" t="s">
        <v>140</v>
      </c>
    </row>
    <row r="132" s="2" customFormat="1" ht="16.5" customHeight="1">
      <c r="A132" s="38"/>
      <c r="B132" s="39"/>
      <c r="C132" s="226" t="s">
        <v>83</v>
      </c>
      <c r="D132" s="226" t="s">
        <v>143</v>
      </c>
      <c r="E132" s="227" t="s">
        <v>157</v>
      </c>
      <c r="F132" s="228" t="s">
        <v>158</v>
      </c>
      <c r="G132" s="229" t="s">
        <v>146</v>
      </c>
      <c r="H132" s="230">
        <v>1</v>
      </c>
      <c r="I132" s="231"/>
      <c r="J132" s="232">
        <f>ROUND(I132*H132,2)</f>
        <v>0</v>
      </c>
      <c r="K132" s="228" t="s">
        <v>147</v>
      </c>
      <c r="L132" s="44"/>
      <c r="M132" s="233" t="s">
        <v>1</v>
      </c>
      <c r="N132" s="234" t="s">
        <v>38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148</v>
      </c>
      <c r="AT132" s="237" t="s">
        <v>143</v>
      </c>
      <c r="AU132" s="237" t="s">
        <v>83</v>
      </c>
      <c r="AY132" s="17" t="s">
        <v>140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81</v>
      </c>
      <c r="BK132" s="238">
        <f>ROUND(I132*H132,2)</f>
        <v>0</v>
      </c>
      <c r="BL132" s="17" t="s">
        <v>148</v>
      </c>
      <c r="BM132" s="237" t="s">
        <v>159</v>
      </c>
    </row>
    <row r="133" s="2" customFormat="1">
      <c r="A133" s="38"/>
      <c r="B133" s="39"/>
      <c r="C133" s="40"/>
      <c r="D133" s="239" t="s">
        <v>150</v>
      </c>
      <c r="E133" s="40"/>
      <c r="F133" s="240" t="s">
        <v>158</v>
      </c>
      <c r="G133" s="40"/>
      <c r="H133" s="40"/>
      <c r="I133" s="241"/>
      <c r="J133" s="40"/>
      <c r="K133" s="40"/>
      <c r="L133" s="44"/>
      <c r="M133" s="242"/>
      <c r="N133" s="243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150</v>
      </c>
      <c r="AU133" s="17" t="s">
        <v>83</v>
      </c>
    </row>
    <row r="134" s="2" customFormat="1">
      <c r="A134" s="38"/>
      <c r="B134" s="39"/>
      <c r="C134" s="40"/>
      <c r="D134" s="244" t="s">
        <v>152</v>
      </c>
      <c r="E134" s="40"/>
      <c r="F134" s="245" t="s">
        <v>160</v>
      </c>
      <c r="G134" s="40"/>
      <c r="H134" s="40"/>
      <c r="I134" s="241"/>
      <c r="J134" s="40"/>
      <c r="K134" s="40"/>
      <c r="L134" s="44"/>
      <c r="M134" s="242"/>
      <c r="N134" s="243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152</v>
      </c>
      <c r="AU134" s="17" t="s">
        <v>83</v>
      </c>
    </row>
    <row r="135" s="2" customFormat="1" ht="16.5" customHeight="1">
      <c r="A135" s="38"/>
      <c r="B135" s="39"/>
      <c r="C135" s="226" t="s">
        <v>161</v>
      </c>
      <c r="D135" s="226" t="s">
        <v>143</v>
      </c>
      <c r="E135" s="227" t="s">
        <v>162</v>
      </c>
      <c r="F135" s="228" t="s">
        <v>163</v>
      </c>
      <c r="G135" s="229" t="s">
        <v>146</v>
      </c>
      <c r="H135" s="230">
        <v>1</v>
      </c>
      <c r="I135" s="231"/>
      <c r="J135" s="232">
        <f>ROUND(I135*H135,2)</f>
        <v>0</v>
      </c>
      <c r="K135" s="228" t="s">
        <v>147</v>
      </c>
      <c r="L135" s="44"/>
      <c r="M135" s="233" t="s">
        <v>1</v>
      </c>
      <c r="N135" s="234" t="s">
        <v>38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148</v>
      </c>
      <c r="AT135" s="237" t="s">
        <v>143</v>
      </c>
      <c r="AU135" s="237" t="s">
        <v>83</v>
      </c>
      <c r="AY135" s="17" t="s">
        <v>140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81</v>
      </c>
      <c r="BK135" s="238">
        <f>ROUND(I135*H135,2)</f>
        <v>0</v>
      </c>
      <c r="BL135" s="17" t="s">
        <v>148</v>
      </c>
      <c r="BM135" s="237" t="s">
        <v>164</v>
      </c>
    </row>
    <row r="136" s="2" customFormat="1">
      <c r="A136" s="38"/>
      <c r="B136" s="39"/>
      <c r="C136" s="40"/>
      <c r="D136" s="239" t="s">
        <v>150</v>
      </c>
      <c r="E136" s="40"/>
      <c r="F136" s="240" t="s">
        <v>163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150</v>
      </c>
      <c r="AU136" s="17" t="s">
        <v>83</v>
      </c>
    </row>
    <row r="137" s="2" customFormat="1">
      <c r="A137" s="38"/>
      <c r="B137" s="39"/>
      <c r="C137" s="40"/>
      <c r="D137" s="244" t="s">
        <v>152</v>
      </c>
      <c r="E137" s="40"/>
      <c r="F137" s="245" t="s">
        <v>165</v>
      </c>
      <c r="G137" s="40"/>
      <c r="H137" s="40"/>
      <c r="I137" s="241"/>
      <c r="J137" s="40"/>
      <c r="K137" s="40"/>
      <c r="L137" s="44"/>
      <c r="M137" s="242"/>
      <c r="N137" s="243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152</v>
      </c>
      <c r="AU137" s="17" t="s">
        <v>83</v>
      </c>
    </row>
    <row r="138" s="2" customFormat="1" ht="16.5" customHeight="1">
      <c r="A138" s="38"/>
      <c r="B138" s="39"/>
      <c r="C138" s="226" t="s">
        <v>166</v>
      </c>
      <c r="D138" s="226" t="s">
        <v>143</v>
      </c>
      <c r="E138" s="227" t="s">
        <v>167</v>
      </c>
      <c r="F138" s="228" t="s">
        <v>168</v>
      </c>
      <c r="G138" s="229" t="s">
        <v>146</v>
      </c>
      <c r="H138" s="230">
        <v>1</v>
      </c>
      <c r="I138" s="231"/>
      <c r="J138" s="232">
        <f>ROUND(I138*H138,2)</f>
        <v>0</v>
      </c>
      <c r="K138" s="228" t="s">
        <v>147</v>
      </c>
      <c r="L138" s="44"/>
      <c r="M138" s="233" t="s">
        <v>1</v>
      </c>
      <c r="N138" s="234" t="s">
        <v>38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148</v>
      </c>
      <c r="AT138" s="237" t="s">
        <v>143</v>
      </c>
      <c r="AU138" s="237" t="s">
        <v>83</v>
      </c>
      <c r="AY138" s="17" t="s">
        <v>140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81</v>
      </c>
      <c r="BK138" s="238">
        <f>ROUND(I138*H138,2)</f>
        <v>0</v>
      </c>
      <c r="BL138" s="17" t="s">
        <v>148</v>
      </c>
      <c r="BM138" s="237" t="s">
        <v>169</v>
      </c>
    </row>
    <row r="139" s="2" customFormat="1">
      <c r="A139" s="38"/>
      <c r="B139" s="39"/>
      <c r="C139" s="40"/>
      <c r="D139" s="239" t="s">
        <v>150</v>
      </c>
      <c r="E139" s="40"/>
      <c r="F139" s="240" t="s">
        <v>170</v>
      </c>
      <c r="G139" s="40"/>
      <c r="H139" s="40"/>
      <c r="I139" s="241"/>
      <c r="J139" s="40"/>
      <c r="K139" s="40"/>
      <c r="L139" s="44"/>
      <c r="M139" s="242"/>
      <c r="N139" s="243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150</v>
      </c>
      <c r="AU139" s="17" t="s">
        <v>83</v>
      </c>
    </row>
    <row r="140" s="2" customFormat="1">
      <c r="A140" s="38"/>
      <c r="B140" s="39"/>
      <c r="C140" s="40"/>
      <c r="D140" s="244" t="s">
        <v>152</v>
      </c>
      <c r="E140" s="40"/>
      <c r="F140" s="245" t="s">
        <v>171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152</v>
      </c>
      <c r="AU140" s="17" t="s">
        <v>83</v>
      </c>
    </row>
    <row r="141" s="2" customFormat="1" ht="16.5" customHeight="1">
      <c r="A141" s="38"/>
      <c r="B141" s="39"/>
      <c r="C141" s="226" t="s">
        <v>139</v>
      </c>
      <c r="D141" s="226" t="s">
        <v>143</v>
      </c>
      <c r="E141" s="227" t="s">
        <v>172</v>
      </c>
      <c r="F141" s="228" t="s">
        <v>173</v>
      </c>
      <c r="G141" s="229" t="s">
        <v>146</v>
      </c>
      <c r="H141" s="230">
        <v>1</v>
      </c>
      <c r="I141" s="231"/>
      <c r="J141" s="232">
        <f>ROUND(I141*H141,2)</f>
        <v>0</v>
      </c>
      <c r="K141" s="228" t="s">
        <v>147</v>
      </c>
      <c r="L141" s="44"/>
      <c r="M141" s="233" t="s">
        <v>1</v>
      </c>
      <c r="N141" s="234" t="s">
        <v>38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148</v>
      </c>
      <c r="AT141" s="237" t="s">
        <v>143</v>
      </c>
      <c r="AU141" s="237" t="s">
        <v>83</v>
      </c>
      <c r="AY141" s="17" t="s">
        <v>140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81</v>
      </c>
      <c r="BK141" s="238">
        <f>ROUND(I141*H141,2)</f>
        <v>0</v>
      </c>
      <c r="BL141" s="17" t="s">
        <v>148</v>
      </c>
      <c r="BM141" s="237" t="s">
        <v>174</v>
      </c>
    </row>
    <row r="142" s="2" customFormat="1">
      <c r="A142" s="38"/>
      <c r="B142" s="39"/>
      <c r="C142" s="40"/>
      <c r="D142" s="239" t="s">
        <v>150</v>
      </c>
      <c r="E142" s="40"/>
      <c r="F142" s="240" t="s">
        <v>173</v>
      </c>
      <c r="G142" s="40"/>
      <c r="H142" s="40"/>
      <c r="I142" s="241"/>
      <c r="J142" s="40"/>
      <c r="K142" s="40"/>
      <c r="L142" s="44"/>
      <c r="M142" s="242"/>
      <c r="N142" s="24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150</v>
      </c>
      <c r="AU142" s="17" t="s">
        <v>83</v>
      </c>
    </row>
    <row r="143" s="2" customFormat="1">
      <c r="A143" s="38"/>
      <c r="B143" s="39"/>
      <c r="C143" s="40"/>
      <c r="D143" s="244" t="s">
        <v>152</v>
      </c>
      <c r="E143" s="40"/>
      <c r="F143" s="245" t="s">
        <v>175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152</v>
      </c>
      <c r="AU143" s="17" t="s">
        <v>83</v>
      </c>
    </row>
    <row r="144" s="2" customFormat="1" ht="16.5" customHeight="1">
      <c r="A144" s="38"/>
      <c r="B144" s="39"/>
      <c r="C144" s="226" t="s">
        <v>176</v>
      </c>
      <c r="D144" s="226" t="s">
        <v>143</v>
      </c>
      <c r="E144" s="227" t="s">
        <v>177</v>
      </c>
      <c r="F144" s="228" t="s">
        <v>178</v>
      </c>
      <c r="G144" s="229" t="s">
        <v>146</v>
      </c>
      <c r="H144" s="230">
        <v>1</v>
      </c>
      <c r="I144" s="231"/>
      <c r="J144" s="232">
        <f>ROUND(I144*H144,2)</f>
        <v>0</v>
      </c>
      <c r="K144" s="228" t="s">
        <v>147</v>
      </c>
      <c r="L144" s="44"/>
      <c r="M144" s="233" t="s">
        <v>1</v>
      </c>
      <c r="N144" s="234" t="s">
        <v>38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148</v>
      </c>
      <c r="AT144" s="237" t="s">
        <v>143</v>
      </c>
      <c r="AU144" s="237" t="s">
        <v>83</v>
      </c>
      <c r="AY144" s="17" t="s">
        <v>140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81</v>
      </c>
      <c r="BK144" s="238">
        <f>ROUND(I144*H144,2)</f>
        <v>0</v>
      </c>
      <c r="BL144" s="17" t="s">
        <v>148</v>
      </c>
      <c r="BM144" s="237" t="s">
        <v>179</v>
      </c>
    </row>
    <row r="145" s="2" customFormat="1">
      <c r="A145" s="38"/>
      <c r="B145" s="39"/>
      <c r="C145" s="40"/>
      <c r="D145" s="239" t="s">
        <v>150</v>
      </c>
      <c r="E145" s="40"/>
      <c r="F145" s="240" t="s">
        <v>178</v>
      </c>
      <c r="G145" s="40"/>
      <c r="H145" s="40"/>
      <c r="I145" s="241"/>
      <c r="J145" s="40"/>
      <c r="K145" s="40"/>
      <c r="L145" s="44"/>
      <c r="M145" s="242"/>
      <c r="N145" s="24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150</v>
      </c>
      <c r="AU145" s="17" t="s">
        <v>83</v>
      </c>
    </row>
    <row r="146" s="2" customFormat="1">
      <c r="A146" s="38"/>
      <c r="B146" s="39"/>
      <c r="C146" s="40"/>
      <c r="D146" s="244" t="s">
        <v>152</v>
      </c>
      <c r="E146" s="40"/>
      <c r="F146" s="245" t="s">
        <v>180</v>
      </c>
      <c r="G146" s="40"/>
      <c r="H146" s="40"/>
      <c r="I146" s="241"/>
      <c r="J146" s="40"/>
      <c r="K146" s="40"/>
      <c r="L146" s="44"/>
      <c r="M146" s="242"/>
      <c r="N146" s="243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152</v>
      </c>
      <c r="AU146" s="17" t="s">
        <v>83</v>
      </c>
    </row>
    <row r="147" s="2" customFormat="1" ht="16.5" customHeight="1">
      <c r="A147" s="38"/>
      <c r="B147" s="39"/>
      <c r="C147" s="226" t="s">
        <v>181</v>
      </c>
      <c r="D147" s="226" t="s">
        <v>143</v>
      </c>
      <c r="E147" s="227" t="s">
        <v>182</v>
      </c>
      <c r="F147" s="228" t="s">
        <v>183</v>
      </c>
      <c r="G147" s="229" t="s">
        <v>146</v>
      </c>
      <c r="H147" s="230">
        <v>1</v>
      </c>
      <c r="I147" s="231"/>
      <c r="J147" s="232">
        <f>ROUND(I147*H147,2)</f>
        <v>0</v>
      </c>
      <c r="K147" s="228" t="s">
        <v>147</v>
      </c>
      <c r="L147" s="44"/>
      <c r="M147" s="233" t="s">
        <v>1</v>
      </c>
      <c r="N147" s="234" t="s">
        <v>38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148</v>
      </c>
      <c r="AT147" s="237" t="s">
        <v>143</v>
      </c>
      <c r="AU147" s="237" t="s">
        <v>83</v>
      </c>
      <c r="AY147" s="17" t="s">
        <v>140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81</v>
      </c>
      <c r="BK147" s="238">
        <f>ROUND(I147*H147,2)</f>
        <v>0</v>
      </c>
      <c r="BL147" s="17" t="s">
        <v>148</v>
      </c>
      <c r="BM147" s="237" t="s">
        <v>184</v>
      </c>
    </row>
    <row r="148" s="2" customFormat="1">
      <c r="A148" s="38"/>
      <c r="B148" s="39"/>
      <c r="C148" s="40"/>
      <c r="D148" s="239" t="s">
        <v>150</v>
      </c>
      <c r="E148" s="40"/>
      <c r="F148" s="240" t="s">
        <v>183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150</v>
      </c>
      <c r="AU148" s="17" t="s">
        <v>83</v>
      </c>
    </row>
    <row r="149" s="2" customFormat="1">
      <c r="A149" s="38"/>
      <c r="B149" s="39"/>
      <c r="C149" s="40"/>
      <c r="D149" s="244" t="s">
        <v>152</v>
      </c>
      <c r="E149" s="40"/>
      <c r="F149" s="245" t="s">
        <v>185</v>
      </c>
      <c r="G149" s="40"/>
      <c r="H149" s="40"/>
      <c r="I149" s="241"/>
      <c r="J149" s="40"/>
      <c r="K149" s="40"/>
      <c r="L149" s="44"/>
      <c r="M149" s="242"/>
      <c r="N149" s="243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152</v>
      </c>
      <c r="AU149" s="17" t="s">
        <v>83</v>
      </c>
    </row>
    <row r="150" s="12" customFormat="1" ht="22.8" customHeight="1">
      <c r="A150" s="12"/>
      <c r="B150" s="210"/>
      <c r="C150" s="211"/>
      <c r="D150" s="212" t="s">
        <v>72</v>
      </c>
      <c r="E150" s="224" t="s">
        <v>186</v>
      </c>
      <c r="F150" s="224" t="s">
        <v>187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SUM(P151:P158)</f>
        <v>0</v>
      </c>
      <c r="Q150" s="218"/>
      <c r="R150" s="219">
        <f>SUM(R151:R158)</f>
        <v>0</v>
      </c>
      <c r="S150" s="218"/>
      <c r="T150" s="220">
        <f>SUM(T151:T158)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139</v>
      </c>
      <c r="AT150" s="222" t="s">
        <v>72</v>
      </c>
      <c r="AU150" s="222" t="s">
        <v>81</v>
      </c>
      <c r="AY150" s="221" t="s">
        <v>140</v>
      </c>
      <c r="BK150" s="223">
        <f>SUM(BK151:BK158)</f>
        <v>0</v>
      </c>
    </row>
    <row r="151" s="2" customFormat="1" ht="16.5" customHeight="1">
      <c r="A151" s="38"/>
      <c r="B151" s="39"/>
      <c r="C151" s="226" t="s">
        <v>188</v>
      </c>
      <c r="D151" s="226" t="s">
        <v>143</v>
      </c>
      <c r="E151" s="227" t="s">
        <v>189</v>
      </c>
      <c r="F151" s="228" t="s">
        <v>187</v>
      </c>
      <c r="G151" s="229" t="s">
        <v>146</v>
      </c>
      <c r="H151" s="230">
        <v>1</v>
      </c>
      <c r="I151" s="231"/>
      <c r="J151" s="232">
        <f>ROUND(I151*H151,2)</f>
        <v>0</v>
      </c>
      <c r="K151" s="228" t="s">
        <v>147</v>
      </c>
      <c r="L151" s="44"/>
      <c r="M151" s="233" t="s">
        <v>1</v>
      </c>
      <c r="N151" s="234" t="s">
        <v>38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148</v>
      </c>
      <c r="AT151" s="237" t="s">
        <v>143</v>
      </c>
      <c r="AU151" s="237" t="s">
        <v>83</v>
      </c>
      <c r="AY151" s="17" t="s">
        <v>140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81</v>
      </c>
      <c r="BK151" s="238">
        <f>ROUND(I151*H151,2)</f>
        <v>0</v>
      </c>
      <c r="BL151" s="17" t="s">
        <v>148</v>
      </c>
      <c r="BM151" s="237" t="s">
        <v>190</v>
      </c>
    </row>
    <row r="152" s="2" customFormat="1">
      <c r="A152" s="38"/>
      <c r="B152" s="39"/>
      <c r="C152" s="40"/>
      <c r="D152" s="239" t="s">
        <v>150</v>
      </c>
      <c r="E152" s="40"/>
      <c r="F152" s="240" t="s">
        <v>187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150</v>
      </c>
      <c r="AU152" s="17" t="s">
        <v>83</v>
      </c>
    </row>
    <row r="153" s="2" customFormat="1">
      <c r="A153" s="38"/>
      <c r="B153" s="39"/>
      <c r="C153" s="40"/>
      <c r="D153" s="244" t="s">
        <v>152</v>
      </c>
      <c r="E153" s="40"/>
      <c r="F153" s="245" t="s">
        <v>191</v>
      </c>
      <c r="G153" s="40"/>
      <c r="H153" s="40"/>
      <c r="I153" s="241"/>
      <c r="J153" s="40"/>
      <c r="K153" s="40"/>
      <c r="L153" s="44"/>
      <c r="M153" s="242"/>
      <c r="N153" s="24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152</v>
      </c>
      <c r="AU153" s="17" t="s">
        <v>83</v>
      </c>
    </row>
    <row r="154" s="13" customFormat="1">
      <c r="A154" s="13"/>
      <c r="B154" s="246"/>
      <c r="C154" s="247"/>
      <c r="D154" s="239" t="s">
        <v>154</v>
      </c>
      <c r="E154" s="248" t="s">
        <v>1</v>
      </c>
      <c r="F154" s="249" t="s">
        <v>192</v>
      </c>
      <c r="G154" s="247"/>
      <c r="H154" s="248" t="s">
        <v>1</v>
      </c>
      <c r="I154" s="250"/>
      <c r="J154" s="247"/>
      <c r="K154" s="247"/>
      <c r="L154" s="251"/>
      <c r="M154" s="252"/>
      <c r="N154" s="253"/>
      <c r="O154" s="253"/>
      <c r="P154" s="253"/>
      <c r="Q154" s="253"/>
      <c r="R154" s="253"/>
      <c r="S154" s="253"/>
      <c r="T154" s="25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5" t="s">
        <v>154</v>
      </c>
      <c r="AU154" s="255" t="s">
        <v>83</v>
      </c>
      <c r="AV154" s="13" t="s">
        <v>81</v>
      </c>
      <c r="AW154" s="13" t="s">
        <v>30</v>
      </c>
      <c r="AX154" s="13" t="s">
        <v>73</v>
      </c>
      <c r="AY154" s="255" t="s">
        <v>140</v>
      </c>
    </row>
    <row r="155" s="13" customFormat="1">
      <c r="A155" s="13"/>
      <c r="B155" s="246"/>
      <c r="C155" s="247"/>
      <c r="D155" s="239" t="s">
        <v>154</v>
      </c>
      <c r="E155" s="248" t="s">
        <v>1</v>
      </c>
      <c r="F155" s="249" t="s">
        <v>193</v>
      </c>
      <c r="G155" s="247"/>
      <c r="H155" s="248" t="s">
        <v>1</v>
      </c>
      <c r="I155" s="250"/>
      <c r="J155" s="247"/>
      <c r="K155" s="247"/>
      <c r="L155" s="251"/>
      <c r="M155" s="252"/>
      <c r="N155" s="253"/>
      <c r="O155" s="253"/>
      <c r="P155" s="253"/>
      <c r="Q155" s="253"/>
      <c r="R155" s="253"/>
      <c r="S155" s="253"/>
      <c r="T155" s="25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5" t="s">
        <v>154</v>
      </c>
      <c r="AU155" s="255" t="s">
        <v>83</v>
      </c>
      <c r="AV155" s="13" t="s">
        <v>81</v>
      </c>
      <c r="AW155" s="13" t="s">
        <v>30</v>
      </c>
      <c r="AX155" s="13" t="s">
        <v>73</v>
      </c>
      <c r="AY155" s="255" t="s">
        <v>140</v>
      </c>
    </row>
    <row r="156" s="13" customFormat="1">
      <c r="A156" s="13"/>
      <c r="B156" s="246"/>
      <c r="C156" s="247"/>
      <c r="D156" s="239" t="s">
        <v>154</v>
      </c>
      <c r="E156" s="248" t="s">
        <v>1</v>
      </c>
      <c r="F156" s="249" t="s">
        <v>194</v>
      </c>
      <c r="G156" s="247"/>
      <c r="H156" s="248" t="s">
        <v>1</v>
      </c>
      <c r="I156" s="250"/>
      <c r="J156" s="247"/>
      <c r="K156" s="247"/>
      <c r="L156" s="251"/>
      <c r="M156" s="252"/>
      <c r="N156" s="253"/>
      <c r="O156" s="253"/>
      <c r="P156" s="253"/>
      <c r="Q156" s="253"/>
      <c r="R156" s="253"/>
      <c r="S156" s="253"/>
      <c r="T156" s="25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5" t="s">
        <v>154</v>
      </c>
      <c r="AU156" s="255" t="s">
        <v>83</v>
      </c>
      <c r="AV156" s="13" t="s">
        <v>81</v>
      </c>
      <c r="AW156" s="13" t="s">
        <v>30</v>
      </c>
      <c r="AX156" s="13" t="s">
        <v>73</v>
      </c>
      <c r="AY156" s="255" t="s">
        <v>140</v>
      </c>
    </row>
    <row r="157" s="13" customFormat="1">
      <c r="A157" s="13"/>
      <c r="B157" s="246"/>
      <c r="C157" s="247"/>
      <c r="D157" s="239" t="s">
        <v>154</v>
      </c>
      <c r="E157" s="248" t="s">
        <v>1</v>
      </c>
      <c r="F157" s="249" t="s">
        <v>195</v>
      </c>
      <c r="G157" s="247"/>
      <c r="H157" s="248" t="s">
        <v>1</v>
      </c>
      <c r="I157" s="250"/>
      <c r="J157" s="247"/>
      <c r="K157" s="247"/>
      <c r="L157" s="251"/>
      <c r="M157" s="252"/>
      <c r="N157" s="253"/>
      <c r="O157" s="253"/>
      <c r="P157" s="253"/>
      <c r="Q157" s="253"/>
      <c r="R157" s="253"/>
      <c r="S157" s="253"/>
      <c r="T157" s="25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5" t="s">
        <v>154</v>
      </c>
      <c r="AU157" s="255" t="s">
        <v>83</v>
      </c>
      <c r="AV157" s="13" t="s">
        <v>81</v>
      </c>
      <c r="AW157" s="13" t="s">
        <v>30</v>
      </c>
      <c r="AX157" s="13" t="s">
        <v>73</v>
      </c>
      <c r="AY157" s="255" t="s">
        <v>140</v>
      </c>
    </row>
    <row r="158" s="14" customFormat="1">
      <c r="A158" s="14"/>
      <c r="B158" s="256"/>
      <c r="C158" s="257"/>
      <c r="D158" s="239" t="s">
        <v>154</v>
      </c>
      <c r="E158" s="258" t="s">
        <v>1</v>
      </c>
      <c r="F158" s="259" t="s">
        <v>81</v>
      </c>
      <c r="G158" s="257"/>
      <c r="H158" s="260">
        <v>1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154</v>
      </c>
      <c r="AU158" s="266" t="s">
        <v>83</v>
      </c>
      <c r="AV158" s="14" t="s">
        <v>83</v>
      </c>
      <c r="AW158" s="14" t="s">
        <v>30</v>
      </c>
      <c r="AX158" s="14" t="s">
        <v>81</v>
      </c>
      <c r="AY158" s="266" t="s">
        <v>140</v>
      </c>
    </row>
    <row r="159" s="12" customFormat="1" ht="22.8" customHeight="1">
      <c r="A159" s="12"/>
      <c r="B159" s="210"/>
      <c r="C159" s="211"/>
      <c r="D159" s="212" t="s">
        <v>72</v>
      </c>
      <c r="E159" s="224" t="s">
        <v>196</v>
      </c>
      <c r="F159" s="224" t="s">
        <v>197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SUM(P160:P178)</f>
        <v>0</v>
      </c>
      <c r="Q159" s="218"/>
      <c r="R159" s="219">
        <f>SUM(R160:R178)</f>
        <v>0</v>
      </c>
      <c r="S159" s="218"/>
      <c r="T159" s="220">
        <f>SUM(T160:T178)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139</v>
      </c>
      <c r="AT159" s="222" t="s">
        <v>72</v>
      </c>
      <c r="AU159" s="222" t="s">
        <v>81</v>
      </c>
      <c r="AY159" s="221" t="s">
        <v>140</v>
      </c>
      <c r="BK159" s="223">
        <f>SUM(BK160:BK178)</f>
        <v>0</v>
      </c>
    </row>
    <row r="160" s="2" customFormat="1" ht="16.5" customHeight="1">
      <c r="A160" s="38"/>
      <c r="B160" s="39"/>
      <c r="C160" s="226" t="s">
        <v>198</v>
      </c>
      <c r="D160" s="226" t="s">
        <v>143</v>
      </c>
      <c r="E160" s="227" t="s">
        <v>199</v>
      </c>
      <c r="F160" s="228" t="s">
        <v>200</v>
      </c>
      <c r="G160" s="229" t="s">
        <v>146</v>
      </c>
      <c r="H160" s="230">
        <v>1</v>
      </c>
      <c r="I160" s="231"/>
      <c r="J160" s="232">
        <f>ROUND(I160*H160,2)</f>
        <v>0</v>
      </c>
      <c r="K160" s="228" t="s">
        <v>147</v>
      </c>
      <c r="L160" s="44"/>
      <c r="M160" s="233" t="s">
        <v>1</v>
      </c>
      <c r="N160" s="234" t="s">
        <v>38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148</v>
      </c>
      <c r="AT160" s="237" t="s">
        <v>143</v>
      </c>
      <c r="AU160" s="237" t="s">
        <v>83</v>
      </c>
      <c r="AY160" s="17" t="s">
        <v>140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81</v>
      </c>
      <c r="BK160" s="238">
        <f>ROUND(I160*H160,2)</f>
        <v>0</v>
      </c>
      <c r="BL160" s="17" t="s">
        <v>148</v>
      </c>
      <c r="BM160" s="237" t="s">
        <v>201</v>
      </c>
    </row>
    <row r="161" s="2" customFormat="1">
      <c r="A161" s="38"/>
      <c r="B161" s="39"/>
      <c r="C161" s="40"/>
      <c r="D161" s="239" t="s">
        <v>150</v>
      </c>
      <c r="E161" s="40"/>
      <c r="F161" s="240" t="s">
        <v>202</v>
      </c>
      <c r="G161" s="40"/>
      <c r="H161" s="40"/>
      <c r="I161" s="241"/>
      <c r="J161" s="40"/>
      <c r="K161" s="40"/>
      <c r="L161" s="44"/>
      <c r="M161" s="242"/>
      <c r="N161" s="243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150</v>
      </c>
      <c r="AU161" s="17" t="s">
        <v>83</v>
      </c>
    </row>
    <row r="162" s="2" customFormat="1">
      <c r="A162" s="38"/>
      <c r="B162" s="39"/>
      <c r="C162" s="40"/>
      <c r="D162" s="244" t="s">
        <v>152</v>
      </c>
      <c r="E162" s="40"/>
      <c r="F162" s="245" t="s">
        <v>203</v>
      </c>
      <c r="G162" s="40"/>
      <c r="H162" s="40"/>
      <c r="I162" s="241"/>
      <c r="J162" s="40"/>
      <c r="K162" s="40"/>
      <c r="L162" s="44"/>
      <c r="M162" s="242"/>
      <c r="N162" s="24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152</v>
      </c>
      <c r="AU162" s="17" t="s">
        <v>83</v>
      </c>
    </row>
    <row r="163" s="2" customFormat="1" ht="21.75" customHeight="1">
      <c r="A163" s="38"/>
      <c r="B163" s="39"/>
      <c r="C163" s="226" t="s">
        <v>204</v>
      </c>
      <c r="D163" s="226" t="s">
        <v>143</v>
      </c>
      <c r="E163" s="227" t="s">
        <v>205</v>
      </c>
      <c r="F163" s="228" t="s">
        <v>206</v>
      </c>
      <c r="G163" s="229" t="s">
        <v>146</v>
      </c>
      <c r="H163" s="230">
        <v>1</v>
      </c>
      <c r="I163" s="231"/>
      <c r="J163" s="232">
        <f>ROUND(I163*H163,2)</f>
        <v>0</v>
      </c>
      <c r="K163" s="228" t="s">
        <v>147</v>
      </c>
      <c r="L163" s="44"/>
      <c r="M163" s="233" t="s">
        <v>1</v>
      </c>
      <c r="N163" s="234" t="s">
        <v>38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148</v>
      </c>
      <c r="AT163" s="237" t="s">
        <v>143</v>
      </c>
      <c r="AU163" s="237" t="s">
        <v>83</v>
      </c>
      <c r="AY163" s="17" t="s">
        <v>140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81</v>
      </c>
      <c r="BK163" s="238">
        <f>ROUND(I163*H163,2)</f>
        <v>0</v>
      </c>
      <c r="BL163" s="17" t="s">
        <v>148</v>
      </c>
      <c r="BM163" s="237" t="s">
        <v>207</v>
      </c>
    </row>
    <row r="164" s="2" customFormat="1">
      <c r="A164" s="38"/>
      <c r="B164" s="39"/>
      <c r="C164" s="40"/>
      <c r="D164" s="239" t="s">
        <v>150</v>
      </c>
      <c r="E164" s="40"/>
      <c r="F164" s="240" t="s">
        <v>208</v>
      </c>
      <c r="G164" s="40"/>
      <c r="H164" s="40"/>
      <c r="I164" s="241"/>
      <c r="J164" s="40"/>
      <c r="K164" s="40"/>
      <c r="L164" s="44"/>
      <c r="M164" s="242"/>
      <c r="N164" s="243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150</v>
      </c>
      <c r="AU164" s="17" t="s">
        <v>83</v>
      </c>
    </row>
    <row r="165" s="2" customFormat="1">
      <c r="A165" s="38"/>
      <c r="B165" s="39"/>
      <c r="C165" s="40"/>
      <c r="D165" s="244" t="s">
        <v>152</v>
      </c>
      <c r="E165" s="40"/>
      <c r="F165" s="245" t="s">
        <v>209</v>
      </c>
      <c r="G165" s="40"/>
      <c r="H165" s="40"/>
      <c r="I165" s="241"/>
      <c r="J165" s="40"/>
      <c r="K165" s="40"/>
      <c r="L165" s="44"/>
      <c r="M165" s="242"/>
      <c r="N165" s="243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152</v>
      </c>
      <c r="AU165" s="17" t="s">
        <v>83</v>
      </c>
    </row>
    <row r="166" s="2" customFormat="1" ht="16.5" customHeight="1">
      <c r="A166" s="38"/>
      <c r="B166" s="39"/>
      <c r="C166" s="226" t="s">
        <v>210</v>
      </c>
      <c r="D166" s="226" t="s">
        <v>143</v>
      </c>
      <c r="E166" s="227" t="s">
        <v>211</v>
      </c>
      <c r="F166" s="228" t="s">
        <v>212</v>
      </c>
      <c r="G166" s="229" t="s">
        <v>146</v>
      </c>
      <c r="H166" s="230">
        <v>1</v>
      </c>
      <c r="I166" s="231"/>
      <c r="J166" s="232">
        <f>ROUND(I166*H166,2)</f>
        <v>0</v>
      </c>
      <c r="K166" s="228" t="s">
        <v>147</v>
      </c>
      <c r="L166" s="44"/>
      <c r="M166" s="233" t="s">
        <v>1</v>
      </c>
      <c r="N166" s="234" t="s">
        <v>38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148</v>
      </c>
      <c r="AT166" s="237" t="s">
        <v>143</v>
      </c>
      <c r="AU166" s="237" t="s">
        <v>83</v>
      </c>
      <c r="AY166" s="17" t="s">
        <v>140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81</v>
      </c>
      <c r="BK166" s="238">
        <f>ROUND(I166*H166,2)</f>
        <v>0</v>
      </c>
      <c r="BL166" s="17" t="s">
        <v>148</v>
      </c>
      <c r="BM166" s="237" t="s">
        <v>213</v>
      </c>
    </row>
    <row r="167" s="2" customFormat="1">
      <c r="A167" s="38"/>
      <c r="B167" s="39"/>
      <c r="C167" s="40"/>
      <c r="D167" s="239" t="s">
        <v>150</v>
      </c>
      <c r="E167" s="40"/>
      <c r="F167" s="240" t="s">
        <v>212</v>
      </c>
      <c r="G167" s="40"/>
      <c r="H167" s="40"/>
      <c r="I167" s="241"/>
      <c r="J167" s="40"/>
      <c r="K167" s="40"/>
      <c r="L167" s="44"/>
      <c r="M167" s="242"/>
      <c r="N167" s="24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150</v>
      </c>
      <c r="AU167" s="17" t="s">
        <v>83</v>
      </c>
    </row>
    <row r="168" s="2" customFormat="1">
      <c r="A168" s="38"/>
      <c r="B168" s="39"/>
      <c r="C168" s="40"/>
      <c r="D168" s="244" t="s">
        <v>152</v>
      </c>
      <c r="E168" s="40"/>
      <c r="F168" s="245" t="s">
        <v>214</v>
      </c>
      <c r="G168" s="40"/>
      <c r="H168" s="40"/>
      <c r="I168" s="241"/>
      <c r="J168" s="40"/>
      <c r="K168" s="40"/>
      <c r="L168" s="44"/>
      <c r="M168" s="242"/>
      <c r="N168" s="243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152</v>
      </c>
      <c r="AU168" s="17" t="s">
        <v>83</v>
      </c>
    </row>
    <row r="169" s="13" customFormat="1">
      <c r="A169" s="13"/>
      <c r="B169" s="246"/>
      <c r="C169" s="247"/>
      <c r="D169" s="239" t="s">
        <v>154</v>
      </c>
      <c r="E169" s="248" t="s">
        <v>1</v>
      </c>
      <c r="F169" s="249" t="s">
        <v>215</v>
      </c>
      <c r="G169" s="247"/>
      <c r="H169" s="248" t="s">
        <v>1</v>
      </c>
      <c r="I169" s="250"/>
      <c r="J169" s="247"/>
      <c r="K169" s="247"/>
      <c r="L169" s="251"/>
      <c r="M169" s="252"/>
      <c r="N169" s="253"/>
      <c r="O169" s="253"/>
      <c r="P169" s="253"/>
      <c r="Q169" s="253"/>
      <c r="R169" s="253"/>
      <c r="S169" s="253"/>
      <c r="T169" s="25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5" t="s">
        <v>154</v>
      </c>
      <c r="AU169" s="255" t="s">
        <v>83</v>
      </c>
      <c r="AV169" s="13" t="s">
        <v>81</v>
      </c>
      <c r="AW169" s="13" t="s">
        <v>30</v>
      </c>
      <c r="AX169" s="13" t="s">
        <v>73</v>
      </c>
      <c r="AY169" s="255" t="s">
        <v>140</v>
      </c>
    </row>
    <row r="170" s="14" customFormat="1">
      <c r="A170" s="14"/>
      <c r="B170" s="256"/>
      <c r="C170" s="257"/>
      <c r="D170" s="239" t="s">
        <v>154</v>
      </c>
      <c r="E170" s="258" t="s">
        <v>1</v>
      </c>
      <c r="F170" s="259" t="s">
        <v>81</v>
      </c>
      <c r="G170" s="257"/>
      <c r="H170" s="260">
        <v>1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154</v>
      </c>
      <c r="AU170" s="266" t="s">
        <v>83</v>
      </c>
      <c r="AV170" s="14" t="s">
        <v>83</v>
      </c>
      <c r="AW170" s="14" t="s">
        <v>30</v>
      </c>
      <c r="AX170" s="14" t="s">
        <v>81</v>
      </c>
      <c r="AY170" s="266" t="s">
        <v>140</v>
      </c>
    </row>
    <row r="171" s="2" customFormat="1" ht="16.5" customHeight="1">
      <c r="A171" s="38"/>
      <c r="B171" s="39"/>
      <c r="C171" s="226" t="s">
        <v>8</v>
      </c>
      <c r="D171" s="226" t="s">
        <v>143</v>
      </c>
      <c r="E171" s="227" t="s">
        <v>216</v>
      </c>
      <c r="F171" s="228" t="s">
        <v>217</v>
      </c>
      <c r="G171" s="229" t="s">
        <v>146</v>
      </c>
      <c r="H171" s="230">
        <v>1</v>
      </c>
      <c r="I171" s="231"/>
      <c r="J171" s="232">
        <f>ROUND(I171*H171,2)</f>
        <v>0</v>
      </c>
      <c r="K171" s="228" t="s">
        <v>147</v>
      </c>
      <c r="L171" s="44"/>
      <c r="M171" s="233" t="s">
        <v>1</v>
      </c>
      <c r="N171" s="234" t="s">
        <v>38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148</v>
      </c>
      <c r="AT171" s="237" t="s">
        <v>143</v>
      </c>
      <c r="AU171" s="237" t="s">
        <v>83</v>
      </c>
      <c r="AY171" s="17" t="s">
        <v>140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81</v>
      </c>
      <c r="BK171" s="238">
        <f>ROUND(I171*H171,2)</f>
        <v>0</v>
      </c>
      <c r="BL171" s="17" t="s">
        <v>148</v>
      </c>
      <c r="BM171" s="237" t="s">
        <v>218</v>
      </c>
    </row>
    <row r="172" s="2" customFormat="1">
      <c r="A172" s="38"/>
      <c r="B172" s="39"/>
      <c r="C172" s="40"/>
      <c r="D172" s="239" t="s">
        <v>150</v>
      </c>
      <c r="E172" s="40"/>
      <c r="F172" s="240" t="s">
        <v>219</v>
      </c>
      <c r="G172" s="40"/>
      <c r="H172" s="40"/>
      <c r="I172" s="241"/>
      <c r="J172" s="40"/>
      <c r="K172" s="40"/>
      <c r="L172" s="44"/>
      <c r="M172" s="242"/>
      <c r="N172" s="24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150</v>
      </c>
      <c r="AU172" s="17" t="s">
        <v>83</v>
      </c>
    </row>
    <row r="173" s="2" customFormat="1">
      <c r="A173" s="38"/>
      <c r="B173" s="39"/>
      <c r="C173" s="40"/>
      <c r="D173" s="244" t="s">
        <v>152</v>
      </c>
      <c r="E173" s="40"/>
      <c r="F173" s="245" t="s">
        <v>220</v>
      </c>
      <c r="G173" s="40"/>
      <c r="H173" s="40"/>
      <c r="I173" s="241"/>
      <c r="J173" s="40"/>
      <c r="K173" s="40"/>
      <c r="L173" s="44"/>
      <c r="M173" s="242"/>
      <c r="N173" s="243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152</v>
      </c>
      <c r="AU173" s="17" t="s">
        <v>83</v>
      </c>
    </row>
    <row r="174" s="13" customFormat="1">
      <c r="A174" s="13"/>
      <c r="B174" s="246"/>
      <c r="C174" s="247"/>
      <c r="D174" s="239" t="s">
        <v>154</v>
      </c>
      <c r="E174" s="248" t="s">
        <v>1</v>
      </c>
      <c r="F174" s="249" t="s">
        <v>221</v>
      </c>
      <c r="G174" s="247"/>
      <c r="H174" s="248" t="s">
        <v>1</v>
      </c>
      <c r="I174" s="250"/>
      <c r="J174" s="247"/>
      <c r="K174" s="247"/>
      <c r="L174" s="251"/>
      <c r="M174" s="252"/>
      <c r="N174" s="253"/>
      <c r="O174" s="253"/>
      <c r="P174" s="253"/>
      <c r="Q174" s="253"/>
      <c r="R174" s="253"/>
      <c r="S174" s="253"/>
      <c r="T174" s="25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5" t="s">
        <v>154</v>
      </c>
      <c r="AU174" s="255" t="s">
        <v>83</v>
      </c>
      <c r="AV174" s="13" t="s">
        <v>81</v>
      </c>
      <c r="AW174" s="13" t="s">
        <v>30</v>
      </c>
      <c r="AX174" s="13" t="s">
        <v>73</v>
      </c>
      <c r="AY174" s="255" t="s">
        <v>140</v>
      </c>
    </row>
    <row r="175" s="14" customFormat="1">
      <c r="A175" s="14"/>
      <c r="B175" s="256"/>
      <c r="C175" s="257"/>
      <c r="D175" s="239" t="s">
        <v>154</v>
      </c>
      <c r="E175" s="258" t="s">
        <v>1</v>
      </c>
      <c r="F175" s="259" t="s">
        <v>81</v>
      </c>
      <c r="G175" s="257"/>
      <c r="H175" s="260">
        <v>1</v>
      </c>
      <c r="I175" s="261"/>
      <c r="J175" s="257"/>
      <c r="K175" s="257"/>
      <c r="L175" s="262"/>
      <c r="M175" s="263"/>
      <c r="N175" s="264"/>
      <c r="O175" s="264"/>
      <c r="P175" s="264"/>
      <c r="Q175" s="264"/>
      <c r="R175" s="264"/>
      <c r="S175" s="264"/>
      <c r="T175" s="26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6" t="s">
        <v>154</v>
      </c>
      <c r="AU175" s="266" t="s">
        <v>83</v>
      </c>
      <c r="AV175" s="14" t="s">
        <v>83</v>
      </c>
      <c r="AW175" s="14" t="s">
        <v>30</v>
      </c>
      <c r="AX175" s="14" t="s">
        <v>81</v>
      </c>
      <c r="AY175" s="266" t="s">
        <v>140</v>
      </c>
    </row>
    <row r="176" s="2" customFormat="1" ht="16.5" customHeight="1">
      <c r="A176" s="38"/>
      <c r="B176" s="39"/>
      <c r="C176" s="226" t="s">
        <v>222</v>
      </c>
      <c r="D176" s="226" t="s">
        <v>143</v>
      </c>
      <c r="E176" s="227" t="s">
        <v>223</v>
      </c>
      <c r="F176" s="228" t="s">
        <v>224</v>
      </c>
      <c r="G176" s="229" t="s">
        <v>146</v>
      </c>
      <c r="H176" s="230">
        <v>1</v>
      </c>
      <c r="I176" s="231"/>
      <c r="J176" s="232">
        <f>ROUND(I176*H176,2)</f>
        <v>0</v>
      </c>
      <c r="K176" s="228" t="s">
        <v>147</v>
      </c>
      <c r="L176" s="44"/>
      <c r="M176" s="233" t="s">
        <v>1</v>
      </c>
      <c r="N176" s="234" t="s">
        <v>38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148</v>
      </c>
      <c r="AT176" s="237" t="s">
        <v>143</v>
      </c>
      <c r="AU176" s="237" t="s">
        <v>83</v>
      </c>
      <c r="AY176" s="17" t="s">
        <v>140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81</v>
      </c>
      <c r="BK176" s="238">
        <f>ROUND(I176*H176,2)</f>
        <v>0</v>
      </c>
      <c r="BL176" s="17" t="s">
        <v>148</v>
      </c>
      <c r="BM176" s="237" t="s">
        <v>225</v>
      </c>
    </row>
    <row r="177" s="2" customFormat="1">
      <c r="A177" s="38"/>
      <c r="B177" s="39"/>
      <c r="C177" s="40"/>
      <c r="D177" s="239" t="s">
        <v>150</v>
      </c>
      <c r="E177" s="40"/>
      <c r="F177" s="240" t="s">
        <v>224</v>
      </c>
      <c r="G177" s="40"/>
      <c r="H177" s="40"/>
      <c r="I177" s="241"/>
      <c r="J177" s="40"/>
      <c r="K177" s="40"/>
      <c r="L177" s="44"/>
      <c r="M177" s="242"/>
      <c r="N177" s="24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150</v>
      </c>
      <c r="AU177" s="17" t="s">
        <v>83</v>
      </c>
    </row>
    <row r="178" s="2" customFormat="1">
      <c r="A178" s="38"/>
      <c r="B178" s="39"/>
      <c r="C178" s="40"/>
      <c r="D178" s="244" t="s">
        <v>152</v>
      </c>
      <c r="E178" s="40"/>
      <c r="F178" s="245" t="s">
        <v>226</v>
      </c>
      <c r="G178" s="40"/>
      <c r="H178" s="40"/>
      <c r="I178" s="241"/>
      <c r="J178" s="40"/>
      <c r="K178" s="40"/>
      <c r="L178" s="44"/>
      <c r="M178" s="242"/>
      <c r="N178" s="243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152</v>
      </c>
      <c r="AU178" s="17" t="s">
        <v>83</v>
      </c>
    </row>
    <row r="179" s="12" customFormat="1" ht="22.8" customHeight="1">
      <c r="A179" s="12"/>
      <c r="B179" s="210"/>
      <c r="C179" s="211"/>
      <c r="D179" s="212" t="s">
        <v>72</v>
      </c>
      <c r="E179" s="224" t="s">
        <v>227</v>
      </c>
      <c r="F179" s="224" t="s">
        <v>228</v>
      </c>
      <c r="G179" s="211"/>
      <c r="H179" s="211"/>
      <c r="I179" s="214"/>
      <c r="J179" s="225">
        <f>BK179</f>
        <v>0</v>
      </c>
      <c r="K179" s="211"/>
      <c r="L179" s="216"/>
      <c r="M179" s="217"/>
      <c r="N179" s="218"/>
      <c r="O179" s="218"/>
      <c r="P179" s="219">
        <f>SUM(P180:P187)</f>
        <v>0</v>
      </c>
      <c r="Q179" s="218"/>
      <c r="R179" s="219">
        <f>SUM(R180:R187)</f>
        <v>0</v>
      </c>
      <c r="S179" s="218"/>
      <c r="T179" s="220">
        <f>SUM(T180:T187)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1" t="s">
        <v>139</v>
      </c>
      <c r="AT179" s="222" t="s">
        <v>72</v>
      </c>
      <c r="AU179" s="222" t="s">
        <v>81</v>
      </c>
      <c r="AY179" s="221" t="s">
        <v>140</v>
      </c>
      <c r="BK179" s="223">
        <f>SUM(BK180:BK187)</f>
        <v>0</v>
      </c>
    </row>
    <row r="180" s="2" customFormat="1" ht="16.5" customHeight="1">
      <c r="A180" s="38"/>
      <c r="B180" s="39"/>
      <c r="C180" s="226" t="s">
        <v>229</v>
      </c>
      <c r="D180" s="226" t="s">
        <v>143</v>
      </c>
      <c r="E180" s="227" t="s">
        <v>230</v>
      </c>
      <c r="F180" s="228" t="s">
        <v>231</v>
      </c>
      <c r="G180" s="229" t="s">
        <v>146</v>
      </c>
      <c r="H180" s="230">
        <v>1</v>
      </c>
      <c r="I180" s="231"/>
      <c r="J180" s="232">
        <f>ROUND(I180*H180,2)</f>
        <v>0</v>
      </c>
      <c r="K180" s="228" t="s">
        <v>147</v>
      </c>
      <c r="L180" s="44"/>
      <c r="M180" s="233" t="s">
        <v>1</v>
      </c>
      <c r="N180" s="234" t="s">
        <v>38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148</v>
      </c>
      <c r="AT180" s="237" t="s">
        <v>143</v>
      </c>
      <c r="AU180" s="237" t="s">
        <v>83</v>
      </c>
      <c r="AY180" s="17" t="s">
        <v>140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81</v>
      </c>
      <c r="BK180" s="238">
        <f>ROUND(I180*H180,2)</f>
        <v>0</v>
      </c>
      <c r="BL180" s="17" t="s">
        <v>148</v>
      </c>
      <c r="BM180" s="237" t="s">
        <v>232</v>
      </c>
    </row>
    <row r="181" s="2" customFormat="1">
      <c r="A181" s="38"/>
      <c r="B181" s="39"/>
      <c r="C181" s="40"/>
      <c r="D181" s="239" t="s">
        <v>150</v>
      </c>
      <c r="E181" s="40"/>
      <c r="F181" s="240" t="s">
        <v>231</v>
      </c>
      <c r="G181" s="40"/>
      <c r="H181" s="40"/>
      <c r="I181" s="241"/>
      <c r="J181" s="40"/>
      <c r="K181" s="40"/>
      <c r="L181" s="44"/>
      <c r="M181" s="242"/>
      <c r="N181" s="243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150</v>
      </c>
      <c r="AU181" s="17" t="s">
        <v>83</v>
      </c>
    </row>
    <row r="182" s="2" customFormat="1">
      <c r="A182" s="38"/>
      <c r="B182" s="39"/>
      <c r="C182" s="40"/>
      <c r="D182" s="244" t="s">
        <v>152</v>
      </c>
      <c r="E182" s="40"/>
      <c r="F182" s="245" t="s">
        <v>233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152</v>
      </c>
      <c r="AU182" s="17" t="s">
        <v>83</v>
      </c>
    </row>
    <row r="183" s="13" customFormat="1">
      <c r="A183" s="13"/>
      <c r="B183" s="246"/>
      <c r="C183" s="247"/>
      <c r="D183" s="239" t="s">
        <v>154</v>
      </c>
      <c r="E183" s="248" t="s">
        <v>1</v>
      </c>
      <c r="F183" s="249" t="s">
        <v>234</v>
      </c>
      <c r="G183" s="247"/>
      <c r="H183" s="248" t="s">
        <v>1</v>
      </c>
      <c r="I183" s="250"/>
      <c r="J183" s="247"/>
      <c r="K183" s="247"/>
      <c r="L183" s="251"/>
      <c r="M183" s="252"/>
      <c r="N183" s="253"/>
      <c r="O183" s="253"/>
      <c r="P183" s="253"/>
      <c r="Q183" s="253"/>
      <c r="R183" s="253"/>
      <c r="S183" s="253"/>
      <c r="T183" s="25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5" t="s">
        <v>154</v>
      </c>
      <c r="AU183" s="255" t="s">
        <v>83</v>
      </c>
      <c r="AV183" s="13" t="s">
        <v>81</v>
      </c>
      <c r="AW183" s="13" t="s">
        <v>30</v>
      </c>
      <c r="AX183" s="13" t="s">
        <v>73</v>
      </c>
      <c r="AY183" s="255" t="s">
        <v>140</v>
      </c>
    </row>
    <row r="184" s="14" customFormat="1">
      <c r="A184" s="14"/>
      <c r="B184" s="256"/>
      <c r="C184" s="257"/>
      <c r="D184" s="239" t="s">
        <v>154</v>
      </c>
      <c r="E184" s="258" t="s">
        <v>1</v>
      </c>
      <c r="F184" s="259" t="s">
        <v>81</v>
      </c>
      <c r="G184" s="257"/>
      <c r="H184" s="260">
        <v>1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154</v>
      </c>
      <c r="AU184" s="266" t="s">
        <v>83</v>
      </c>
      <c r="AV184" s="14" t="s">
        <v>83</v>
      </c>
      <c r="AW184" s="14" t="s">
        <v>30</v>
      </c>
      <c r="AX184" s="14" t="s">
        <v>81</v>
      </c>
      <c r="AY184" s="266" t="s">
        <v>140</v>
      </c>
    </row>
    <row r="185" s="2" customFormat="1" ht="21.75" customHeight="1">
      <c r="A185" s="38"/>
      <c r="B185" s="39"/>
      <c r="C185" s="226" t="s">
        <v>235</v>
      </c>
      <c r="D185" s="226" t="s">
        <v>143</v>
      </c>
      <c r="E185" s="227" t="s">
        <v>236</v>
      </c>
      <c r="F185" s="228" t="s">
        <v>237</v>
      </c>
      <c r="G185" s="229" t="s">
        <v>146</v>
      </c>
      <c r="H185" s="230">
        <v>1</v>
      </c>
      <c r="I185" s="231"/>
      <c r="J185" s="232">
        <f>ROUND(I185*H185,2)</f>
        <v>0</v>
      </c>
      <c r="K185" s="228" t="s">
        <v>147</v>
      </c>
      <c r="L185" s="44"/>
      <c r="M185" s="233" t="s">
        <v>1</v>
      </c>
      <c r="N185" s="234" t="s">
        <v>38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148</v>
      </c>
      <c r="AT185" s="237" t="s">
        <v>143</v>
      </c>
      <c r="AU185" s="237" t="s">
        <v>83</v>
      </c>
      <c r="AY185" s="17" t="s">
        <v>140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81</v>
      </c>
      <c r="BK185" s="238">
        <f>ROUND(I185*H185,2)</f>
        <v>0</v>
      </c>
      <c r="BL185" s="17" t="s">
        <v>148</v>
      </c>
      <c r="BM185" s="237" t="s">
        <v>238</v>
      </c>
    </row>
    <row r="186" s="2" customFormat="1">
      <c r="A186" s="38"/>
      <c r="B186" s="39"/>
      <c r="C186" s="40"/>
      <c r="D186" s="239" t="s">
        <v>150</v>
      </c>
      <c r="E186" s="40"/>
      <c r="F186" s="240" t="s">
        <v>239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150</v>
      </c>
      <c r="AU186" s="17" t="s">
        <v>83</v>
      </c>
    </row>
    <row r="187" s="2" customFormat="1">
      <c r="A187" s="38"/>
      <c r="B187" s="39"/>
      <c r="C187" s="40"/>
      <c r="D187" s="244" t="s">
        <v>152</v>
      </c>
      <c r="E187" s="40"/>
      <c r="F187" s="245" t="s">
        <v>240</v>
      </c>
      <c r="G187" s="40"/>
      <c r="H187" s="40"/>
      <c r="I187" s="241"/>
      <c r="J187" s="40"/>
      <c r="K187" s="40"/>
      <c r="L187" s="44"/>
      <c r="M187" s="242"/>
      <c r="N187" s="243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152</v>
      </c>
      <c r="AU187" s="17" t="s">
        <v>83</v>
      </c>
    </row>
    <row r="188" s="12" customFormat="1" ht="22.8" customHeight="1">
      <c r="A188" s="12"/>
      <c r="B188" s="210"/>
      <c r="C188" s="211"/>
      <c r="D188" s="212" t="s">
        <v>72</v>
      </c>
      <c r="E188" s="224" t="s">
        <v>241</v>
      </c>
      <c r="F188" s="224" t="s">
        <v>242</v>
      </c>
      <c r="G188" s="211"/>
      <c r="H188" s="211"/>
      <c r="I188" s="214"/>
      <c r="J188" s="225">
        <f>BK188</f>
        <v>0</v>
      </c>
      <c r="K188" s="211"/>
      <c r="L188" s="216"/>
      <c r="M188" s="217"/>
      <c r="N188" s="218"/>
      <c r="O188" s="218"/>
      <c r="P188" s="219">
        <f>SUM(P189:P196)</f>
        <v>0</v>
      </c>
      <c r="Q188" s="218"/>
      <c r="R188" s="219">
        <f>SUM(R189:R196)</f>
        <v>0</v>
      </c>
      <c r="S188" s="218"/>
      <c r="T188" s="220">
        <f>SUM(T189:T196)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1" t="s">
        <v>139</v>
      </c>
      <c r="AT188" s="222" t="s">
        <v>72</v>
      </c>
      <c r="AU188" s="222" t="s">
        <v>81</v>
      </c>
      <c r="AY188" s="221" t="s">
        <v>140</v>
      </c>
      <c r="BK188" s="223">
        <f>SUM(BK189:BK196)</f>
        <v>0</v>
      </c>
    </row>
    <row r="189" s="2" customFormat="1" ht="16.5" customHeight="1">
      <c r="A189" s="38"/>
      <c r="B189" s="39"/>
      <c r="C189" s="226" t="s">
        <v>243</v>
      </c>
      <c r="D189" s="226" t="s">
        <v>143</v>
      </c>
      <c r="E189" s="227" t="s">
        <v>244</v>
      </c>
      <c r="F189" s="228" t="s">
        <v>245</v>
      </c>
      <c r="G189" s="229" t="s">
        <v>146</v>
      </c>
      <c r="H189" s="230">
        <v>1</v>
      </c>
      <c r="I189" s="231"/>
      <c r="J189" s="232">
        <f>ROUND(I189*H189,2)</f>
        <v>0</v>
      </c>
      <c r="K189" s="228" t="s">
        <v>147</v>
      </c>
      <c r="L189" s="44"/>
      <c r="M189" s="233" t="s">
        <v>1</v>
      </c>
      <c r="N189" s="234" t="s">
        <v>38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148</v>
      </c>
      <c r="AT189" s="237" t="s">
        <v>143</v>
      </c>
      <c r="AU189" s="237" t="s">
        <v>83</v>
      </c>
      <c r="AY189" s="17" t="s">
        <v>140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81</v>
      </c>
      <c r="BK189" s="238">
        <f>ROUND(I189*H189,2)</f>
        <v>0</v>
      </c>
      <c r="BL189" s="17" t="s">
        <v>148</v>
      </c>
      <c r="BM189" s="237" t="s">
        <v>246</v>
      </c>
    </row>
    <row r="190" s="2" customFormat="1">
      <c r="A190" s="38"/>
      <c r="B190" s="39"/>
      <c r="C190" s="40"/>
      <c r="D190" s="239" t="s">
        <v>150</v>
      </c>
      <c r="E190" s="40"/>
      <c r="F190" s="240" t="s">
        <v>245</v>
      </c>
      <c r="G190" s="40"/>
      <c r="H190" s="40"/>
      <c r="I190" s="241"/>
      <c r="J190" s="40"/>
      <c r="K190" s="40"/>
      <c r="L190" s="44"/>
      <c r="M190" s="242"/>
      <c r="N190" s="243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150</v>
      </c>
      <c r="AU190" s="17" t="s">
        <v>83</v>
      </c>
    </row>
    <row r="191" s="2" customFormat="1">
      <c r="A191" s="38"/>
      <c r="B191" s="39"/>
      <c r="C191" s="40"/>
      <c r="D191" s="244" t="s">
        <v>152</v>
      </c>
      <c r="E191" s="40"/>
      <c r="F191" s="245" t="s">
        <v>247</v>
      </c>
      <c r="G191" s="40"/>
      <c r="H191" s="40"/>
      <c r="I191" s="241"/>
      <c r="J191" s="40"/>
      <c r="K191" s="40"/>
      <c r="L191" s="44"/>
      <c r="M191" s="242"/>
      <c r="N191" s="243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152</v>
      </c>
      <c r="AU191" s="17" t="s">
        <v>83</v>
      </c>
    </row>
    <row r="192" s="13" customFormat="1">
      <c r="A192" s="13"/>
      <c r="B192" s="246"/>
      <c r="C192" s="247"/>
      <c r="D192" s="239" t="s">
        <v>154</v>
      </c>
      <c r="E192" s="248" t="s">
        <v>1</v>
      </c>
      <c r="F192" s="249" t="s">
        <v>248</v>
      </c>
      <c r="G192" s="247"/>
      <c r="H192" s="248" t="s">
        <v>1</v>
      </c>
      <c r="I192" s="250"/>
      <c r="J192" s="247"/>
      <c r="K192" s="247"/>
      <c r="L192" s="251"/>
      <c r="M192" s="252"/>
      <c r="N192" s="253"/>
      <c r="O192" s="253"/>
      <c r="P192" s="253"/>
      <c r="Q192" s="253"/>
      <c r="R192" s="253"/>
      <c r="S192" s="253"/>
      <c r="T192" s="25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5" t="s">
        <v>154</v>
      </c>
      <c r="AU192" s="255" t="s">
        <v>83</v>
      </c>
      <c r="AV192" s="13" t="s">
        <v>81</v>
      </c>
      <c r="AW192" s="13" t="s">
        <v>30</v>
      </c>
      <c r="AX192" s="13" t="s">
        <v>73</v>
      </c>
      <c r="AY192" s="255" t="s">
        <v>140</v>
      </c>
    </row>
    <row r="193" s="14" customFormat="1">
      <c r="A193" s="14"/>
      <c r="B193" s="256"/>
      <c r="C193" s="257"/>
      <c r="D193" s="239" t="s">
        <v>154</v>
      </c>
      <c r="E193" s="258" t="s">
        <v>1</v>
      </c>
      <c r="F193" s="259" t="s">
        <v>81</v>
      </c>
      <c r="G193" s="257"/>
      <c r="H193" s="260">
        <v>1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6" t="s">
        <v>154</v>
      </c>
      <c r="AU193" s="266" t="s">
        <v>83</v>
      </c>
      <c r="AV193" s="14" t="s">
        <v>83</v>
      </c>
      <c r="AW193" s="14" t="s">
        <v>30</v>
      </c>
      <c r="AX193" s="14" t="s">
        <v>81</v>
      </c>
      <c r="AY193" s="266" t="s">
        <v>140</v>
      </c>
    </row>
    <row r="194" s="2" customFormat="1" ht="16.5" customHeight="1">
      <c r="A194" s="38"/>
      <c r="B194" s="39"/>
      <c r="C194" s="226" t="s">
        <v>249</v>
      </c>
      <c r="D194" s="226" t="s">
        <v>143</v>
      </c>
      <c r="E194" s="227" t="s">
        <v>250</v>
      </c>
      <c r="F194" s="228" t="s">
        <v>251</v>
      </c>
      <c r="G194" s="229" t="s">
        <v>146</v>
      </c>
      <c r="H194" s="230">
        <v>1</v>
      </c>
      <c r="I194" s="231"/>
      <c r="J194" s="232">
        <f>ROUND(I194*H194,2)</f>
        <v>0</v>
      </c>
      <c r="K194" s="228" t="s">
        <v>147</v>
      </c>
      <c r="L194" s="44"/>
      <c r="M194" s="233" t="s">
        <v>1</v>
      </c>
      <c r="N194" s="234" t="s">
        <v>38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148</v>
      </c>
      <c r="AT194" s="237" t="s">
        <v>143</v>
      </c>
      <c r="AU194" s="237" t="s">
        <v>83</v>
      </c>
      <c r="AY194" s="17" t="s">
        <v>140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81</v>
      </c>
      <c r="BK194" s="238">
        <f>ROUND(I194*H194,2)</f>
        <v>0</v>
      </c>
      <c r="BL194" s="17" t="s">
        <v>148</v>
      </c>
      <c r="BM194" s="237" t="s">
        <v>252</v>
      </c>
    </row>
    <row r="195" s="2" customFormat="1">
      <c r="A195" s="38"/>
      <c r="B195" s="39"/>
      <c r="C195" s="40"/>
      <c r="D195" s="239" t="s">
        <v>150</v>
      </c>
      <c r="E195" s="40"/>
      <c r="F195" s="240" t="s">
        <v>251</v>
      </c>
      <c r="G195" s="40"/>
      <c r="H195" s="40"/>
      <c r="I195" s="241"/>
      <c r="J195" s="40"/>
      <c r="K195" s="40"/>
      <c r="L195" s="44"/>
      <c r="M195" s="242"/>
      <c r="N195" s="243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150</v>
      </c>
      <c r="AU195" s="17" t="s">
        <v>83</v>
      </c>
    </row>
    <row r="196" s="2" customFormat="1">
      <c r="A196" s="38"/>
      <c r="B196" s="39"/>
      <c r="C196" s="40"/>
      <c r="D196" s="244" t="s">
        <v>152</v>
      </c>
      <c r="E196" s="40"/>
      <c r="F196" s="245" t="s">
        <v>253</v>
      </c>
      <c r="G196" s="40"/>
      <c r="H196" s="40"/>
      <c r="I196" s="241"/>
      <c r="J196" s="40"/>
      <c r="K196" s="40"/>
      <c r="L196" s="44"/>
      <c r="M196" s="242"/>
      <c r="N196" s="243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152</v>
      </c>
      <c r="AU196" s="17" t="s">
        <v>83</v>
      </c>
    </row>
    <row r="197" s="12" customFormat="1" ht="22.8" customHeight="1">
      <c r="A197" s="12"/>
      <c r="B197" s="210"/>
      <c r="C197" s="211"/>
      <c r="D197" s="212" t="s">
        <v>72</v>
      </c>
      <c r="E197" s="224" t="s">
        <v>254</v>
      </c>
      <c r="F197" s="224" t="s">
        <v>255</v>
      </c>
      <c r="G197" s="211"/>
      <c r="H197" s="211"/>
      <c r="I197" s="214"/>
      <c r="J197" s="225">
        <f>BK197</f>
        <v>0</v>
      </c>
      <c r="K197" s="211"/>
      <c r="L197" s="216"/>
      <c r="M197" s="217"/>
      <c r="N197" s="218"/>
      <c r="O197" s="218"/>
      <c r="P197" s="219">
        <f>SUM(P198:P202)</f>
        <v>0</v>
      </c>
      <c r="Q197" s="218"/>
      <c r="R197" s="219">
        <f>SUM(R198:R202)</f>
        <v>0</v>
      </c>
      <c r="S197" s="218"/>
      <c r="T197" s="220">
        <f>SUM(T198:T202)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1" t="s">
        <v>139</v>
      </c>
      <c r="AT197" s="222" t="s">
        <v>72</v>
      </c>
      <c r="AU197" s="222" t="s">
        <v>81</v>
      </c>
      <c r="AY197" s="221" t="s">
        <v>140</v>
      </c>
      <c r="BK197" s="223">
        <f>SUM(BK198:BK202)</f>
        <v>0</v>
      </c>
    </row>
    <row r="198" s="2" customFormat="1" ht="16.5" customHeight="1">
      <c r="A198" s="38"/>
      <c r="B198" s="39"/>
      <c r="C198" s="226" t="s">
        <v>256</v>
      </c>
      <c r="D198" s="226" t="s">
        <v>143</v>
      </c>
      <c r="E198" s="227" t="s">
        <v>257</v>
      </c>
      <c r="F198" s="228" t="s">
        <v>258</v>
      </c>
      <c r="G198" s="229" t="s">
        <v>146</v>
      </c>
      <c r="H198" s="230">
        <v>1</v>
      </c>
      <c r="I198" s="231"/>
      <c r="J198" s="232">
        <f>ROUND(I198*H198,2)</f>
        <v>0</v>
      </c>
      <c r="K198" s="228" t="s">
        <v>147</v>
      </c>
      <c r="L198" s="44"/>
      <c r="M198" s="233" t="s">
        <v>1</v>
      </c>
      <c r="N198" s="234" t="s">
        <v>38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148</v>
      </c>
      <c r="AT198" s="237" t="s">
        <v>143</v>
      </c>
      <c r="AU198" s="237" t="s">
        <v>83</v>
      </c>
      <c r="AY198" s="17" t="s">
        <v>140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81</v>
      </c>
      <c r="BK198" s="238">
        <f>ROUND(I198*H198,2)</f>
        <v>0</v>
      </c>
      <c r="BL198" s="17" t="s">
        <v>148</v>
      </c>
      <c r="BM198" s="237" t="s">
        <v>259</v>
      </c>
    </row>
    <row r="199" s="2" customFormat="1">
      <c r="A199" s="38"/>
      <c r="B199" s="39"/>
      <c r="C199" s="40"/>
      <c r="D199" s="239" t="s">
        <v>150</v>
      </c>
      <c r="E199" s="40"/>
      <c r="F199" s="240" t="s">
        <v>258</v>
      </c>
      <c r="G199" s="40"/>
      <c r="H199" s="40"/>
      <c r="I199" s="241"/>
      <c r="J199" s="40"/>
      <c r="K199" s="40"/>
      <c r="L199" s="44"/>
      <c r="M199" s="242"/>
      <c r="N199" s="24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150</v>
      </c>
      <c r="AU199" s="17" t="s">
        <v>83</v>
      </c>
    </row>
    <row r="200" s="2" customFormat="1">
      <c r="A200" s="38"/>
      <c r="B200" s="39"/>
      <c r="C200" s="40"/>
      <c r="D200" s="244" t="s">
        <v>152</v>
      </c>
      <c r="E200" s="40"/>
      <c r="F200" s="245" t="s">
        <v>260</v>
      </c>
      <c r="G200" s="40"/>
      <c r="H200" s="40"/>
      <c r="I200" s="241"/>
      <c r="J200" s="40"/>
      <c r="K200" s="40"/>
      <c r="L200" s="44"/>
      <c r="M200" s="242"/>
      <c r="N200" s="243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152</v>
      </c>
      <c r="AU200" s="17" t="s">
        <v>83</v>
      </c>
    </row>
    <row r="201" s="13" customFormat="1">
      <c r="A201" s="13"/>
      <c r="B201" s="246"/>
      <c r="C201" s="247"/>
      <c r="D201" s="239" t="s">
        <v>154</v>
      </c>
      <c r="E201" s="248" t="s">
        <v>1</v>
      </c>
      <c r="F201" s="249" t="s">
        <v>261</v>
      </c>
      <c r="G201" s="247"/>
      <c r="H201" s="248" t="s">
        <v>1</v>
      </c>
      <c r="I201" s="250"/>
      <c r="J201" s="247"/>
      <c r="K201" s="247"/>
      <c r="L201" s="251"/>
      <c r="M201" s="252"/>
      <c r="N201" s="253"/>
      <c r="O201" s="253"/>
      <c r="P201" s="253"/>
      <c r="Q201" s="253"/>
      <c r="R201" s="253"/>
      <c r="S201" s="253"/>
      <c r="T201" s="25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5" t="s">
        <v>154</v>
      </c>
      <c r="AU201" s="255" t="s">
        <v>83</v>
      </c>
      <c r="AV201" s="13" t="s">
        <v>81</v>
      </c>
      <c r="AW201" s="13" t="s">
        <v>30</v>
      </c>
      <c r="AX201" s="13" t="s">
        <v>73</v>
      </c>
      <c r="AY201" s="255" t="s">
        <v>140</v>
      </c>
    </row>
    <row r="202" s="14" customFormat="1">
      <c r="A202" s="14"/>
      <c r="B202" s="256"/>
      <c r="C202" s="257"/>
      <c r="D202" s="239" t="s">
        <v>154</v>
      </c>
      <c r="E202" s="258" t="s">
        <v>1</v>
      </c>
      <c r="F202" s="259" t="s">
        <v>81</v>
      </c>
      <c r="G202" s="257"/>
      <c r="H202" s="260">
        <v>1</v>
      </c>
      <c r="I202" s="261"/>
      <c r="J202" s="257"/>
      <c r="K202" s="257"/>
      <c r="L202" s="262"/>
      <c r="M202" s="267"/>
      <c r="N202" s="268"/>
      <c r="O202" s="268"/>
      <c r="P202" s="268"/>
      <c r="Q202" s="268"/>
      <c r="R202" s="268"/>
      <c r="S202" s="268"/>
      <c r="T202" s="26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154</v>
      </c>
      <c r="AU202" s="266" t="s">
        <v>83</v>
      </c>
      <c r="AV202" s="14" t="s">
        <v>83</v>
      </c>
      <c r="AW202" s="14" t="s">
        <v>30</v>
      </c>
      <c r="AX202" s="14" t="s">
        <v>81</v>
      </c>
      <c r="AY202" s="266" t="s">
        <v>140</v>
      </c>
    </row>
    <row r="203" s="2" customFormat="1" ht="6.96" customHeight="1">
      <c r="A203" s="38"/>
      <c r="B203" s="66"/>
      <c r="C203" s="67"/>
      <c r="D203" s="67"/>
      <c r="E203" s="67"/>
      <c r="F203" s="67"/>
      <c r="G203" s="67"/>
      <c r="H203" s="67"/>
      <c r="I203" s="67"/>
      <c r="J203" s="67"/>
      <c r="K203" s="67"/>
      <c r="L203" s="44"/>
      <c r="M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</row>
  </sheetData>
  <sheetProtection sheet="1" autoFilter="0" formatColumns="0" formatRows="0" objects="1" scenarios="1" spinCount="100000" saltValue="JkIegTqN21uzab5/2HpMmW11m39ctcrK5jMRLeEFnR2Ut3zyq4ALI0qIz6yxZ7o7FPJHwsp9xCBW0aSsb6+CdA==" hashValue="8WakTkg0L9/OZJqPZlg8QPCd0stw8DKvNBbEqjp8PPge3yVAbluRmia4MH051Xh3raoflB/e3uUBgxq8/ZYllw==" algorithmName="SHA-512" password="CC35"/>
  <autoFilter ref="C122:K20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8" r:id="rId1" display="https://podminky.urs.cz/item/CS_URS_2024_02/011002000"/>
    <hyperlink ref="F134" r:id="rId2" display="https://podminky.urs.cz/item/CS_URS_2024_02/011303000"/>
    <hyperlink ref="F137" r:id="rId3" display="https://podminky.urs.cz/item/CS_URS_2024_02/012334000"/>
    <hyperlink ref="F140" r:id="rId4" display="https://podminky.urs.cz/item/CS_URS_2024_02/012344000"/>
    <hyperlink ref="F143" r:id="rId5" display="https://podminky.urs.cz/item/CS_URS_2024_02/012414000"/>
    <hyperlink ref="F146" r:id="rId6" display="https://podminky.urs.cz/item/CS_URS_2024_02/012444000"/>
    <hyperlink ref="F149" r:id="rId7" display="https://podminky.urs.cz/item/CS_URS_2024_02/013254000"/>
    <hyperlink ref="F153" r:id="rId8" display="https://podminky.urs.cz/item/CS_URS_2024_02/030001000"/>
    <hyperlink ref="F162" r:id="rId9" display="https://podminky.urs.cz/item/CS_URS_2024_02/041414000"/>
    <hyperlink ref="F165" r:id="rId10" display="https://podminky.urs.cz/item/CS_URS_2024_02/041424000"/>
    <hyperlink ref="F168" r:id="rId11" display="https://podminky.urs.cz/item/CS_URS_2024_02/043134000"/>
    <hyperlink ref="F173" r:id="rId12" display="https://podminky.urs.cz/item/CS_URS_2024_02/043234000"/>
    <hyperlink ref="F178" r:id="rId13" display="https://podminky.urs.cz/item/CS_URS_2024_02/049303000"/>
    <hyperlink ref="F182" r:id="rId14" display="https://podminky.urs.cz/item/CS_URS_2024_02/062303000"/>
    <hyperlink ref="F187" r:id="rId15" display="https://podminky.urs.cz/item/CS_URS_2024_02/063002000"/>
    <hyperlink ref="F191" r:id="rId16" display="https://podminky.urs.cz/item/CS_URS_2024_02/072203000"/>
    <hyperlink ref="F196" r:id="rId17" display="https://podminky.urs.cz/item/CS_URS_2024_02/073002000"/>
    <hyperlink ref="F200" r:id="rId18" display="https://podminky.urs.cz/item/CS_URS_2024_02/0914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  <c r="AZ2" s="270" t="s">
        <v>262</v>
      </c>
      <c r="BA2" s="270" t="s">
        <v>262</v>
      </c>
      <c r="BB2" s="270" t="s">
        <v>1</v>
      </c>
      <c r="BC2" s="270" t="s">
        <v>263</v>
      </c>
      <c r="BD2" s="270" t="s">
        <v>83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83</v>
      </c>
      <c r="AZ3" s="270" t="s">
        <v>264</v>
      </c>
      <c r="BA3" s="270" t="s">
        <v>264</v>
      </c>
      <c r="BB3" s="270" t="s">
        <v>1</v>
      </c>
      <c r="BC3" s="270" t="s">
        <v>265</v>
      </c>
      <c r="BD3" s="270" t="s">
        <v>83</v>
      </c>
    </row>
    <row r="4" s="1" customFormat="1" ht="24.96" customHeight="1">
      <c r="B4" s="20"/>
      <c r="D4" s="148" t="s">
        <v>110</v>
      </c>
      <c r="L4" s="20"/>
      <c r="M4" s="149" t="s">
        <v>10</v>
      </c>
      <c r="AT4" s="17" t="s">
        <v>4</v>
      </c>
      <c r="AZ4" s="270" t="s">
        <v>266</v>
      </c>
      <c r="BA4" s="270" t="s">
        <v>266</v>
      </c>
      <c r="BB4" s="270" t="s">
        <v>1</v>
      </c>
      <c r="BC4" s="270" t="s">
        <v>267</v>
      </c>
      <c r="BD4" s="270" t="s">
        <v>83</v>
      </c>
    </row>
    <row r="5" s="1" customFormat="1" ht="6.96" customHeight="1">
      <c r="B5" s="20"/>
      <c r="L5" s="20"/>
      <c r="AZ5" s="270" t="s">
        <v>268</v>
      </c>
      <c r="BA5" s="270" t="s">
        <v>268</v>
      </c>
      <c r="BB5" s="270" t="s">
        <v>1</v>
      </c>
      <c r="BC5" s="270" t="s">
        <v>269</v>
      </c>
      <c r="BD5" s="270" t="s">
        <v>83</v>
      </c>
    </row>
    <row r="6" s="1" customFormat="1" ht="12" customHeight="1">
      <c r="B6" s="20"/>
      <c r="D6" s="150" t="s">
        <v>16</v>
      </c>
      <c r="L6" s="20"/>
      <c r="AZ6" s="270" t="s">
        <v>270</v>
      </c>
      <c r="BA6" s="270" t="s">
        <v>271</v>
      </c>
      <c r="BB6" s="270" t="s">
        <v>1</v>
      </c>
      <c r="BC6" s="270" t="s">
        <v>272</v>
      </c>
      <c r="BD6" s="270" t="s">
        <v>83</v>
      </c>
    </row>
    <row r="7" s="1" customFormat="1" ht="16.5" customHeight="1">
      <c r="B7" s="20"/>
      <c r="E7" s="151" t="str">
        <f>'Rekapitulace stavby'!K6</f>
        <v>Obnova VHI v MPR - Obnova VHI v části ul. Kosmákova, Jihlava</v>
      </c>
      <c r="F7" s="150"/>
      <c r="G7" s="150"/>
      <c r="H7" s="150"/>
      <c r="L7" s="20"/>
      <c r="AZ7" s="270" t="s">
        <v>273</v>
      </c>
      <c r="BA7" s="270" t="s">
        <v>273</v>
      </c>
      <c r="BB7" s="270" t="s">
        <v>1</v>
      </c>
      <c r="BC7" s="270" t="s">
        <v>274</v>
      </c>
      <c r="BD7" s="270" t="s">
        <v>83</v>
      </c>
    </row>
    <row r="8" s="2" customFormat="1" ht="12" customHeight="1">
      <c r="A8" s="38"/>
      <c r="B8" s="44"/>
      <c r="C8" s="38"/>
      <c r="D8" s="150" t="s">
        <v>111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275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26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31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33</v>
      </c>
      <c r="E30" s="38"/>
      <c r="F30" s="38"/>
      <c r="G30" s="38"/>
      <c r="H30" s="38"/>
      <c r="I30" s="38"/>
      <c r="J30" s="160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35</v>
      </c>
      <c r="G32" s="38"/>
      <c r="H32" s="38"/>
      <c r="I32" s="161" t="s">
        <v>34</v>
      </c>
      <c r="J32" s="161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37</v>
      </c>
      <c r="E33" s="150" t="s">
        <v>38</v>
      </c>
      <c r="F33" s="163">
        <f>ROUND((SUM(BE127:BE502)),  2)</f>
        <v>0</v>
      </c>
      <c r="G33" s="38"/>
      <c r="H33" s="38"/>
      <c r="I33" s="164">
        <v>0.20999999999999999</v>
      </c>
      <c r="J33" s="163">
        <f>ROUND(((SUM(BE127:BE502))*I33),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39</v>
      </c>
      <c r="F34" s="163">
        <f>ROUND((SUM(BF127:BF502)),  2)</f>
        <v>0</v>
      </c>
      <c r="G34" s="38"/>
      <c r="H34" s="38"/>
      <c r="I34" s="164">
        <v>0.12</v>
      </c>
      <c r="J34" s="163">
        <f>ROUND(((SUM(BF127:BF502))*I34),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40</v>
      </c>
      <c r="F35" s="163">
        <f>ROUND((SUM(BG127:BG502)),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41</v>
      </c>
      <c r="F36" s="163">
        <f>ROUND((SUM(BH127:BH502)),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ROUND((SUM(BI127:BI502)),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43</v>
      </c>
      <c r="E39" s="167"/>
      <c r="F39" s="167"/>
      <c r="G39" s="168" t="s">
        <v>44</v>
      </c>
      <c r="H39" s="169" t="s">
        <v>45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46</v>
      </c>
      <c r="E50" s="173"/>
      <c r="F50" s="173"/>
      <c r="G50" s="172" t="s">
        <v>47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48</v>
      </c>
      <c r="E61" s="175"/>
      <c r="F61" s="176" t="s">
        <v>49</v>
      </c>
      <c r="G61" s="174" t="s">
        <v>48</v>
      </c>
      <c r="H61" s="175"/>
      <c r="I61" s="175"/>
      <c r="J61" s="177" t="s">
        <v>49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50</v>
      </c>
      <c r="E65" s="178"/>
      <c r="F65" s="178"/>
      <c r="G65" s="172" t="s">
        <v>51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48</v>
      </c>
      <c r="E76" s="175"/>
      <c r="F76" s="176" t="s">
        <v>49</v>
      </c>
      <c r="G76" s="174" t="s">
        <v>48</v>
      </c>
      <c r="H76" s="175"/>
      <c r="I76" s="175"/>
      <c r="J76" s="177" t="s">
        <v>49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Obnova VHI v MPR - Obnova VHI v části ul. Kosmákova, Jihlava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SO-01 - Rekonstrukce vodovodu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5. 9. 2024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114</v>
      </c>
      <c r="D94" s="185"/>
      <c r="E94" s="185"/>
      <c r="F94" s="185"/>
      <c r="G94" s="185"/>
      <c r="H94" s="185"/>
      <c r="I94" s="185"/>
      <c r="J94" s="186" t="s">
        <v>115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116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117</v>
      </c>
    </row>
    <row r="97" s="9" customFormat="1" ht="24.96" customHeight="1">
      <c r="A97" s="9"/>
      <c r="B97" s="188"/>
      <c r="C97" s="189"/>
      <c r="D97" s="190" t="s">
        <v>276</v>
      </c>
      <c r="E97" s="191"/>
      <c r="F97" s="191"/>
      <c r="G97" s="191"/>
      <c r="H97" s="191"/>
      <c r="I97" s="191"/>
      <c r="J97" s="192">
        <f>J128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277</v>
      </c>
      <c r="E98" s="196"/>
      <c r="F98" s="196"/>
      <c r="G98" s="196"/>
      <c r="H98" s="196"/>
      <c r="I98" s="196"/>
      <c r="J98" s="197">
        <f>J129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278</v>
      </c>
      <c r="E99" s="196"/>
      <c r="F99" s="196"/>
      <c r="G99" s="196"/>
      <c r="H99" s="196"/>
      <c r="I99" s="196"/>
      <c r="J99" s="197">
        <f>J204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279</v>
      </c>
      <c r="E100" s="196"/>
      <c r="F100" s="196"/>
      <c r="G100" s="196"/>
      <c r="H100" s="196"/>
      <c r="I100" s="196"/>
      <c r="J100" s="197">
        <f>J212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280</v>
      </c>
      <c r="E101" s="196"/>
      <c r="F101" s="196"/>
      <c r="G101" s="196"/>
      <c r="H101" s="196"/>
      <c r="I101" s="196"/>
      <c r="J101" s="197">
        <f>J222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281</v>
      </c>
      <c r="E102" s="196"/>
      <c r="F102" s="196"/>
      <c r="G102" s="196"/>
      <c r="H102" s="196"/>
      <c r="I102" s="196"/>
      <c r="J102" s="197">
        <f>J431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282</v>
      </c>
      <c r="E103" s="196"/>
      <c r="F103" s="196"/>
      <c r="G103" s="196"/>
      <c r="H103" s="196"/>
      <c r="I103" s="196"/>
      <c r="J103" s="197">
        <f>J442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283</v>
      </c>
      <c r="E104" s="196"/>
      <c r="F104" s="196"/>
      <c r="G104" s="196"/>
      <c r="H104" s="196"/>
      <c r="I104" s="196"/>
      <c r="J104" s="197">
        <f>J462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284</v>
      </c>
      <c r="E105" s="191"/>
      <c r="F105" s="191"/>
      <c r="G105" s="191"/>
      <c r="H105" s="191"/>
      <c r="I105" s="191"/>
      <c r="J105" s="192">
        <f>J466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4"/>
      <c r="C106" s="133"/>
      <c r="D106" s="195" t="s">
        <v>285</v>
      </c>
      <c r="E106" s="196"/>
      <c r="F106" s="196"/>
      <c r="G106" s="196"/>
      <c r="H106" s="196"/>
      <c r="I106" s="196"/>
      <c r="J106" s="197">
        <f>J467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286</v>
      </c>
      <c r="E107" s="196"/>
      <c r="F107" s="196"/>
      <c r="G107" s="196"/>
      <c r="H107" s="196"/>
      <c r="I107" s="196"/>
      <c r="J107" s="197">
        <f>J486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83" t="str">
        <f>E7</f>
        <v>Obnova VHI v MPR - Obnova VHI v části ul. Kosmákova, Jihlava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111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SO-01 - Rekonstrukce vodovodu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5. 9. 2024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 xml:space="preserve"> </v>
      </c>
      <c r="G123" s="40"/>
      <c r="H123" s="40"/>
      <c r="I123" s="32" t="s">
        <v>29</v>
      </c>
      <c r="J123" s="36" t="str">
        <f>E21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27</v>
      </c>
      <c r="D124" s="40"/>
      <c r="E124" s="40"/>
      <c r="F124" s="27" t="str">
        <f>IF(E18="","",E18)</f>
        <v>Vyplň údaj</v>
      </c>
      <c r="G124" s="40"/>
      <c r="H124" s="40"/>
      <c r="I124" s="32" t="s">
        <v>31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126</v>
      </c>
      <c r="D126" s="202" t="s">
        <v>58</v>
      </c>
      <c r="E126" s="202" t="s">
        <v>54</v>
      </c>
      <c r="F126" s="202" t="s">
        <v>55</v>
      </c>
      <c r="G126" s="202" t="s">
        <v>127</v>
      </c>
      <c r="H126" s="202" t="s">
        <v>128</v>
      </c>
      <c r="I126" s="202" t="s">
        <v>129</v>
      </c>
      <c r="J126" s="202" t="s">
        <v>115</v>
      </c>
      <c r="K126" s="203" t="s">
        <v>130</v>
      </c>
      <c r="L126" s="204"/>
      <c r="M126" s="100" t="s">
        <v>1</v>
      </c>
      <c r="N126" s="101" t="s">
        <v>37</v>
      </c>
      <c r="O126" s="101" t="s">
        <v>131</v>
      </c>
      <c r="P126" s="101" t="s">
        <v>132</v>
      </c>
      <c r="Q126" s="101" t="s">
        <v>133</v>
      </c>
      <c r="R126" s="101" t="s">
        <v>134</v>
      </c>
      <c r="S126" s="101" t="s">
        <v>135</v>
      </c>
      <c r="T126" s="102" t="s">
        <v>136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137</v>
      </c>
      <c r="D127" s="40"/>
      <c r="E127" s="40"/>
      <c r="F127" s="40"/>
      <c r="G127" s="40"/>
      <c r="H127" s="40"/>
      <c r="I127" s="40"/>
      <c r="J127" s="205">
        <f>BK127</f>
        <v>0</v>
      </c>
      <c r="K127" s="40"/>
      <c r="L127" s="44"/>
      <c r="M127" s="103"/>
      <c r="N127" s="206"/>
      <c r="O127" s="104"/>
      <c r="P127" s="207">
        <f>P128+P466</f>
        <v>0</v>
      </c>
      <c r="Q127" s="104"/>
      <c r="R127" s="207">
        <f>R128+R466</f>
        <v>473.51040628999999</v>
      </c>
      <c r="S127" s="104"/>
      <c r="T127" s="208">
        <f>T128+T466</f>
        <v>199.58238899999998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72</v>
      </c>
      <c r="AU127" s="17" t="s">
        <v>117</v>
      </c>
      <c r="BK127" s="209">
        <f>BK128+BK466</f>
        <v>0</v>
      </c>
    </row>
    <row r="128" s="12" customFormat="1" ht="25.92" customHeight="1">
      <c r="A128" s="12"/>
      <c r="B128" s="210"/>
      <c r="C128" s="211"/>
      <c r="D128" s="212" t="s">
        <v>72</v>
      </c>
      <c r="E128" s="213" t="s">
        <v>287</v>
      </c>
      <c r="F128" s="213" t="s">
        <v>288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P129+P204+P212+P222+P431+P442+P462</f>
        <v>0</v>
      </c>
      <c r="Q128" s="218"/>
      <c r="R128" s="219">
        <f>R129+R204+R212+R222+R431+R442+R462</f>
        <v>473.46929989</v>
      </c>
      <c r="S128" s="218"/>
      <c r="T128" s="220">
        <f>T129+T204+T212+T222+T431+T442+T462</f>
        <v>193.87899999999999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81</v>
      </c>
      <c r="AT128" s="222" t="s">
        <v>72</v>
      </c>
      <c r="AU128" s="222" t="s">
        <v>73</v>
      </c>
      <c r="AY128" s="221" t="s">
        <v>140</v>
      </c>
      <c r="BK128" s="223">
        <f>BK129+BK204+BK212+BK222+BK431+BK442+BK462</f>
        <v>0</v>
      </c>
    </row>
    <row r="129" s="12" customFormat="1" ht="22.8" customHeight="1">
      <c r="A129" s="12"/>
      <c r="B129" s="210"/>
      <c r="C129" s="211"/>
      <c r="D129" s="212" t="s">
        <v>72</v>
      </c>
      <c r="E129" s="224" t="s">
        <v>81</v>
      </c>
      <c r="F129" s="224" t="s">
        <v>289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SUM(P130:P203)</f>
        <v>0</v>
      </c>
      <c r="Q129" s="218"/>
      <c r="R129" s="219">
        <f>SUM(R130:R203)</f>
        <v>377.04578800000002</v>
      </c>
      <c r="S129" s="218"/>
      <c r="T129" s="220">
        <f>SUM(T130:T203)</f>
        <v>193.87899999999999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81</v>
      </c>
      <c r="AT129" s="222" t="s">
        <v>72</v>
      </c>
      <c r="AU129" s="222" t="s">
        <v>81</v>
      </c>
      <c r="AY129" s="221" t="s">
        <v>140</v>
      </c>
      <c r="BK129" s="223">
        <f>SUM(BK130:BK203)</f>
        <v>0</v>
      </c>
    </row>
    <row r="130" s="2" customFormat="1" ht="24.15" customHeight="1">
      <c r="A130" s="38"/>
      <c r="B130" s="39"/>
      <c r="C130" s="226" t="s">
        <v>81</v>
      </c>
      <c r="D130" s="226" t="s">
        <v>143</v>
      </c>
      <c r="E130" s="227" t="s">
        <v>290</v>
      </c>
      <c r="F130" s="228" t="s">
        <v>291</v>
      </c>
      <c r="G130" s="229" t="s">
        <v>292</v>
      </c>
      <c r="H130" s="230">
        <v>1.7</v>
      </c>
      <c r="I130" s="231"/>
      <c r="J130" s="232">
        <f>ROUND(I130*H130,2)</f>
        <v>0</v>
      </c>
      <c r="K130" s="228" t="s">
        <v>147</v>
      </c>
      <c r="L130" s="44"/>
      <c r="M130" s="233" t="s">
        <v>1</v>
      </c>
      <c r="N130" s="234" t="s">
        <v>38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0.47999999999999998</v>
      </c>
      <c r="T130" s="236">
        <f>S130*H130</f>
        <v>0.81599999999999995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166</v>
      </c>
      <c r="AT130" s="237" t="s">
        <v>143</v>
      </c>
      <c r="AU130" s="237" t="s">
        <v>83</v>
      </c>
      <c r="AY130" s="17" t="s">
        <v>140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81</v>
      </c>
      <c r="BK130" s="238">
        <f>ROUND(I130*H130,2)</f>
        <v>0</v>
      </c>
      <c r="BL130" s="17" t="s">
        <v>166</v>
      </c>
      <c r="BM130" s="237" t="s">
        <v>293</v>
      </c>
    </row>
    <row r="131" s="2" customFormat="1">
      <c r="A131" s="38"/>
      <c r="B131" s="39"/>
      <c r="C131" s="40"/>
      <c r="D131" s="239" t="s">
        <v>150</v>
      </c>
      <c r="E131" s="40"/>
      <c r="F131" s="240" t="s">
        <v>294</v>
      </c>
      <c r="G131" s="40"/>
      <c r="H131" s="40"/>
      <c r="I131" s="241"/>
      <c r="J131" s="40"/>
      <c r="K131" s="40"/>
      <c r="L131" s="44"/>
      <c r="M131" s="242"/>
      <c r="N131" s="243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150</v>
      </c>
      <c r="AU131" s="17" t="s">
        <v>83</v>
      </c>
    </row>
    <row r="132" s="2" customFormat="1">
      <c r="A132" s="38"/>
      <c r="B132" s="39"/>
      <c r="C132" s="40"/>
      <c r="D132" s="244" t="s">
        <v>152</v>
      </c>
      <c r="E132" s="40"/>
      <c r="F132" s="245" t="s">
        <v>295</v>
      </c>
      <c r="G132" s="40"/>
      <c r="H132" s="40"/>
      <c r="I132" s="241"/>
      <c r="J132" s="40"/>
      <c r="K132" s="40"/>
      <c r="L132" s="44"/>
      <c r="M132" s="242"/>
      <c r="N132" s="243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152</v>
      </c>
      <c r="AU132" s="17" t="s">
        <v>83</v>
      </c>
    </row>
    <row r="133" s="13" customFormat="1">
      <c r="A133" s="13"/>
      <c r="B133" s="246"/>
      <c r="C133" s="247"/>
      <c r="D133" s="239" t="s">
        <v>154</v>
      </c>
      <c r="E133" s="248" t="s">
        <v>1</v>
      </c>
      <c r="F133" s="249" t="s">
        <v>296</v>
      </c>
      <c r="G133" s="247"/>
      <c r="H133" s="248" t="s">
        <v>1</v>
      </c>
      <c r="I133" s="250"/>
      <c r="J133" s="247"/>
      <c r="K133" s="247"/>
      <c r="L133" s="251"/>
      <c r="M133" s="252"/>
      <c r="N133" s="253"/>
      <c r="O133" s="253"/>
      <c r="P133" s="253"/>
      <c r="Q133" s="253"/>
      <c r="R133" s="253"/>
      <c r="S133" s="253"/>
      <c r="T133" s="25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5" t="s">
        <v>154</v>
      </c>
      <c r="AU133" s="255" t="s">
        <v>83</v>
      </c>
      <c r="AV133" s="13" t="s">
        <v>81</v>
      </c>
      <c r="AW133" s="13" t="s">
        <v>30</v>
      </c>
      <c r="AX133" s="13" t="s">
        <v>73</v>
      </c>
      <c r="AY133" s="255" t="s">
        <v>140</v>
      </c>
    </row>
    <row r="134" s="14" customFormat="1">
      <c r="A134" s="14"/>
      <c r="B134" s="256"/>
      <c r="C134" s="257"/>
      <c r="D134" s="239" t="s">
        <v>154</v>
      </c>
      <c r="E134" s="258" t="s">
        <v>264</v>
      </c>
      <c r="F134" s="259" t="s">
        <v>297</v>
      </c>
      <c r="G134" s="257"/>
      <c r="H134" s="260">
        <v>1.7</v>
      </c>
      <c r="I134" s="261"/>
      <c r="J134" s="257"/>
      <c r="K134" s="257"/>
      <c r="L134" s="262"/>
      <c r="M134" s="263"/>
      <c r="N134" s="264"/>
      <c r="O134" s="264"/>
      <c r="P134" s="264"/>
      <c r="Q134" s="264"/>
      <c r="R134" s="264"/>
      <c r="S134" s="264"/>
      <c r="T134" s="26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6" t="s">
        <v>154</v>
      </c>
      <c r="AU134" s="266" t="s">
        <v>83</v>
      </c>
      <c r="AV134" s="14" t="s">
        <v>83</v>
      </c>
      <c r="AW134" s="14" t="s">
        <v>30</v>
      </c>
      <c r="AX134" s="14" t="s">
        <v>81</v>
      </c>
      <c r="AY134" s="266" t="s">
        <v>140</v>
      </c>
    </row>
    <row r="135" s="2" customFormat="1" ht="33" customHeight="1">
      <c r="A135" s="38"/>
      <c r="B135" s="39"/>
      <c r="C135" s="226" t="s">
        <v>83</v>
      </c>
      <c r="D135" s="226" t="s">
        <v>143</v>
      </c>
      <c r="E135" s="227" t="s">
        <v>298</v>
      </c>
      <c r="F135" s="228" t="s">
        <v>299</v>
      </c>
      <c r="G135" s="229" t="s">
        <v>292</v>
      </c>
      <c r="H135" s="230">
        <v>24.100000000000001</v>
      </c>
      <c r="I135" s="231"/>
      <c r="J135" s="232">
        <f>ROUND(I135*H135,2)</f>
        <v>0</v>
      </c>
      <c r="K135" s="228" t="s">
        <v>147</v>
      </c>
      <c r="L135" s="44"/>
      <c r="M135" s="233" t="s">
        <v>1</v>
      </c>
      <c r="N135" s="234" t="s">
        <v>38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0.255</v>
      </c>
      <c r="T135" s="236">
        <f>S135*H135</f>
        <v>6.1455000000000002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166</v>
      </c>
      <c r="AT135" s="237" t="s">
        <v>143</v>
      </c>
      <c r="AU135" s="237" t="s">
        <v>83</v>
      </c>
      <c r="AY135" s="17" t="s">
        <v>140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81</v>
      </c>
      <c r="BK135" s="238">
        <f>ROUND(I135*H135,2)</f>
        <v>0</v>
      </c>
      <c r="BL135" s="17" t="s">
        <v>166</v>
      </c>
      <c r="BM135" s="237" t="s">
        <v>300</v>
      </c>
    </row>
    <row r="136" s="2" customFormat="1">
      <c r="A136" s="38"/>
      <c r="B136" s="39"/>
      <c r="C136" s="40"/>
      <c r="D136" s="239" t="s">
        <v>150</v>
      </c>
      <c r="E136" s="40"/>
      <c r="F136" s="240" t="s">
        <v>301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150</v>
      </c>
      <c r="AU136" s="17" t="s">
        <v>83</v>
      </c>
    </row>
    <row r="137" s="2" customFormat="1">
      <c r="A137" s="38"/>
      <c r="B137" s="39"/>
      <c r="C137" s="40"/>
      <c r="D137" s="244" t="s">
        <v>152</v>
      </c>
      <c r="E137" s="40"/>
      <c r="F137" s="245" t="s">
        <v>302</v>
      </c>
      <c r="G137" s="40"/>
      <c r="H137" s="40"/>
      <c r="I137" s="241"/>
      <c r="J137" s="40"/>
      <c r="K137" s="40"/>
      <c r="L137" s="44"/>
      <c r="M137" s="242"/>
      <c r="N137" s="243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152</v>
      </c>
      <c r="AU137" s="17" t="s">
        <v>83</v>
      </c>
    </row>
    <row r="138" s="13" customFormat="1">
      <c r="A138" s="13"/>
      <c r="B138" s="246"/>
      <c r="C138" s="247"/>
      <c r="D138" s="239" t="s">
        <v>154</v>
      </c>
      <c r="E138" s="248" t="s">
        <v>1</v>
      </c>
      <c r="F138" s="249" t="s">
        <v>303</v>
      </c>
      <c r="G138" s="247"/>
      <c r="H138" s="248" t="s">
        <v>1</v>
      </c>
      <c r="I138" s="250"/>
      <c r="J138" s="247"/>
      <c r="K138" s="247"/>
      <c r="L138" s="251"/>
      <c r="M138" s="252"/>
      <c r="N138" s="253"/>
      <c r="O138" s="253"/>
      <c r="P138" s="253"/>
      <c r="Q138" s="253"/>
      <c r="R138" s="253"/>
      <c r="S138" s="253"/>
      <c r="T138" s="25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5" t="s">
        <v>154</v>
      </c>
      <c r="AU138" s="255" t="s">
        <v>83</v>
      </c>
      <c r="AV138" s="13" t="s">
        <v>81</v>
      </c>
      <c r="AW138" s="13" t="s">
        <v>30</v>
      </c>
      <c r="AX138" s="13" t="s">
        <v>73</v>
      </c>
      <c r="AY138" s="255" t="s">
        <v>140</v>
      </c>
    </row>
    <row r="139" s="14" customFormat="1">
      <c r="A139" s="14"/>
      <c r="B139" s="256"/>
      <c r="C139" s="257"/>
      <c r="D139" s="239" t="s">
        <v>154</v>
      </c>
      <c r="E139" s="258" t="s">
        <v>270</v>
      </c>
      <c r="F139" s="259" t="s">
        <v>304</v>
      </c>
      <c r="G139" s="257"/>
      <c r="H139" s="260">
        <v>24.100000000000001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154</v>
      </c>
      <c r="AU139" s="266" t="s">
        <v>83</v>
      </c>
      <c r="AV139" s="14" t="s">
        <v>83</v>
      </c>
      <c r="AW139" s="14" t="s">
        <v>30</v>
      </c>
      <c r="AX139" s="14" t="s">
        <v>73</v>
      </c>
      <c r="AY139" s="266" t="s">
        <v>140</v>
      </c>
    </row>
    <row r="140" s="14" customFormat="1">
      <c r="A140" s="14"/>
      <c r="B140" s="256"/>
      <c r="C140" s="257"/>
      <c r="D140" s="239" t="s">
        <v>154</v>
      </c>
      <c r="E140" s="258" t="s">
        <v>1</v>
      </c>
      <c r="F140" s="259" t="s">
        <v>305</v>
      </c>
      <c r="G140" s="257"/>
      <c r="H140" s="260">
        <v>24.100000000000001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154</v>
      </c>
      <c r="AU140" s="266" t="s">
        <v>83</v>
      </c>
      <c r="AV140" s="14" t="s">
        <v>83</v>
      </c>
      <c r="AW140" s="14" t="s">
        <v>30</v>
      </c>
      <c r="AX140" s="14" t="s">
        <v>81</v>
      </c>
      <c r="AY140" s="266" t="s">
        <v>140</v>
      </c>
    </row>
    <row r="141" s="2" customFormat="1" ht="24.15" customHeight="1">
      <c r="A141" s="38"/>
      <c r="B141" s="39"/>
      <c r="C141" s="226" t="s">
        <v>161</v>
      </c>
      <c r="D141" s="226" t="s">
        <v>143</v>
      </c>
      <c r="E141" s="227" t="s">
        <v>306</v>
      </c>
      <c r="F141" s="228" t="s">
        <v>307</v>
      </c>
      <c r="G141" s="229" t="s">
        <v>292</v>
      </c>
      <c r="H141" s="230">
        <v>47.899999999999999</v>
      </c>
      <c r="I141" s="231"/>
      <c r="J141" s="232">
        <f>ROUND(I141*H141,2)</f>
        <v>0</v>
      </c>
      <c r="K141" s="228" t="s">
        <v>147</v>
      </c>
      <c r="L141" s="44"/>
      <c r="M141" s="233" t="s">
        <v>1</v>
      </c>
      <c r="N141" s="234" t="s">
        <v>38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0.41699999999999998</v>
      </c>
      <c r="T141" s="236">
        <f>S141*H141</f>
        <v>19.9743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166</v>
      </c>
      <c r="AT141" s="237" t="s">
        <v>143</v>
      </c>
      <c r="AU141" s="237" t="s">
        <v>83</v>
      </c>
      <c r="AY141" s="17" t="s">
        <v>140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81</v>
      </c>
      <c r="BK141" s="238">
        <f>ROUND(I141*H141,2)</f>
        <v>0</v>
      </c>
      <c r="BL141" s="17" t="s">
        <v>166</v>
      </c>
      <c r="BM141" s="237" t="s">
        <v>308</v>
      </c>
    </row>
    <row r="142" s="2" customFormat="1">
      <c r="A142" s="38"/>
      <c r="B142" s="39"/>
      <c r="C142" s="40"/>
      <c r="D142" s="239" t="s">
        <v>150</v>
      </c>
      <c r="E142" s="40"/>
      <c r="F142" s="240" t="s">
        <v>309</v>
      </c>
      <c r="G142" s="40"/>
      <c r="H142" s="40"/>
      <c r="I142" s="241"/>
      <c r="J142" s="40"/>
      <c r="K142" s="40"/>
      <c r="L142" s="44"/>
      <c r="M142" s="242"/>
      <c r="N142" s="24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150</v>
      </c>
      <c r="AU142" s="17" t="s">
        <v>83</v>
      </c>
    </row>
    <row r="143" s="2" customFormat="1">
      <c r="A143" s="38"/>
      <c r="B143" s="39"/>
      <c r="C143" s="40"/>
      <c r="D143" s="244" t="s">
        <v>152</v>
      </c>
      <c r="E143" s="40"/>
      <c r="F143" s="245" t="s">
        <v>310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152</v>
      </c>
      <c r="AU143" s="17" t="s">
        <v>83</v>
      </c>
    </row>
    <row r="144" s="13" customFormat="1">
      <c r="A144" s="13"/>
      <c r="B144" s="246"/>
      <c r="C144" s="247"/>
      <c r="D144" s="239" t="s">
        <v>154</v>
      </c>
      <c r="E144" s="248" t="s">
        <v>1</v>
      </c>
      <c r="F144" s="249" t="s">
        <v>311</v>
      </c>
      <c r="G144" s="247"/>
      <c r="H144" s="248" t="s">
        <v>1</v>
      </c>
      <c r="I144" s="250"/>
      <c r="J144" s="247"/>
      <c r="K144" s="247"/>
      <c r="L144" s="251"/>
      <c r="M144" s="252"/>
      <c r="N144" s="253"/>
      <c r="O144" s="253"/>
      <c r="P144" s="253"/>
      <c r="Q144" s="253"/>
      <c r="R144" s="253"/>
      <c r="S144" s="253"/>
      <c r="T144" s="25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5" t="s">
        <v>154</v>
      </c>
      <c r="AU144" s="255" t="s">
        <v>83</v>
      </c>
      <c r="AV144" s="13" t="s">
        <v>81</v>
      </c>
      <c r="AW144" s="13" t="s">
        <v>30</v>
      </c>
      <c r="AX144" s="13" t="s">
        <v>73</v>
      </c>
      <c r="AY144" s="255" t="s">
        <v>140</v>
      </c>
    </row>
    <row r="145" s="14" customFormat="1">
      <c r="A145" s="14"/>
      <c r="B145" s="256"/>
      <c r="C145" s="257"/>
      <c r="D145" s="239" t="s">
        <v>154</v>
      </c>
      <c r="E145" s="258" t="s">
        <v>262</v>
      </c>
      <c r="F145" s="259" t="s">
        <v>263</v>
      </c>
      <c r="G145" s="257"/>
      <c r="H145" s="260">
        <v>26.5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154</v>
      </c>
      <c r="AU145" s="266" t="s">
        <v>83</v>
      </c>
      <c r="AV145" s="14" t="s">
        <v>83</v>
      </c>
      <c r="AW145" s="14" t="s">
        <v>30</v>
      </c>
      <c r="AX145" s="14" t="s">
        <v>73</v>
      </c>
      <c r="AY145" s="266" t="s">
        <v>140</v>
      </c>
    </row>
    <row r="146" s="14" customFormat="1">
      <c r="A146" s="14"/>
      <c r="B146" s="256"/>
      <c r="C146" s="257"/>
      <c r="D146" s="239" t="s">
        <v>154</v>
      </c>
      <c r="E146" s="258" t="s">
        <v>266</v>
      </c>
      <c r="F146" s="259" t="s">
        <v>312</v>
      </c>
      <c r="G146" s="257"/>
      <c r="H146" s="260">
        <v>47.899999999999999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154</v>
      </c>
      <c r="AU146" s="266" t="s">
        <v>83</v>
      </c>
      <c r="AV146" s="14" t="s">
        <v>83</v>
      </c>
      <c r="AW146" s="14" t="s">
        <v>30</v>
      </c>
      <c r="AX146" s="14" t="s">
        <v>81</v>
      </c>
      <c r="AY146" s="266" t="s">
        <v>140</v>
      </c>
    </row>
    <row r="147" s="2" customFormat="1" ht="33" customHeight="1">
      <c r="A147" s="38"/>
      <c r="B147" s="39"/>
      <c r="C147" s="226" t="s">
        <v>166</v>
      </c>
      <c r="D147" s="226" t="s">
        <v>143</v>
      </c>
      <c r="E147" s="227" t="s">
        <v>313</v>
      </c>
      <c r="F147" s="228" t="s">
        <v>314</v>
      </c>
      <c r="G147" s="229" t="s">
        <v>292</v>
      </c>
      <c r="H147" s="230">
        <v>221.80000000000001</v>
      </c>
      <c r="I147" s="231"/>
      <c r="J147" s="232">
        <f>ROUND(I147*H147,2)</f>
        <v>0</v>
      </c>
      <c r="K147" s="228" t="s">
        <v>147</v>
      </c>
      <c r="L147" s="44"/>
      <c r="M147" s="233" t="s">
        <v>1</v>
      </c>
      <c r="N147" s="234" t="s">
        <v>38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0.57999999999999996</v>
      </c>
      <c r="T147" s="236">
        <f>S147*H147</f>
        <v>128.64400000000001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166</v>
      </c>
      <c r="AT147" s="237" t="s">
        <v>143</v>
      </c>
      <c r="AU147" s="237" t="s">
        <v>83</v>
      </c>
      <c r="AY147" s="17" t="s">
        <v>140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81</v>
      </c>
      <c r="BK147" s="238">
        <f>ROUND(I147*H147,2)</f>
        <v>0</v>
      </c>
      <c r="BL147" s="17" t="s">
        <v>166</v>
      </c>
      <c r="BM147" s="237" t="s">
        <v>315</v>
      </c>
    </row>
    <row r="148" s="2" customFormat="1">
      <c r="A148" s="38"/>
      <c r="B148" s="39"/>
      <c r="C148" s="40"/>
      <c r="D148" s="239" t="s">
        <v>150</v>
      </c>
      <c r="E148" s="40"/>
      <c r="F148" s="240" t="s">
        <v>316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150</v>
      </c>
      <c r="AU148" s="17" t="s">
        <v>83</v>
      </c>
    </row>
    <row r="149" s="2" customFormat="1">
      <c r="A149" s="38"/>
      <c r="B149" s="39"/>
      <c r="C149" s="40"/>
      <c r="D149" s="244" t="s">
        <v>152</v>
      </c>
      <c r="E149" s="40"/>
      <c r="F149" s="245" t="s">
        <v>317</v>
      </c>
      <c r="G149" s="40"/>
      <c r="H149" s="40"/>
      <c r="I149" s="241"/>
      <c r="J149" s="40"/>
      <c r="K149" s="40"/>
      <c r="L149" s="44"/>
      <c r="M149" s="242"/>
      <c r="N149" s="243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152</v>
      </c>
      <c r="AU149" s="17" t="s">
        <v>83</v>
      </c>
    </row>
    <row r="150" s="14" customFormat="1">
      <c r="A150" s="14"/>
      <c r="B150" s="256"/>
      <c r="C150" s="257"/>
      <c r="D150" s="239" t="s">
        <v>154</v>
      </c>
      <c r="E150" s="258" t="s">
        <v>1</v>
      </c>
      <c r="F150" s="259" t="s">
        <v>318</v>
      </c>
      <c r="G150" s="257"/>
      <c r="H150" s="260">
        <v>221.80000000000001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154</v>
      </c>
      <c r="AU150" s="266" t="s">
        <v>83</v>
      </c>
      <c r="AV150" s="14" t="s">
        <v>83</v>
      </c>
      <c r="AW150" s="14" t="s">
        <v>30</v>
      </c>
      <c r="AX150" s="14" t="s">
        <v>81</v>
      </c>
      <c r="AY150" s="266" t="s">
        <v>140</v>
      </c>
    </row>
    <row r="151" s="2" customFormat="1" ht="24.15" customHeight="1">
      <c r="A151" s="38"/>
      <c r="B151" s="39"/>
      <c r="C151" s="226" t="s">
        <v>139</v>
      </c>
      <c r="D151" s="226" t="s">
        <v>143</v>
      </c>
      <c r="E151" s="227" t="s">
        <v>319</v>
      </c>
      <c r="F151" s="228" t="s">
        <v>320</v>
      </c>
      <c r="G151" s="229" t="s">
        <v>292</v>
      </c>
      <c r="H151" s="230">
        <v>121.2</v>
      </c>
      <c r="I151" s="231"/>
      <c r="J151" s="232">
        <f>ROUND(I151*H151,2)</f>
        <v>0</v>
      </c>
      <c r="K151" s="228" t="s">
        <v>147</v>
      </c>
      <c r="L151" s="44"/>
      <c r="M151" s="233" t="s">
        <v>1</v>
      </c>
      <c r="N151" s="234" t="s">
        <v>38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0.316</v>
      </c>
      <c r="T151" s="236">
        <f>S151*H151</f>
        <v>38.299199999999999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166</v>
      </c>
      <c r="AT151" s="237" t="s">
        <v>143</v>
      </c>
      <c r="AU151" s="237" t="s">
        <v>83</v>
      </c>
      <c r="AY151" s="17" t="s">
        <v>140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81</v>
      </c>
      <c r="BK151" s="238">
        <f>ROUND(I151*H151,2)</f>
        <v>0</v>
      </c>
      <c r="BL151" s="17" t="s">
        <v>166</v>
      </c>
      <c r="BM151" s="237" t="s">
        <v>321</v>
      </c>
    </row>
    <row r="152" s="2" customFormat="1">
      <c r="A152" s="38"/>
      <c r="B152" s="39"/>
      <c r="C152" s="40"/>
      <c r="D152" s="239" t="s">
        <v>150</v>
      </c>
      <c r="E152" s="40"/>
      <c r="F152" s="240" t="s">
        <v>322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150</v>
      </c>
      <c r="AU152" s="17" t="s">
        <v>83</v>
      </c>
    </row>
    <row r="153" s="2" customFormat="1">
      <c r="A153" s="38"/>
      <c r="B153" s="39"/>
      <c r="C153" s="40"/>
      <c r="D153" s="244" t="s">
        <v>152</v>
      </c>
      <c r="E153" s="40"/>
      <c r="F153" s="245" t="s">
        <v>323</v>
      </c>
      <c r="G153" s="40"/>
      <c r="H153" s="40"/>
      <c r="I153" s="241"/>
      <c r="J153" s="40"/>
      <c r="K153" s="40"/>
      <c r="L153" s="44"/>
      <c r="M153" s="242"/>
      <c r="N153" s="24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152</v>
      </c>
      <c r="AU153" s="17" t="s">
        <v>83</v>
      </c>
    </row>
    <row r="154" s="13" customFormat="1">
      <c r="A154" s="13"/>
      <c r="B154" s="246"/>
      <c r="C154" s="247"/>
      <c r="D154" s="239" t="s">
        <v>154</v>
      </c>
      <c r="E154" s="248" t="s">
        <v>1</v>
      </c>
      <c r="F154" s="249" t="s">
        <v>324</v>
      </c>
      <c r="G154" s="247"/>
      <c r="H154" s="248" t="s">
        <v>1</v>
      </c>
      <c r="I154" s="250"/>
      <c r="J154" s="247"/>
      <c r="K154" s="247"/>
      <c r="L154" s="251"/>
      <c r="M154" s="252"/>
      <c r="N154" s="253"/>
      <c r="O154" s="253"/>
      <c r="P154" s="253"/>
      <c r="Q154" s="253"/>
      <c r="R154" s="253"/>
      <c r="S154" s="253"/>
      <c r="T154" s="25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5" t="s">
        <v>154</v>
      </c>
      <c r="AU154" s="255" t="s">
        <v>83</v>
      </c>
      <c r="AV154" s="13" t="s">
        <v>81</v>
      </c>
      <c r="AW154" s="13" t="s">
        <v>30</v>
      </c>
      <c r="AX154" s="13" t="s">
        <v>73</v>
      </c>
      <c r="AY154" s="255" t="s">
        <v>140</v>
      </c>
    </row>
    <row r="155" s="14" customFormat="1">
      <c r="A155" s="14"/>
      <c r="B155" s="256"/>
      <c r="C155" s="257"/>
      <c r="D155" s="239" t="s">
        <v>154</v>
      </c>
      <c r="E155" s="258" t="s">
        <v>1</v>
      </c>
      <c r="F155" s="259" t="s">
        <v>325</v>
      </c>
      <c r="G155" s="257"/>
      <c r="H155" s="260">
        <v>121.2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154</v>
      </c>
      <c r="AU155" s="266" t="s">
        <v>83</v>
      </c>
      <c r="AV155" s="14" t="s">
        <v>83</v>
      </c>
      <c r="AW155" s="14" t="s">
        <v>30</v>
      </c>
      <c r="AX155" s="14" t="s">
        <v>81</v>
      </c>
      <c r="AY155" s="266" t="s">
        <v>140</v>
      </c>
    </row>
    <row r="156" s="2" customFormat="1" ht="33" customHeight="1">
      <c r="A156" s="38"/>
      <c r="B156" s="39"/>
      <c r="C156" s="226" t="s">
        <v>176</v>
      </c>
      <c r="D156" s="226" t="s">
        <v>143</v>
      </c>
      <c r="E156" s="227" t="s">
        <v>326</v>
      </c>
      <c r="F156" s="228" t="s">
        <v>327</v>
      </c>
      <c r="G156" s="229" t="s">
        <v>328</v>
      </c>
      <c r="H156" s="230">
        <v>167.40000000000001</v>
      </c>
      <c r="I156" s="231"/>
      <c r="J156" s="232">
        <f>ROUND(I156*H156,2)</f>
        <v>0</v>
      </c>
      <c r="K156" s="228" t="s">
        <v>147</v>
      </c>
      <c r="L156" s="44"/>
      <c r="M156" s="233" t="s">
        <v>1</v>
      </c>
      <c r="N156" s="234" t="s">
        <v>38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166</v>
      </c>
      <c r="AT156" s="237" t="s">
        <v>143</v>
      </c>
      <c r="AU156" s="237" t="s">
        <v>83</v>
      </c>
      <c r="AY156" s="17" t="s">
        <v>140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81</v>
      </c>
      <c r="BK156" s="238">
        <f>ROUND(I156*H156,2)</f>
        <v>0</v>
      </c>
      <c r="BL156" s="17" t="s">
        <v>166</v>
      </c>
      <c r="BM156" s="237" t="s">
        <v>329</v>
      </c>
    </row>
    <row r="157" s="2" customFormat="1">
      <c r="A157" s="38"/>
      <c r="B157" s="39"/>
      <c r="C157" s="40"/>
      <c r="D157" s="239" t="s">
        <v>150</v>
      </c>
      <c r="E157" s="40"/>
      <c r="F157" s="240" t="s">
        <v>330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150</v>
      </c>
      <c r="AU157" s="17" t="s">
        <v>83</v>
      </c>
    </row>
    <row r="158" s="2" customFormat="1">
      <c r="A158" s="38"/>
      <c r="B158" s="39"/>
      <c r="C158" s="40"/>
      <c r="D158" s="244" t="s">
        <v>152</v>
      </c>
      <c r="E158" s="40"/>
      <c r="F158" s="245" t="s">
        <v>331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152</v>
      </c>
      <c r="AU158" s="17" t="s">
        <v>83</v>
      </c>
    </row>
    <row r="159" s="14" customFormat="1">
      <c r="A159" s="14"/>
      <c r="B159" s="256"/>
      <c r="C159" s="257"/>
      <c r="D159" s="239" t="s">
        <v>154</v>
      </c>
      <c r="E159" s="258" t="s">
        <v>273</v>
      </c>
      <c r="F159" s="259" t="s">
        <v>332</v>
      </c>
      <c r="G159" s="257"/>
      <c r="H159" s="260">
        <v>334.80000000000001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6" t="s">
        <v>154</v>
      </c>
      <c r="AU159" s="266" t="s">
        <v>83</v>
      </c>
      <c r="AV159" s="14" t="s">
        <v>83</v>
      </c>
      <c r="AW159" s="14" t="s">
        <v>30</v>
      </c>
      <c r="AX159" s="14" t="s">
        <v>73</v>
      </c>
      <c r="AY159" s="266" t="s">
        <v>140</v>
      </c>
    </row>
    <row r="160" s="14" customFormat="1">
      <c r="A160" s="14"/>
      <c r="B160" s="256"/>
      <c r="C160" s="257"/>
      <c r="D160" s="239" t="s">
        <v>154</v>
      </c>
      <c r="E160" s="258" t="s">
        <v>1</v>
      </c>
      <c r="F160" s="259" t="s">
        <v>333</v>
      </c>
      <c r="G160" s="257"/>
      <c r="H160" s="260">
        <v>167.40000000000001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154</v>
      </c>
      <c r="AU160" s="266" t="s">
        <v>83</v>
      </c>
      <c r="AV160" s="14" t="s">
        <v>83</v>
      </c>
      <c r="AW160" s="14" t="s">
        <v>30</v>
      </c>
      <c r="AX160" s="14" t="s">
        <v>81</v>
      </c>
      <c r="AY160" s="266" t="s">
        <v>140</v>
      </c>
    </row>
    <row r="161" s="2" customFormat="1" ht="33" customHeight="1">
      <c r="A161" s="38"/>
      <c r="B161" s="39"/>
      <c r="C161" s="226" t="s">
        <v>181</v>
      </c>
      <c r="D161" s="226" t="s">
        <v>143</v>
      </c>
      <c r="E161" s="227" t="s">
        <v>334</v>
      </c>
      <c r="F161" s="228" t="s">
        <v>335</v>
      </c>
      <c r="G161" s="229" t="s">
        <v>328</v>
      </c>
      <c r="H161" s="230">
        <v>167.40000000000001</v>
      </c>
      <c r="I161" s="231"/>
      <c r="J161" s="232">
        <f>ROUND(I161*H161,2)</f>
        <v>0</v>
      </c>
      <c r="K161" s="228" t="s">
        <v>147</v>
      </c>
      <c r="L161" s="44"/>
      <c r="M161" s="233" t="s">
        <v>1</v>
      </c>
      <c r="N161" s="234" t="s">
        <v>38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166</v>
      </c>
      <c r="AT161" s="237" t="s">
        <v>143</v>
      </c>
      <c r="AU161" s="237" t="s">
        <v>83</v>
      </c>
      <c r="AY161" s="17" t="s">
        <v>140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81</v>
      </c>
      <c r="BK161" s="238">
        <f>ROUND(I161*H161,2)</f>
        <v>0</v>
      </c>
      <c r="BL161" s="17" t="s">
        <v>166</v>
      </c>
      <c r="BM161" s="237" t="s">
        <v>336</v>
      </c>
    </row>
    <row r="162" s="2" customFormat="1">
      <c r="A162" s="38"/>
      <c r="B162" s="39"/>
      <c r="C162" s="40"/>
      <c r="D162" s="239" t="s">
        <v>150</v>
      </c>
      <c r="E162" s="40"/>
      <c r="F162" s="240" t="s">
        <v>337</v>
      </c>
      <c r="G162" s="40"/>
      <c r="H162" s="40"/>
      <c r="I162" s="241"/>
      <c r="J162" s="40"/>
      <c r="K162" s="40"/>
      <c r="L162" s="44"/>
      <c r="M162" s="242"/>
      <c r="N162" s="24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150</v>
      </c>
      <c r="AU162" s="17" t="s">
        <v>83</v>
      </c>
    </row>
    <row r="163" s="2" customFormat="1">
      <c r="A163" s="38"/>
      <c r="B163" s="39"/>
      <c r="C163" s="40"/>
      <c r="D163" s="244" t="s">
        <v>152</v>
      </c>
      <c r="E163" s="40"/>
      <c r="F163" s="245" t="s">
        <v>338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152</v>
      </c>
      <c r="AU163" s="17" t="s">
        <v>83</v>
      </c>
    </row>
    <row r="164" s="14" customFormat="1">
      <c r="A164" s="14"/>
      <c r="B164" s="256"/>
      <c r="C164" s="257"/>
      <c r="D164" s="239" t="s">
        <v>154</v>
      </c>
      <c r="E164" s="258" t="s">
        <v>1</v>
      </c>
      <c r="F164" s="259" t="s">
        <v>333</v>
      </c>
      <c r="G164" s="257"/>
      <c r="H164" s="260">
        <v>167.40000000000001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154</v>
      </c>
      <c r="AU164" s="266" t="s">
        <v>83</v>
      </c>
      <c r="AV164" s="14" t="s">
        <v>83</v>
      </c>
      <c r="AW164" s="14" t="s">
        <v>30</v>
      </c>
      <c r="AX164" s="14" t="s">
        <v>81</v>
      </c>
      <c r="AY164" s="266" t="s">
        <v>140</v>
      </c>
    </row>
    <row r="165" s="2" customFormat="1" ht="24.15" customHeight="1">
      <c r="A165" s="38"/>
      <c r="B165" s="39"/>
      <c r="C165" s="226" t="s">
        <v>188</v>
      </c>
      <c r="D165" s="226" t="s">
        <v>143</v>
      </c>
      <c r="E165" s="227" t="s">
        <v>339</v>
      </c>
      <c r="F165" s="228" t="s">
        <v>340</v>
      </c>
      <c r="G165" s="229" t="s">
        <v>328</v>
      </c>
      <c r="H165" s="230">
        <v>334.80000000000001</v>
      </c>
      <c r="I165" s="231"/>
      <c r="J165" s="232">
        <f>ROUND(I165*H165,2)</f>
        <v>0</v>
      </c>
      <c r="K165" s="228" t="s">
        <v>147</v>
      </c>
      <c r="L165" s="44"/>
      <c r="M165" s="233" t="s">
        <v>1</v>
      </c>
      <c r="N165" s="234" t="s">
        <v>38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166</v>
      </c>
      <c r="AT165" s="237" t="s">
        <v>143</v>
      </c>
      <c r="AU165" s="237" t="s">
        <v>83</v>
      </c>
      <c r="AY165" s="17" t="s">
        <v>140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81</v>
      </c>
      <c r="BK165" s="238">
        <f>ROUND(I165*H165,2)</f>
        <v>0</v>
      </c>
      <c r="BL165" s="17" t="s">
        <v>166</v>
      </c>
      <c r="BM165" s="237" t="s">
        <v>341</v>
      </c>
    </row>
    <row r="166" s="2" customFormat="1">
      <c r="A166" s="38"/>
      <c r="B166" s="39"/>
      <c r="C166" s="40"/>
      <c r="D166" s="239" t="s">
        <v>150</v>
      </c>
      <c r="E166" s="40"/>
      <c r="F166" s="240" t="s">
        <v>342</v>
      </c>
      <c r="G166" s="40"/>
      <c r="H166" s="40"/>
      <c r="I166" s="241"/>
      <c r="J166" s="40"/>
      <c r="K166" s="40"/>
      <c r="L166" s="44"/>
      <c r="M166" s="242"/>
      <c r="N166" s="24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150</v>
      </c>
      <c r="AU166" s="17" t="s">
        <v>83</v>
      </c>
    </row>
    <row r="167" s="2" customFormat="1">
      <c r="A167" s="38"/>
      <c r="B167" s="39"/>
      <c r="C167" s="40"/>
      <c r="D167" s="244" t="s">
        <v>152</v>
      </c>
      <c r="E167" s="40"/>
      <c r="F167" s="245" t="s">
        <v>343</v>
      </c>
      <c r="G167" s="40"/>
      <c r="H167" s="40"/>
      <c r="I167" s="241"/>
      <c r="J167" s="40"/>
      <c r="K167" s="40"/>
      <c r="L167" s="44"/>
      <c r="M167" s="242"/>
      <c r="N167" s="24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152</v>
      </c>
      <c r="AU167" s="17" t="s">
        <v>83</v>
      </c>
    </row>
    <row r="168" s="14" customFormat="1">
      <c r="A168" s="14"/>
      <c r="B168" s="256"/>
      <c r="C168" s="257"/>
      <c r="D168" s="239" t="s">
        <v>154</v>
      </c>
      <c r="E168" s="258" t="s">
        <v>1</v>
      </c>
      <c r="F168" s="259" t="s">
        <v>273</v>
      </c>
      <c r="G168" s="257"/>
      <c r="H168" s="260">
        <v>334.80000000000001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154</v>
      </c>
      <c r="AU168" s="266" t="s">
        <v>83</v>
      </c>
      <c r="AV168" s="14" t="s">
        <v>83</v>
      </c>
      <c r="AW168" s="14" t="s">
        <v>30</v>
      </c>
      <c r="AX168" s="14" t="s">
        <v>81</v>
      </c>
      <c r="AY168" s="266" t="s">
        <v>140</v>
      </c>
    </row>
    <row r="169" s="2" customFormat="1" ht="21.75" customHeight="1">
      <c r="A169" s="38"/>
      <c r="B169" s="39"/>
      <c r="C169" s="226" t="s">
        <v>198</v>
      </c>
      <c r="D169" s="226" t="s">
        <v>143</v>
      </c>
      <c r="E169" s="227" t="s">
        <v>344</v>
      </c>
      <c r="F169" s="228" t="s">
        <v>345</v>
      </c>
      <c r="G169" s="229" t="s">
        <v>292</v>
      </c>
      <c r="H169" s="230">
        <v>768.60000000000002</v>
      </c>
      <c r="I169" s="231"/>
      <c r="J169" s="232">
        <f>ROUND(I169*H169,2)</f>
        <v>0</v>
      </c>
      <c r="K169" s="228" t="s">
        <v>147</v>
      </c>
      <c r="L169" s="44"/>
      <c r="M169" s="233" t="s">
        <v>1</v>
      </c>
      <c r="N169" s="234" t="s">
        <v>38</v>
      </c>
      <c r="O169" s="91"/>
      <c r="P169" s="235">
        <f>O169*H169</f>
        <v>0</v>
      </c>
      <c r="Q169" s="235">
        <v>0.00058</v>
      </c>
      <c r="R169" s="235">
        <f>Q169*H169</f>
        <v>0.44578800000000002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166</v>
      </c>
      <c r="AT169" s="237" t="s">
        <v>143</v>
      </c>
      <c r="AU169" s="237" t="s">
        <v>83</v>
      </c>
      <c r="AY169" s="17" t="s">
        <v>140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81</v>
      </c>
      <c r="BK169" s="238">
        <f>ROUND(I169*H169,2)</f>
        <v>0</v>
      </c>
      <c r="BL169" s="17" t="s">
        <v>166</v>
      </c>
      <c r="BM169" s="237" t="s">
        <v>346</v>
      </c>
    </row>
    <row r="170" s="2" customFormat="1">
      <c r="A170" s="38"/>
      <c r="B170" s="39"/>
      <c r="C170" s="40"/>
      <c r="D170" s="239" t="s">
        <v>150</v>
      </c>
      <c r="E170" s="40"/>
      <c r="F170" s="240" t="s">
        <v>347</v>
      </c>
      <c r="G170" s="40"/>
      <c r="H170" s="40"/>
      <c r="I170" s="241"/>
      <c r="J170" s="40"/>
      <c r="K170" s="40"/>
      <c r="L170" s="44"/>
      <c r="M170" s="242"/>
      <c r="N170" s="243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150</v>
      </c>
      <c r="AU170" s="17" t="s">
        <v>83</v>
      </c>
    </row>
    <row r="171" s="2" customFormat="1">
      <c r="A171" s="38"/>
      <c r="B171" s="39"/>
      <c r="C171" s="40"/>
      <c r="D171" s="244" t="s">
        <v>152</v>
      </c>
      <c r="E171" s="40"/>
      <c r="F171" s="245" t="s">
        <v>348</v>
      </c>
      <c r="G171" s="40"/>
      <c r="H171" s="40"/>
      <c r="I171" s="241"/>
      <c r="J171" s="40"/>
      <c r="K171" s="40"/>
      <c r="L171" s="44"/>
      <c r="M171" s="242"/>
      <c r="N171" s="24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152</v>
      </c>
      <c r="AU171" s="17" t="s">
        <v>83</v>
      </c>
    </row>
    <row r="172" s="14" customFormat="1">
      <c r="A172" s="14"/>
      <c r="B172" s="256"/>
      <c r="C172" s="257"/>
      <c r="D172" s="239" t="s">
        <v>154</v>
      </c>
      <c r="E172" s="258" t="s">
        <v>1</v>
      </c>
      <c r="F172" s="259" t="s">
        <v>349</v>
      </c>
      <c r="G172" s="257"/>
      <c r="H172" s="260">
        <v>768.60000000000002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6" t="s">
        <v>154</v>
      </c>
      <c r="AU172" s="266" t="s">
        <v>83</v>
      </c>
      <c r="AV172" s="14" t="s">
        <v>83</v>
      </c>
      <c r="AW172" s="14" t="s">
        <v>30</v>
      </c>
      <c r="AX172" s="14" t="s">
        <v>81</v>
      </c>
      <c r="AY172" s="266" t="s">
        <v>140</v>
      </c>
    </row>
    <row r="173" s="2" customFormat="1" ht="21.75" customHeight="1">
      <c r="A173" s="38"/>
      <c r="B173" s="39"/>
      <c r="C173" s="226" t="s">
        <v>204</v>
      </c>
      <c r="D173" s="226" t="s">
        <v>143</v>
      </c>
      <c r="E173" s="227" t="s">
        <v>350</v>
      </c>
      <c r="F173" s="228" t="s">
        <v>351</v>
      </c>
      <c r="G173" s="229" t="s">
        <v>292</v>
      </c>
      <c r="H173" s="230">
        <v>768.60000000000002</v>
      </c>
      <c r="I173" s="231"/>
      <c r="J173" s="232">
        <f>ROUND(I173*H173,2)</f>
        <v>0</v>
      </c>
      <c r="K173" s="228" t="s">
        <v>147</v>
      </c>
      <c r="L173" s="44"/>
      <c r="M173" s="233" t="s">
        <v>1</v>
      </c>
      <c r="N173" s="234" t="s">
        <v>38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166</v>
      </c>
      <c r="AT173" s="237" t="s">
        <v>143</v>
      </c>
      <c r="AU173" s="237" t="s">
        <v>83</v>
      </c>
      <c r="AY173" s="17" t="s">
        <v>140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81</v>
      </c>
      <c r="BK173" s="238">
        <f>ROUND(I173*H173,2)</f>
        <v>0</v>
      </c>
      <c r="BL173" s="17" t="s">
        <v>166</v>
      </c>
      <c r="BM173" s="237" t="s">
        <v>352</v>
      </c>
    </row>
    <row r="174" s="2" customFormat="1">
      <c r="A174" s="38"/>
      <c r="B174" s="39"/>
      <c r="C174" s="40"/>
      <c r="D174" s="239" t="s">
        <v>150</v>
      </c>
      <c r="E174" s="40"/>
      <c r="F174" s="240" t="s">
        <v>353</v>
      </c>
      <c r="G174" s="40"/>
      <c r="H174" s="40"/>
      <c r="I174" s="241"/>
      <c r="J174" s="40"/>
      <c r="K174" s="40"/>
      <c r="L174" s="44"/>
      <c r="M174" s="242"/>
      <c r="N174" s="243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150</v>
      </c>
      <c r="AU174" s="17" t="s">
        <v>83</v>
      </c>
    </row>
    <row r="175" s="2" customFormat="1">
      <c r="A175" s="38"/>
      <c r="B175" s="39"/>
      <c r="C175" s="40"/>
      <c r="D175" s="244" t="s">
        <v>152</v>
      </c>
      <c r="E175" s="40"/>
      <c r="F175" s="245" t="s">
        <v>354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152</v>
      </c>
      <c r="AU175" s="17" t="s">
        <v>83</v>
      </c>
    </row>
    <row r="176" s="14" customFormat="1">
      <c r="A176" s="14"/>
      <c r="B176" s="256"/>
      <c r="C176" s="257"/>
      <c r="D176" s="239" t="s">
        <v>154</v>
      </c>
      <c r="E176" s="258" t="s">
        <v>1</v>
      </c>
      <c r="F176" s="259" t="s">
        <v>349</v>
      </c>
      <c r="G176" s="257"/>
      <c r="H176" s="260">
        <v>768.60000000000002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154</v>
      </c>
      <c r="AU176" s="266" t="s">
        <v>83</v>
      </c>
      <c r="AV176" s="14" t="s">
        <v>83</v>
      </c>
      <c r="AW176" s="14" t="s">
        <v>30</v>
      </c>
      <c r="AX176" s="14" t="s">
        <v>81</v>
      </c>
      <c r="AY176" s="266" t="s">
        <v>140</v>
      </c>
    </row>
    <row r="177" s="2" customFormat="1" ht="37.8" customHeight="1">
      <c r="A177" s="38"/>
      <c r="B177" s="39"/>
      <c r="C177" s="226" t="s">
        <v>210</v>
      </c>
      <c r="D177" s="226" t="s">
        <v>143</v>
      </c>
      <c r="E177" s="227" t="s">
        <v>355</v>
      </c>
      <c r="F177" s="228" t="s">
        <v>356</v>
      </c>
      <c r="G177" s="229" t="s">
        <v>328</v>
      </c>
      <c r="H177" s="230">
        <v>334.80000000000001</v>
      </c>
      <c r="I177" s="231"/>
      <c r="J177" s="232">
        <f>ROUND(I177*H177,2)</f>
        <v>0</v>
      </c>
      <c r="K177" s="228" t="s">
        <v>147</v>
      </c>
      <c r="L177" s="44"/>
      <c r="M177" s="233" t="s">
        <v>1</v>
      </c>
      <c r="N177" s="234" t="s">
        <v>38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166</v>
      </c>
      <c r="AT177" s="237" t="s">
        <v>143</v>
      </c>
      <c r="AU177" s="237" t="s">
        <v>83</v>
      </c>
      <c r="AY177" s="17" t="s">
        <v>140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81</v>
      </c>
      <c r="BK177" s="238">
        <f>ROUND(I177*H177,2)</f>
        <v>0</v>
      </c>
      <c r="BL177" s="17" t="s">
        <v>166</v>
      </c>
      <c r="BM177" s="237" t="s">
        <v>357</v>
      </c>
    </row>
    <row r="178" s="2" customFormat="1">
      <c r="A178" s="38"/>
      <c r="B178" s="39"/>
      <c r="C178" s="40"/>
      <c r="D178" s="239" t="s">
        <v>150</v>
      </c>
      <c r="E178" s="40"/>
      <c r="F178" s="240" t="s">
        <v>358</v>
      </c>
      <c r="G178" s="40"/>
      <c r="H178" s="40"/>
      <c r="I178" s="241"/>
      <c r="J178" s="40"/>
      <c r="K178" s="40"/>
      <c r="L178" s="44"/>
      <c r="M178" s="242"/>
      <c r="N178" s="243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150</v>
      </c>
      <c r="AU178" s="17" t="s">
        <v>83</v>
      </c>
    </row>
    <row r="179" s="2" customFormat="1">
      <c r="A179" s="38"/>
      <c r="B179" s="39"/>
      <c r="C179" s="40"/>
      <c r="D179" s="244" t="s">
        <v>152</v>
      </c>
      <c r="E179" s="40"/>
      <c r="F179" s="245" t="s">
        <v>359</v>
      </c>
      <c r="G179" s="40"/>
      <c r="H179" s="40"/>
      <c r="I179" s="241"/>
      <c r="J179" s="40"/>
      <c r="K179" s="40"/>
      <c r="L179" s="44"/>
      <c r="M179" s="242"/>
      <c r="N179" s="243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152</v>
      </c>
      <c r="AU179" s="17" t="s">
        <v>83</v>
      </c>
    </row>
    <row r="180" s="14" customFormat="1">
      <c r="A180" s="14"/>
      <c r="B180" s="256"/>
      <c r="C180" s="257"/>
      <c r="D180" s="239" t="s">
        <v>154</v>
      </c>
      <c r="E180" s="258" t="s">
        <v>1</v>
      </c>
      <c r="F180" s="259" t="s">
        <v>273</v>
      </c>
      <c r="G180" s="257"/>
      <c r="H180" s="260">
        <v>334.80000000000001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6" t="s">
        <v>154</v>
      </c>
      <c r="AU180" s="266" t="s">
        <v>83</v>
      </c>
      <c r="AV180" s="14" t="s">
        <v>83</v>
      </c>
      <c r="AW180" s="14" t="s">
        <v>30</v>
      </c>
      <c r="AX180" s="14" t="s">
        <v>81</v>
      </c>
      <c r="AY180" s="266" t="s">
        <v>140</v>
      </c>
    </row>
    <row r="181" s="2" customFormat="1" ht="24.15" customHeight="1">
      <c r="A181" s="38"/>
      <c r="B181" s="39"/>
      <c r="C181" s="226" t="s">
        <v>8</v>
      </c>
      <c r="D181" s="226" t="s">
        <v>143</v>
      </c>
      <c r="E181" s="227" t="s">
        <v>360</v>
      </c>
      <c r="F181" s="228" t="s">
        <v>361</v>
      </c>
      <c r="G181" s="229" t="s">
        <v>362</v>
      </c>
      <c r="H181" s="230">
        <v>669.60000000000002</v>
      </c>
      <c r="I181" s="231"/>
      <c r="J181" s="232">
        <f>ROUND(I181*H181,2)</f>
        <v>0</v>
      </c>
      <c r="K181" s="228" t="s">
        <v>147</v>
      </c>
      <c r="L181" s="44"/>
      <c r="M181" s="233" t="s">
        <v>1</v>
      </c>
      <c r="N181" s="234" t="s">
        <v>38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166</v>
      </c>
      <c r="AT181" s="237" t="s">
        <v>143</v>
      </c>
      <c r="AU181" s="237" t="s">
        <v>83</v>
      </c>
      <c r="AY181" s="17" t="s">
        <v>140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81</v>
      </c>
      <c r="BK181" s="238">
        <f>ROUND(I181*H181,2)</f>
        <v>0</v>
      </c>
      <c r="BL181" s="17" t="s">
        <v>166</v>
      </c>
      <c r="BM181" s="237" t="s">
        <v>363</v>
      </c>
    </row>
    <row r="182" s="2" customFormat="1">
      <c r="A182" s="38"/>
      <c r="B182" s="39"/>
      <c r="C182" s="40"/>
      <c r="D182" s="239" t="s">
        <v>150</v>
      </c>
      <c r="E182" s="40"/>
      <c r="F182" s="240" t="s">
        <v>364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150</v>
      </c>
      <c r="AU182" s="17" t="s">
        <v>83</v>
      </c>
    </row>
    <row r="183" s="2" customFormat="1">
      <c r="A183" s="38"/>
      <c r="B183" s="39"/>
      <c r="C183" s="40"/>
      <c r="D183" s="244" t="s">
        <v>152</v>
      </c>
      <c r="E183" s="40"/>
      <c r="F183" s="245" t="s">
        <v>365</v>
      </c>
      <c r="G183" s="40"/>
      <c r="H183" s="40"/>
      <c r="I183" s="241"/>
      <c r="J183" s="40"/>
      <c r="K183" s="40"/>
      <c r="L183" s="44"/>
      <c r="M183" s="242"/>
      <c r="N183" s="243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152</v>
      </c>
      <c r="AU183" s="17" t="s">
        <v>83</v>
      </c>
    </row>
    <row r="184" s="14" customFormat="1">
      <c r="A184" s="14"/>
      <c r="B184" s="256"/>
      <c r="C184" s="257"/>
      <c r="D184" s="239" t="s">
        <v>154</v>
      </c>
      <c r="E184" s="258" t="s">
        <v>1</v>
      </c>
      <c r="F184" s="259" t="s">
        <v>366</v>
      </c>
      <c r="G184" s="257"/>
      <c r="H184" s="260">
        <v>669.60000000000002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154</v>
      </c>
      <c r="AU184" s="266" t="s">
        <v>83</v>
      </c>
      <c r="AV184" s="14" t="s">
        <v>83</v>
      </c>
      <c r="AW184" s="14" t="s">
        <v>30</v>
      </c>
      <c r="AX184" s="14" t="s">
        <v>81</v>
      </c>
      <c r="AY184" s="266" t="s">
        <v>140</v>
      </c>
    </row>
    <row r="185" s="2" customFormat="1" ht="16.5" customHeight="1">
      <c r="A185" s="38"/>
      <c r="B185" s="39"/>
      <c r="C185" s="226" t="s">
        <v>222</v>
      </c>
      <c r="D185" s="226" t="s">
        <v>143</v>
      </c>
      <c r="E185" s="227" t="s">
        <v>367</v>
      </c>
      <c r="F185" s="228" t="s">
        <v>368</v>
      </c>
      <c r="G185" s="229" t="s">
        <v>328</v>
      </c>
      <c r="H185" s="230">
        <v>334.80000000000001</v>
      </c>
      <c r="I185" s="231"/>
      <c r="J185" s="232">
        <f>ROUND(I185*H185,2)</f>
        <v>0</v>
      </c>
      <c r="K185" s="228" t="s">
        <v>147</v>
      </c>
      <c r="L185" s="44"/>
      <c r="M185" s="233" t="s">
        <v>1</v>
      </c>
      <c r="N185" s="234" t="s">
        <v>38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166</v>
      </c>
      <c r="AT185" s="237" t="s">
        <v>143</v>
      </c>
      <c r="AU185" s="237" t="s">
        <v>83</v>
      </c>
      <c r="AY185" s="17" t="s">
        <v>140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81</v>
      </c>
      <c r="BK185" s="238">
        <f>ROUND(I185*H185,2)</f>
        <v>0</v>
      </c>
      <c r="BL185" s="17" t="s">
        <v>166</v>
      </c>
      <c r="BM185" s="237" t="s">
        <v>369</v>
      </c>
    </row>
    <row r="186" s="2" customFormat="1">
      <c r="A186" s="38"/>
      <c r="B186" s="39"/>
      <c r="C186" s="40"/>
      <c r="D186" s="239" t="s">
        <v>150</v>
      </c>
      <c r="E186" s="40"/>
      <c r="F186" s="240" t="s">
        <v>370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150</v>
      </c>
      <c r="AU186" s="17" t="s">
        <v>83</v>
      </c>
    </row>
    <row r="187" s="2" customFormat="1">
      <c r="A187" s="38"/>
      <c r="B187" s="39"/>
      <c r="C187" s="40"/>
      <c r="D187" s="244" t="s">
        <v>152</v>
      </c>
      <c r="E187" s="40"/>
      <c r="F187" s="245" t="s">
        <v>371</v>
      </c>
      <c r="G187" s="40"/>
      <c r="H187" s="40"/>
      <c r="I187" s="241"/>
      <c r="J187" s="40"/>
      <c r="K187" s="40"/>
      <c r="L187" s="44"/>
      <c r="M187" s="242"/>
      <c r="N187" s="243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152</v>
      </c>
      <c r="AU187" s="17" t="s">
        <v>83</v>
      </c>
    </row>
    <row r="188" s="14" customFormat="1">
      <c r="A188" s="14"/>
      <c r="B188" s="256"/>
      <c r="C188" s="257"/>
      <c r="D188" s="239" t="s">
        <v>154</v>
      </c>
      <c r="E188" s="258" t="s">
        <v>1</v>
      </c>
      <c r="F188" s="259" t="s">
        <v>273</v>
      </c>
      <c r="G188" s="257"/>
      <c r="H188" s="260">
        <v>334.80000000000001</v>
      </c>
      <c r="I188" s="261"/>
      <c r="J188" s="257"/>
      <c r="K188" s="257"/>
      <c r="L188" s="262"/>
      <c r="M188" s="263"/>
      <c r="N188" s="264"/>
      <c r="O188" s="264"/>
      <c r="P188" s="264"/>
      <c r="Q188" s="264"/>
      <c r="R188" s="264"/>
      <c r="S188" s="264"/>
      <c r="T188" s="26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6" t="s">
        <v>154</v>
      </c>
      <c r="AU188" s="266" t="s">
        <v>83</v>
      </c>
      <c r="AV188" s="14" t="s">
        <v>83</v>
      </c>
      <c r="AW188" s="14" t="s">
        <v>30</v>
      </c>
      <c r="AX188" s="14" t="s">
        <v>81</v>
      </c>
      <c r="AY188" s="266" t="s">
        <v>140</v>
      </c>
    </row>
    <row r="189" s="2" customFormat="1" ht="24.15" customHeight="1">
      <c r="A189" s="38"/>
      <c r="B189" s="39"/>
      <c r="C189" s="226" t="s">
        <v>229</v>
      </c>
      <c r="D189" s="226" t="s">
        <v>143</v>
      </c>
      <c r="E189" s="227" t="s">
        <v>372</v>
      </c>
      <c r="F189" s="228" t="s">
        <v>373</v>
      </c>
      <c r="G189" s="229" t="s">
        <v>328</v>
      </c>
      <c r="H189" s="230">
        <v>116.09999999999999</v>
      </c>
      <c r="I189" s="231"/>
      <c r="J189" s="232">
        <f>ROUND(I189*H189,2)</f>
        <v>0</v>
      </c>
      <c r="K189" s="228" t="s">
        <v>147</v>
      </c>
      <c r="L189" s="44"/>
      <c r="M189" s="233" t="s">
        <v>1</v>
      </c>
      <c r="N189" s="234" t="s">
        <v>38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166</v>
      </c>
      <c r="AT189" s="237" t="s">
        <v>143</v>
      </c>
      <c r="AU189" s="237" t="s">
        <v>83</v>
      </c>
      <c r="AY189" s="17" t="s">
        <v>140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81</v>
      </c>
      <c r="BK189" s="238">
        <f>ROUND(I189*H189,2)</f>
        <v>0</v>
      </c>
      <c r="BL189" s="17" t="s">
        <v>166</v>
      </c>
      <c r="BM189" s="237" t="s">
        <v>374</v>
      </c>
    </row>
    <row r="190" s="2" customFormat="1">
      <c r="A190" s="38"/>
      <c r="B190" s="39"/>
      <c r="C190" s="40"/>
      <c r="D190" s="239" t="s">
        <v>150</v>
      </c>
      <c r="E190" s="40"/>
      <c r="F190" s="240" t="s">
        <v>375</v>
      </c>
      <c r="G190" s="40"/>
      <c r="H190" s="40"/>
      <c r="I190" s="241"/>
      <c r="J190" s="40"/>
      <c r="K190" s="40"/>
      <c r="L190" s="44"/>
      <c r="M190" s="242"/>
      <c r="N190" s="243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150</v>
      </c>
      <c r="AU190" s="17" t="s">
        <v>83</v>
      </c>
    </row>
    <row r="191" s="2" customFormat="1">
      <c r="A191" s="38"/>
      <c r="B191" s="39"/>
      <c r="C191" s="40"/>
      <c r="D191" s="244" t="s">
        <v>152</v>
      </c>
      <c r="E191" s="40"/>
      <c r="F191" s="245" t="s">
        <v>376</v>
      </c>
      <c r="G191" s="40"/>
      <c r="H191" s="40"/>
      <c r="I191" s="241"/>
      <c r="J191" s="40"/>
      <c r="K191" s="40"/>
      <c r="L191" s="44"/>
      <c r="M191" s="242"/>
      <c r="N191" s="243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152</v>
      </c>
      <c r="AU191" s="17" t="s">
        <v>83</v>
      </c>
    </row>
    <row r="192" s="14" customFormat="1">
      <c r="A192" s="14"/>
      <c r="B192" s="256"/>
      <c r="C192" s="257"/>
      <c r="D192" s="239" t="s">
        <v>154</v>
      </c>
      <c r="E192" s="258" t="s">
        <v>1</v>
      </c>
      <c r="F192" s="259" t="s">
        <v>377</v>
      </c>
      <c r="G192" s="257"/>
      <c r="H192" s="260">
        <v>116.09999999999999</v>
      </c>
      <c r="I192" s="261"/>
      <c r="J192" s="257"/>
      <c r="K192" s="257"/>
      <c r="L192" s="262"/>
      <c r="M192" s="263"/>
      <c r="N192" s="264"/>
      <c r="O192" s="264"/>
      <c r="P192" s="264"/>
      <c r="Q192" s="264"/>
      <c r="R192" s="264"/>
      <c r="S192" s="264"/>
      <c r="T192" s="26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6" t="s">
        <v>154</v>
      </c>
      <c r="AU192" s="266" t="s">
        <v>83</v>
      </c>
      <c r="AV192" s="14" t="s">
        <v>83</v>
      </c>
      <c r="AW192" s="14" t="s">
        <v>30</v>
      </c>
      <c r="AX192" s="14" t="s">
        <v>81</v>
      </c>
      <c r="AY192" s="266" t="s">
        <v>140</v>
      </c>
    </row>
    <row r="193" s="2" customFormat="1" ht="16.5" customHeight="1">
      <c r="A193" s="38"/>
      <c r="B193" s="39"/>
      <c r="C193" s="271" t="s">
        <v>235</v>
      </c>
      <c r="D193" s="271" t="s">
        <v>378</v>
      </c>
      <c r="E193" s="272" t="s">
        <v>379</v>
      </c>
      <c r="F193" s="273" t="s">
        <v>380</v>
      </c>
      <c r="G193" s="274" t="s">
        <v>362</v>
      </c>
      <c r="H193" s="275">
        <v>232.19999999999999</v>
      </c>
      <c r="I193" s="276"/>
      <c r="J193" s="277">
        <f>ROUND(I193*H193,2)</f>
        <v>0</v>
      </c>
      <c r="K193" s="273" t="s">
        <v>147</v>
      </c>
      <c r="L193" s="278"/>
      <c r="M193" s="279" t="s">
        <v>1</v>
      </c>
      <c r="N193" s="280" t="s">
        <v>38</v>
      </c>
      <c r="O193" s="91"/>
      <c r="P193" s="235">
        <f>O193*H193</f>
        <v>0</v>
      </c>
      <c r="Q193" s="235">
        <v>1</v>
      </c>
      <c r="R193" s="235">
        <f>Q193*H193</f>
        <v>232.19999999999999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188</v>
      </c>
      <c r="AT193" s="237" t="s">
        <v>378</v>
      </c>
      <c r="AU193" s="237" t="s">
        <v>83</v>
      </c>
      <c r="AY193" s="17" t="s">
        <v>140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81</v>
      </c>
      <c r="BK193" s="238">
        <f>ROUND(I193*H193,2)</f>
        <v>0</v>
      </c>
      <c r="BL193" s="17" t="s">
        <v>166</v>
      </c>
      <c r="BM193" s="237" t="s">
        <v>381</v>
      </c>
    </row>
    <row r="194" s="2" customFormat="1">
      <c r="A194" s="38"/>
      <c r="B194" s="39"/>
      <c r="C194" s="40"/>
      <c r="D194" s="239" t="s">
        <v>150</v>
      </c>
      <c r="E194" s="40"/>
      <c r="F194" s="240" t="s">
        <v>380</v>
      </c>
      <c r="G194" s="40"/>
      <c r="H194" s="40"/>
      <c r="I194" s="241"/>
      <c r="J194" s="40"/>
      <c r="K194" s="40"/>
      <c r="L194" s="44"/>
      <c r="M194" s="242"/>
      <c r="N194" s="243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150</v>
      </c>
      <c r="AU194" s="17" t="s">
        <v>83</v>
      </c>
    </row>
    <row r="195" s="14" customFormat="1">
      <c r="A195" s="14"/>
      <c r="B195" s="256"/>
      <c r="C195" s="257"/>
      <c r="D195" s="239" t="s">
        <v>154</v>
      </c>
      <c r="E195" s="258" t="s">
        <v>1</v>
      </c>
      <c r="F195" s="259" t="s">
        <v>382</v>
      </c>
      <c r="G195" s="257"/>
      <c r="H195" s="260">
        <v>232.19999999999999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6" t="s">
        <v>154</v>
      </c>
      <c r="AU195" s="266" t="s">
        <v>83</v>
      </c>
      <c r="AV195" s="14" t="s">
        <v>83</v>
      </c>
      <c r="AW195" s="14" t="s">
        <v>30</v>
      </c>
      <c r="AX195" s="14" t="s">
        <v>81</v>
      </c>
      <c r="AY195" s="266" t="s">
        <v>140</v>
      </c>
    </row>
    <row r="196" s="2" customFormat="1" ht="24.15" customHeight="1">
      <c r="A196" s="38"/>
      <c r="B196" s="39"/>
      <c r="C196" s="226" t="s">
        <v>243</v>
      </c>
      <c r="D196" s="226" t="s">
        <v>143</v>
      </c>
      <c r="E196" s="227" t="s">
        <v>383</v>
      </c>
      <c r="F196" s="228" t="s">
        <v>384</v>
      </c>
      <c r="G196" s="229" t="s">
        <v>328</v>
      </c>
      <c r="H196" s="230">
        <v>72.200000000000003</v>
      </c>
      <c r="I196" s="231"/>
      <c r="J196" s="232">
        <f>ROUND(I196*H196,2)</f>
        <v>0</v>
      </c>
      <c r="K196" s="228" t="s">
        <v>147</v>
      </c>
      <c r="L196" s="44"/>
      <c r="M196" s="233" t="s">
        <v>1</v>
      </c>
      <c r="N196" s="234" t="s">
        <v>38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166</v>
      </c>
      <c r="AT196" s="237" t="s">
        <v>143</v>
      </c>
      <c r="AU196" s="237" t="s">
        <v>83</v>
      </c>
      <c r="AY196" s="17" t="s">
        <v>140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81</v>
      </c>
      <c r="BK196" s="238">
        <f>ROUND(I196*H196,2)</f>
        <v>0</v>
      </c>
      <c r="BL196" s="17" t="s">
        <v>166</v>
      </c>
      <c r="BM196" s="237" t="s">
        <v>385</v>
      </c>
    </row>
    <row r="197" s="2" customFormat="1">
      <c r="A197" s="38"/>
      <c r="B197" s="39"/>
      <c r="C197" s="40"/>
      <c r="D197" s="239" t="s">
        <v>150</v>
      </c>
      <c r="E197" s="40"/>
      <c r="F197" s="240" t="s">
        <v>386</v>
      </c>
      <c r="G197" s="40"/>
      <c r="H197" s="40"/>
      <c r="I197" s="241"/>
      <c r="J197" s="40"/>
      <c r="K197" s="40"/>
      <c r="L197" s="44"/>
      <c r="M197" s="242"/>
      <c r="N197" s="243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150</v>
      </c>
      <c r="AU197" s="17" t="s">
        <v>83</v>
      </c>
    </row>
    <row r="198" s="2" customFormat="1">
      <c r="A198" s="38"/>
      <c r="B198" s="39"/>
      <c r="C198" s="40"/>
      <c r="D198" s="244" t="s">
        <v>152</v>
      </c>
      <c r="E198" s="40"/>
      <c r="F198" s="245" t="s">
        <v>387</v>
      </c>
      <c r="G198" s="40"/>
      <c r="H198" s="40"/>
      <c r="I198" s="241"/>
      <c r="J198" s="40"/>
      <c r="K198" s="40"/>
      <c r="L198" s="44"/>
      <c r="M198" s="242"/>
      <c r="N198" s="24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152</v>
      </c>
      <c r="AU198" s="17" t="s">
        <v>83</v>
      </c>
    </row>
    <row r="199" s="14" customFormat="1">
      <c r="A199" s="14"/>
      <c r="B199" s="256"/>
      <c r="C199" s="257"/>
      <c r="D199" s="239" t="s">
        <v>154</v>
      </c>
      <c r="E199" s="258" t="s">
        <v>1</v>
      </c>
      <c r="F199" s="259" t="s">
        <v>388</v>
      </c>
      <c r="G199" s="257"/>
      <c r="H199" s="260">
        <v>72.200000000000003</v>
      </c>
      <c r="I199" s="261"/>
      <c r="J199" s="257"/>
      <c r="K199" s="257"/>
      <c r="L199" s="262"/>
      <c r="M199" s="263"/>
      <c r="N199" s="264"/>
      <c r="O199" s="264"/>
      <c r="P199" s="264"/>
      <c r="Q199" s="264"/>
      <c r="R199" s="264"/>
      <c r="S199" s="264"/>
      <c r="T199" s="26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6" t="s">
        <v>154</v>
      </c>
      <c r="AU199" s="266" t="s">
        <v>83</v>
      </c>
      <c r="AV199" s="14" t="s">
        <v>83</v>
      </c>
      <c r="AW199" s="14" t="s">
        <v>30</v>
      </c>
      <c r="AX199" s="14" t="s">
        <v>81</v>
      </c>
      <c r="AY199" s="266" t="s">
        <v>140</v>
      </c>
    </row>
    <row r="200" s="2" customFormat="1" ht="16.5" customHeight="1">
      <c r="A200" s="38"/>
      <c r="B200" s="39"/>
      <c r="C200" s="271" t="s">
        <v>249</v>
      </c>
      <c r="D200" s="271" t="s">
        <v>378</v>
      </c>
      <c r="E200" s="272" t="s">
        <v>389</v>
      </c>
      <c r="F200" s="273" t="s">
        <v>390</v>
      </c>
      <c r="G200" s="274" t="s">
        <v>362</v>
      </c>
      <c r="H200" s="275">
        <v>144.40000000000001</v>
      </c>
      <c r="I200" s="276"/>
      <c r="J200" s="277">
        <f>ROUND(I200*H200,2)</f>
        <v>0</v>
      </c>
      <c r="K200" s="273" t="s">
        <v>147</v>
      </c>
      <c r="L200" s="278"/>
      <c r="M200" s="279" t="s">
        <v>1</v>
      </c>
      <c r="N200" s="280" t="s">
        <v>38</v>
      </c>
      <c r="O200" s="91"/>
      <c r="P200" s="235">
        <f>O200*H200</f>
        <v>0</v>
      </c>
      <c r="Q200" s="235">
        <v>1</v>
      </c>
      <c r="R200" s="235">
        <f>Q200*H200</f>
        <v>144.40000000000001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188</v>
      </c>
      <c r="AT200" s="237" t="s">
        <v>378</v>
      </c>
      <c r="AU200" s="237" t="s">
        <v>83</v>
      </c>
      <c r="AY200" s="17" t="s">
        <v>140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81</v>
      </c>
      <c r="BK200" s="238">
        <f>ROUND(I200*H200,2)</f>
        <v>0</v>
      </c>
      <c r="BL200" s="17" t="s">
        <v>166</v>
      </c>
      <c r="BM200" s="237" t="s">
        <v>391</v>
      </c>
    </row>
    <row r="201" s="2" customFormat="1">
      <c r="A201" s="38"/>
      <c r="B201" s="39"/>
      <c r="C201" s="40"/>
      <c r="D201" s="239" t="s">
        <v>150</v>
      </c>
      <c r="E201" s="40"/>
      <c r="F201" s="240" t="s">
        <v>390</v>
      </c>
      <c r="G201" s="40"/>
      <c r="H201" s="40"/>
      <c r="I201" s="241"/>
      <c r="J201" s="40"/>
      <c r="K201" s="40"/>
      <c r="L201" s="44"/>
      <c r="M201" s="242"/>
      <c r="N201" s="243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150</v>
      </c>
      <c r="AU201" s="17" t="s">
        <v>83</v>
      </c>
    </row>
    <row r="202" s="14" customFormat="1">
      <c r="A202" s="14"/>
      <c r="B202" s="256"/>
      <c r="C202" s="257"/>
      <c r="D202" s="239" t="s">
        <v>154</v>
      </c>
      <c r="E202" s="258" t="s">
        <v>1</v>
      </c>
      <c r="F202" s="259" t="s">
        <v>388</v>
      </c>
      <c r="G202" s="257"/>
      <c r="H202" s="260">
        <v>72.200000000000003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154</v>
      </c>
      <c r="AU202" s="266" t="s">
        <v>83</v>
      </c>
      <c r="AV202" s="14" t="s">
        <v>83</v>
      </c>
      <c r="AW202" s="14" t="s">
        <v>30</v>
      </c>
      <c r="AX202" s="14" t="s">
        <v>81</v>
      </c>
      <c r="AY202" s="266" t="s">
        <v>140</v>
      </c>
    </row>
    <row r="203" s="14" customFormat="1">
      <c r="A203" s="14"/>
      <c r="B203" s="256"/>
      <c r="C203" s="257"/>
      <c r="D203" s="239" t="s">
        <v>154</v>
      </c>
      <c r="E203" s="257"/>
      <c r="F203" s="259" t="s">
        <v>392</v>
      </c>
      <c r="G203" s="257"/>
      <c r="H203" s="260">
        <v>144.40000000000001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6" t="s">
        <v>154</v>
      </c>
      <c r="AU203" s="266" t="s">
        <v>83</v>
      </c>
      <c r="AV203" s="14" t="s">
        <v>83</v>
      </c>
      <c r="AW203" s="14" t="s">
        <v>4</v>
      </c>
      <c r="AX203" s="14" t="s">
        <v>81</v>
      </c>
      <c r="AY203" s="266" t="s">
        <v>140</v>
      </c>
    </row>
    <row r="204" s="12" customFormat="1" ht="22.8" customHeight="1">
      <c r="A204" s="12"/>
      <c r="B204" s="210"/>
      <c r="C204" s="211"/>
      <c r="D204" s="212" t="s">
        <v>72</v>
      </c>
      <c r="E204" s="224" t="s">
        <v>83</v>
      </c>
      <c r="F204" s="224" t="s">
        <v>393</v>
      </c>
      <c r="G204" s="211"/>
      <c r="H204" s="211"/>
      <c r="I204" s="214"/>
      <c r="J204" s="225">
        <f>BK204</f>
        <v>0</v>
      </c>
      <c r="K204" s="211"/>
      <c r="L204" s="216"/>
      <c r="M204" s="217"/>
      <c r="N204" s="218"/>
      <c r="O204" s="218"/>
      <c r="P204" s="219">
        <f>SUM(P205:P211)</f>
        <v>0</v>
      </c>
      <c r="Q204" s="218"/>
      <c r="R204" s="219">
        <f>SUM(R205:R211)</f>
        <v>36.189192000000006</v>
      </c>
      <c r="S204" s="218"/>
      <c r="T204" s="220">
        <f>SUM(T205:T211)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1" t="s">
        <v>81</v>
      </c>
      <c r="AT204" s="222" t="s">
        <v>72</v>
      </c>
      <c r="AU204" s="222" t="s">
        <v>81</v>
      </c>
      <c r="AY204" s="221" t="s">
        <v>140</v>
      </c>
      <c r="BK204" s="223">
        <f>SUM(BK205:BK211)</f>
        <v>0</v>
      </c>
    </row>
    <row r="205" s="2" customFormat="1" ht="37.8" customHeight="1">
      <c r="A205" s="38"/>
      <c r="B205" s="39"/>
      <c r="C205" s="226" t="s">
        <v>256</v>
      </c>
      <c r="D205" s="226" t="s">
        <v>143</v>
      </c>
      <c r="E205" s="227" t="s">
        <v>394</v>
      </c>
      <c r="F205" s="228" t="s">
        <v>395</v>
      </c>
      <c r="G205" s="229" t="s">
        <v>396</v>
      </c>
      <c r="H205" s="230">
        <v>176.80000000000001</v>
      </c>
      <c r="I205" s="231"/>
      <c r="J205" s="232">
        <f>ROUND(I205*H205,2)</f>
        <v>0</v>
      </c>
      <c r="K205" s="228" t="s">
        <v>147</v>
      </c>
      <c r="L205" s="44"/>
      <c r="M205" s="233" t="s">
        <v>1</v>
      </c>
      <c r="N205" s="234" t="s">
        <v>38</v>
      </c>
      <c r="O205" s="91"/>
      <c r="P205" s="235">
        <f>O205*H205</f>
        <v>0</v>
      </c>
      <c r="Q205" s="235">
        <v>0.20469000000000001</v>
      </c>
      <c r="R205" s="235">
        <f>Q205*H205</f>
        <v>36.189192000000006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166</v>
      </c>
      <c r="AT205" s="237" t="s">
        <v>143</v>
      </c>
      <c r="AU205" s="237" t="s">
        <v>83</v>
      </c>
      <c r="AY205" s="17" t="s">
        <v>140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81</v>
      </c>
      <c r="BK205" s="238">
        <f>ROUND(I205*H205,2)</f>
        <v>0</v>
      </c>
      <c r="BL205" s="17" t="s">
        <v>166</v>
      </c>
      <c r="BM205" s="237" t="s">
        <v>397</v>
      </c>
    </row>
    <row r="206" s="2" customFormat="1">
      <c r="A206" s="38"/>
      <c r="B206" s="39"/>
      <c r="C206" s="40"/>
      <c r="D206" s="239" t="s">
        <v>150</v>
      </c>
      <c r="E206" s="40"/>
      <c r="F206" s="240" t="s">
        <v>398</v>
      </c>
      <c r="G206" s="40"/>
      <c r="H206" s="40"/>
      <c r="I206" s="241"/>
      <c r="J206" s="40"/>
      <c r="K206" s="40"/>
      <c r="L206" s="44"/>
      <c r="M206" s="242"/>
      <c r="N206" s="243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150</v>
      </c>
      <c r="AU206" s="17" t="s">
        <v>83</v>
      </c>
    </row>
    <row r="207" s="2" customFormat="1">
      <c r="A207" s="38"/>
      <c r="B207" s="39"/>
      <c r="C207" s="40"/>
      <c r="D207" s="244" t="s">
        <v>152</v>
      </c>
      <c r="E207" s="40"/>
      <c r="F207" s="245" t="s">
        <v>399</v>
      </c>
      <c r="G207" s="40"/>
      <c r="H207" s="40"/>
      <c r="I207" s="241"/>
      <c r="J207" s="40"/>
      <c r="K207" s="40"/>
      <c r="L207" s="44"/>
      <c r="M207" s="242"/>
      <c r="N207" s="243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152</v>
      </c>
      <c r="AU207" s="17" t="s">
        <v>83</v>
      </c>
    </row>
    <row r="208" s="13" customFormat="1">
      <c r="A208" s="13"/>
      <c r="B208" s="246"/>
      <c r="C208" s="247"/>
      <c r="D208" s="239" t="s">
        <v>154</v>
      </c>
      <c r="E208" s="248" t="s">
        <v>1</v>
      </c>
      <c r="F208" s="249" t="s">
        <v>400</v>
      </c>
      <c r="G208" s="247"/>
      <c r="H208" s="248" t="s">
        <v>1</v>
      </c>
      <c r="I208" s="250"/>
      <c r="J208" s="247"/>
      <c r="K208" s="247"/>
      <c r="L208" s="251"/>
      <c r="M208" s="252"/>
      <c r="N208" s="253"/>
      <c r="O208" s="253"/>
      <c r="P208" s="253"/>
      <c r="Q208" s="253"/>
      <c r="R208" s="253"/>
      <c r="S208" s="253"/>
      <c r="T208" s="25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5" t="s">
        <v>154</v>
      </c>
      <c r="AU208" s="255" t="s">
        <v>83</v>
      </c>
      <c r="AV208" s="13" t="s">
        <v>81</v>
      </c>
      <c r="AW208" s="13" t="s">
        <v>30</v>
      </c>
      <c r="AX208" s="13" t="s">
        <v>73</v>
      </c>
      <c r="AY208" s="255" t="s">
        <v>140</v>
      </c>
    </row>
    <row r="209" s="13" customFormat="1">
      <c r="A209" s="13"/>
      <c r="B209" s="246"/>
      <c r="C209" s="247"/>
      <c r="D209" s="239" t="s">
        <v>154</v>
      </c>
      <c r="E209" s="248" t="s">
        <v>1</v>
      </c>
      <c r="F209" s="249" t="s">
        <v>401</v>
      </c>
      <c r="G209" s="247"/>
      <c r="H209" s="248" t="s">
        <v>1</v>
      </c>
      <c r="I209" s="250"/>
      <c r="J209" s="247"/>
      <c r="K209" s="247"/>
      <c r="L209" s="251"/>
      <c r="M209" s="252"/>
      <c r="N209" s="253"/>
      <c r="O209" s="253"/>
      <c r="P209" s="253"/>
      <c r="Q209" s="253"/>
      <c r="R209" s="253"/>
      <c r="S209" s="253"/>
      <c r="T209" s="25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5" t="s">
        <v>154</v>
      </c>
      <c r="AU209" s="255" t="s">
        <v>83</v>
      </c>
      <c r="AV209" s="13" t="s">
        <v>81</v>
      </c>
      <c r="AW209" s="13" t="s">
        <v>30</v>
      </c>
      <c r="AX209" s="13" t="s">
        <v>73</v>
      </c>
      <c r="AY209" s="255" t="s">
        <v>140</v>
      </c>
    </row>
    <row r="210" s="13" customFormat="1">
      <c r="A210" s="13"/>
      <c r="B210" s="246"/>
      <c r="C210" s="247"/>
      <c r="D210" s="239" t="s">
        <v>154</v>
      </c>
      <c r="E210" s="248" t="s">
        <v>1</v>
      </c>
      <c r="F210" s="249" t="s">
        <v>402</v>
      </c>
      <c r="G210" s="247"/>
      <c r="H210" s="248" t="s">
        <v>1</v>
      </c>
      <c r="I210" s="250"/>
      <c r="J210" s="247"/>
      <c r="K210" s="247"/>
      <c r="L210" s="251"/>
      <c r="M210" s="252"/>
      <c r="N210" s="253"/>
      <c r="O210" s="253"/>
      <c r="P210" s="253"/>
      <c r="Q210" s="253"/>
      <c r="R210" s="253"/>
      <c r="S210" s="253"/>
      <c r="T210" s="25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5" t="s">
        <v>154</v>
      </c>
      <c r="AU210" s="255" t="s">
        <v>83</v>
      </c>
      <c r="AV210" s="13" t="s">
        <v>81</v>
      </c>
      <c r="AW210" s="13" t="s">
        <v>30</v>
      </c>
      <c r="AX210" s="13" t="s">
        <v>73</v>
      </c>
      <c r="AY210" s="255" t="s">
        <v>140</v>
      </c>
    </row>
    <row r="211" s="14" customFormat="1">
      <c r="A211" s="14"/>
      <c r="B211" s="256"/>
      <c r="C211" s="257"/>
      <c r="D211" s="239" t="s">
        <v>154</v>
      </c>
      <c r="E211" s="258" t="s">
        <v>1</v>
      </c>
      <c r="F211" s="259" t="s">
        <v>403</v>
      </c>
      <c r="G211" s="257"/>
      <c r="H211" s="260">
        <v>176.80000000000001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154</v>
      </c>
      <c r="AU211" s="266" t="s">
        <v>83</v>
      </c>
      <c r="AV211" s="14" t="s">
        <v>83</v>
      </c>
      <c r="AW211" s="14" t="s">
        <v>30</v>
      </c>
      <c r="AX211" s="14" t="s">
        <v>81</v>
      </c>
      <c r="AY211" s="266" t="s">
        <v>140</v>
      </c>
    </row>
    <row r="212" s="12" customFormat="1" ht="22.8" customHeight="1">
      <c r="A212" s="12"/>
      <c r="B212" s="210"/>
      <c r="C212" s="211"/>
      <c r="D212" s="212" t="s">
        <v>72</v>
      </c>
      <c r="E212" s="224" t="s">
        <v>166</v>
      </c>
      <c r="F212" s="224" t="s">
        <v>404</v>
      </c>
      <c r="G212" s="211"/>
      <c r="H212" s="211"/>
      <c r="I212" s="214"/>
      <c r="J212" s="225">
        <f>BK212</f>
        <v>0</v>
      </c>
      <c r="K212" s="211"/>
      <c r="L212" s="216"/>
      <c r="M212" s="217"/>
      <c r="N212" s="218"/>
      <c r="O212" s="218"/>
      <c r="P212" s="219">
        <f>SUM(P213:P221)</f>
        <v>0</v>
      </c>
      <c r="Q212" s="218"/>
      <c r="R212" s="219">
        <f>SUM(R213:R221)</f>
        <v>55.399561000000006</v>
      </c>
      <c r="S212" s="218"/>
      <c r="T212" s="220">
        <f>SUM(T213:T221)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1" t="s">
        <v>81</v>
      </c>
      <c r="AT212" s="222" t="s">
        <v>72</v>
      </c>
      <c r="AU212" s="222" t="s">
        <v>81</v>
      </c>
      <c r="AY212" s="221" t="s">
        <v>140</v>
      </c>
      <c r="BK212" s="223">
        <f>SUM(BK213:BK221)</f>
        <v>0</v>
      </c>
    </row>
    <row r="213" s="2" customFormat="1" ht="16.5" customHeight="1">
      <c r="A213" s="38"/>
      <c r="B213" s="39"/>
      <c r="C213" s="226" t="s">
        <v>405</v>
      </c>
      <c r="D213" s="226" t="s">
        <v>143</v>
      </c>
      <c r="E213" s="227" t="s">
        <v>406</v>
      </c>
      <c r="F213" s="228" t="s">
        <v>407</v>
      </c>
      <c r="G213" s="229" t="s">
        <v>328</v>
      </c>
      <c r="H213" s="230">
        <v>29.300000000000001</v>
      </c>
      <c r="I213" s="231"/>
      <c r="J213" s="232">
        <f>ROUND(I213*H213,2)</f>
        <v>0</v>
      </c>
      <c r="K213" s="228" t="s">
        <v>147</v>
      </c>
      <c r="L213" s="44"/>
      <c r="M213" s="233" t="s">
        <v>1</v>
      </c>
      <c r="N213" s="234" t="s">
        <v>38</v>
      </c>
      <c r="O213" s="91"/>
      <c r="P213" s="235">
        <f>O213*H213</f>
        <v>0</v>
      </c>
      <c r="Q213" s="235">
        <v>1.8907700000000001</v>
      </c>
      <c r="R213" s="235">
        <f>Q213*H213</f>
        <v>55.399561000000006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166</v>
      </c>
      <c r="AT213" s="237" t="s">
        <v>143</v>
      </c>
      <c r="AU213" s="237" t="s">
        <v>83</v>
      </c>
      <c r="AY213" s="17" t="s">
        <v>140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81</v>
      </c>
      <c r="BK213" s="238">
        <f>ROUND(I213*H213,2)</f>
        <v>0</v>
      </c>
      <c r="BL213" s="17" t="s">
        <v>166</v>
      </c>
      <c r="BM213" s="237" t="s">
        <v>408</v>
      </c>
    </row>
    <row r="214" s="2" customFormat="1">
      <c r="A214" s="38"/>
      <c r="B214" s="39"/>
      <c r="C214" s="40"/>
      <c r="D214" s="239" t="s">
        <v>150</v>
      </c>
      <c r="E214" s="40"/>
      <c r="F214" s="240" t="s">
        <v>409</v>
      </c>
      <c r="G214" s="40"/>
      <c r="H214" s="40"/>
      <c r="I214" s="241"/>
      <c r="J214" s="40"/>
      <c r="K214" s="40"/>
      <c r="L214" s="44"/>
      <c r="M214" s="242"/>
      <c r="N214" s="243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150</v>
      </c>
      <c r="AU214" s="17" t="s">
        <v>83</v>
      </c>
    </row>
    <row r="215" s="2" customFormat="1">
      <c r="A215" s="38"/>
      <c r="B215" s="39"/>
      <c r="C215" s="40"/>
      <c r="D215" s="244" t="s">
        <v>152</v>
      </c>
      <c r="E215" s="40"/>
      <c r="F215" s="245" t="s">
        <v>410</v>
      </c>
      <c r="G215" s="40"/>
      <c r="H215" s="40"/>
      <c r="I215" s="241"/>
      <c r="J215" s="40"/>
      <c r="K215" s="40"/>
      <c r="L215" s="44"/>
      <c r="M215" s="242"/>
      <c r="N215" s="243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152</v>
      </c>
      <c r="AU215" s="17" t="s">
        <v>83</v>
      </c>
    </row>
    <row r="216" s="14" customFormat="1">
      <c r="A216" s="14"/>
      <c r="B216" s="256"/>
      <c r="C216" s="257"/>
      <c r="D216" s="239" t="s">
        <v>154</v>
      </c>
      <c r="E216" s="258" t="s">
        <v>411</v>
      </c>
      <c r="F216" s="259" t="s">
        <v>412</v>
      </c>
      <c r="G216" s="257"/>
      <c r="H216" s="260">
        <v>29.300000000000001</v>
      </c>
      <c r="I216" s="261"/>
      <c r="J216" s="257"/>
      <c r="K216" s="257"/>
      <c r="L216" s="262"/>
      <c r="M216" s="263"/>
      <c r="N216" s="264"/>
      <c r="O216" s="264"/>
      <c r="P216" s="264"/>
      <c r="Q216" s="264"/>
      <c r="R216" s="264"/>
      <c r="S216" s="264"/>
      <c r="T216" s="26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6" t="s">
        <v>154</v>
      </c>
      <c r="AU216" s="266" t="s">
        <v>83</v>
      </c>
      <c r="AV216" s="14" t="s">
        <v>83</v>
      </c>
      <c r="AW216" s="14" t="s">
        <v>30</v>
      </c>
      <c r="AX216" s="14" t="s">
        <v>81</v>
      </c>
      <c r="AY216" s="266" t="s">
        <v>140</v>
      </c>
    </row>
    <row r="217" s="2" customFormat="1" ht="33" customHeight="1">
      <c r="A217" s="38"/>
      <c r="B217" s="39"/>
      <c r="C217" s="226" t="s">
        <v>413</v>
      </c>
      <c r="D217" s="226" t="s">
        <v>143</v>
      </c>
      <c r="E217" s="227" t="s">
        <v>414</v>
      </c>
      <c r="F217" s="228" t="s">
        <v>415</v>
      </c>
      <c r="G217" s="229" t="s">
        <v>328</v>
      </c>
      <c r="H217" s="230">
        <v>1.46</v>
      </c>
      <c r="I217" s="231"/>
      <c r="J217" s="232">
        <f>ROUND(I217*H217,2)</f>
        <v>0</v>
      </c>
      <c r="K217" s="228" t="s">
        <v>147</v>
      </c>
      <c r="L217" s="44"/>
      <c r="M217" s="233" t="s">
        <v>1</v>
      </c>
      <c r="N217" s="234" t="s">
        <v>38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166</v>
      </c>
      <c r="AT217" s="237" t="s">
        <v>143</v>
      </c>
      <c r="AU217" s="237" t="s">
        <v>83</v>
      </c>
      <c r="AY217" s="17" t="s">
        <v>140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81</v>
      </c>
      <c r="BK217" s="238">
        <f>ROUND(I217*H217,2)</f>
        <v>0</v>
      </c>
      <c r="BL217" s="17" t="s">
        <v>166</v>
      </c>
      <c r="BM217" s="237" t="s">
        <v>416</v>
      </c>
    </row>
    <row r="218" s="2" customFormat="1">
      <c r="A218" s="38"/>
      <c r="B218" s="39"/>
      <c r="C218" s="40"/>
      <c r="D218" s="239" t="s">
        <v>150</v>
      </c>
      <c r="E218" s="40"/>
      <c r="F218" s="240" t="s">
        <v>417</v>
      </c>
      <c r="G218" s="40"/>
      <c r="H218" s="40"/>
      <c r="I218" s="241"/>
      <c r="J218" s="40"/>
      <c r="K218" s="40"/>
      <c r="L218" s="44"/>
      <c r="M218" s="242"/>
      <c r="N218" s="243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150</v>
      </c>
      <c r="AU218" s="17" t="s">
        <v>83</v>
      </c>
    </row>
    <row r="219" s="2" customFormat="1">
      <c r="A219" s="38"/>
      <c r="B219" s="39"/>
      <c r="C219" s="40"/>
      <c r="D219" s="244" t="s">
        <v>152</v>
      </c>
      <c r="E219" s="40"/>
      <c r="F219" s="245" t="s">
        <v>418</v>
      </c>
      <c r="G219" s="40"/>
      <c r="H219" s="40"/>
      <c r="I219" s="241"/>
      <c r="J219" s="40"/>
      <c r="K219" s="40"/>
      <c r="L219" s="44"/>
      <c r="M219" s="242"/>
      <c r="N219" s="243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152</v>
      </c>
      <c r="AU219" s="17" t="s">
        <v>83</v>
      </c>
    </row>
    <row r="220" s="13" customFormat="1">
      <c r="A220" s="13"/>
      <c r="B220" s="246"/>
      <c r="C220" s="247"/>
      <c r="D220" s="239" t="s">
        <v>154</v>
      </c>
      <c r="E220" s="248" t="s">
        <v>1</v>
      </c>
      <c r="F220" s="249" t="s">
        <v>419</v>
      </c>
      <c r="G220" s="247"/>
      <c r="H220" s="248" t="s">
        <v>1</v>
      </c>
      <c r="I220" s="250"/>
      <c r="J220" s="247"/>
      <c r="K220" s="247"/>
      <c r="L220" s="251"/>
      <c r="M220" s="252"/>
      <c r="N220" s="253"/>
      <c r="O220" s="253"/>
      <c r="P220" s="253"/>
      <c r="Q220" s="253"/>
      <c r="R220" s="253"/>
      <c r="S220" s="253"/>
      <c r="T220" s="25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5" t="s">
        <v>154</v>
      </c>
      <c r="AU220" s="255" t="s">
        <v>83</v>
      </c>
      <c r="AV220" s="13" t="s">
        <v>81</v>
      </c>
      <c r="AW220" s="13" t="s">
        <v>30</v>
      </c>
      <c r="AX220" s="13" t="s">
        <v>73</v>
      </c>
      <c r="AY220" s="255" t="s">
        <v>140</v>
      </c>
    </row>
    <row r="221" s="14" customFormat="1">
      <c r="A221" s="14"/>
      <c r="B221" s="256"/>
      <c r="C221" s="257"/>
      <c r="D221" s="239" t="s">
        <v>154</v>
      </c>
      <c r="E221" s="258" t="s">
        <v>1</v>
      </c>
      <c r="F221" s="259" t="s">
        <v>420</v>
      </c>
      <c r="G221" s="257"/>
      <c r="H221" s="260">
        <v>1.46</v>
      </c>
      <c r="I221" s="261"/>
      <c r="J221" s="257"/>
      <c r="K221" s="257"/>
      <c r="L221" s="262"/>
      <c r="M221" s="263"/>
      <c r="N221" s="264"/>
      <c r="O221" s="264"/>
      <c r="P221" s="264"/>
      <c r="Q221" s="264"/>
      <c r="R221" s="264"/>
      <c r="S221" s="264"/>
      <c r="T221" s="26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6" t="s">
        <v>154</v>
      </c>
      <c r="AU221" s="266" t="s">
        <v>83</v>
      </c>
      <c r="AV221" s="14" t="s">
        <v>83</v>
      </c>
      <c r="AW221" s="14" t="s">
        <v>30</v>
      </c>
      <c r="AX221" s="14" t="s">
        <v>81</v>
      </c>
      <c r="AY221" s="266" t="s">
        <v>140</v>
      </c>
    </row>
    <row r="222" s="12" customFormat="1" ht="22.8" customHeight="1">
      <c r="A222" s="12"/>
      <c r="B222" s="210"/>
      <c r="C222" s="211"/>
      <c r="D222" s="212" t="s">
        <v>72</v>
      </c>
      <c r="E222" s="224" t="s">
        <v>188</v>
      </c>
      <c r="F222" s="224" t="s">
        <v>421</v>
      </c>
      <c r="G222" s="211"/>
      <c r="H222" s="211"/>
      <c r="I222" s="214"/>
      <c r="J222" s="225">
        <f>BK222</f>
        <v>0</v>
      </c>
      <c r="K222" s="211"/>
      <c r="L222" s="216"/>
      <c r="M222" s="217"/>
      <c r="N222" s="218"/>
      <c r="O222" s="218"/>
      <c r="P222" s="219">
        <f>SUM(P223:P430)</f>
        <v>0</v>
      </c>
      <c r="Q222" s="218"/>
      <c r="R222" s="219">
        <f>SUM(R223:R430)</f>
        <v>4.8347188899999987</v>
      </c>
      <c r="S222" s="218"/>
      <c r="T222" s="220">
        <f>SUM(T223:T430)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1" t="s">
        <v>81</v>
      </c>
      <c r="AT222" s="222" t="s">
        <v>72</v>
      </c>
      <c r="AU222" s="222" t="s">
        <v>81</v>
      </c>
      <c r="AY222" s="221" t="s">
        <v>140</v>
      </c>
      <c r="BK222" s="223">
        <f>SUM(BK223:BK430)</f>
        <v>0</v>
      </c>
    </row>
    <row r="223" s="2" customFormat="1" ht="24.15" customHeight="1">
      <c r="A223" s="38"/>
      <c r="B223" s="39"/>
      <c r="C223" s="226" t="s">
        <v>7</v>
      </c>
      <c r="D223" s="226" t="s">
        <v>143</v>
      </c>
      <c r="E223" s="227" t="s">
        <v>422</v>
      </c>
      <c r="F223" s="228" t="s">
        <v>423</v>
      </c>
      <c r="G223" s="229" t="s">
        <v>396</v>
      </c>
      <c r="H223" s="230">
        <v>173.30000000000001</v>
      </c>
      <c r="I223" s="231"/>
      <c r="J223" s="232">
        <f>ROUND(I223*H223,2)</f>
        <v>0</v>
      </c>
      <c r="K223" s="228" t="s">
        <v>147</v>
      </c>
      <c r="L223" s="44"/>
      <c r="M223" s="233" t="s">
        <v>1</v>
      </c>
      <c r="N223" s="234" t="s">
        <v>38</v>
      </c>
      <c r="O223" s="91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166</v>
      </c>
      <c r="AT223" s="237" t="s">
        <v>143</v>
      </c>
      <c r="AU223" s="237" t="s">
        <v>83</v>
      </c>
      <c r="AY223" s="17" t="s">
        <v>140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81</v>
      </c>
      <c r="BK223" s="238">
        <f>ROUND(I223*H223,2)</f>
        <v>0</v>
      </c>
      <c r="BL223" s="17" t="s">
        <v>166</v>
      </c>
      <c r="BM223" s="237" t="s">
        <v>424</v>
      </c>
    </row>
    <row r="224" s="2" customFormat="1">
      <c r="A224" s="38"/>
      <c r="B224" s="39"/>
      <c r="C224" s="40"/>
      <c r="D224" s="239" t="s">
        <v>150</v>
      </c>
      <c r="E224" s="40"/>
      <c r="F224" s="240" t="s">
        <v>425</v>
      </c>
      <c r="G224" s="40"/>
      <c r="H224" s="40"/>
      <c r="I224" s="241"/>
      <c r="J224" s="40"/>
      <c r="K224" s="40"/>
      <c r="L224" s="44"/>
      <c r="M224" s="242"/>
      <c r="N224" s="243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150</v>
      </c>
      <c r="AU224" s="17" t="s">
        <v>83</v>
      </c>
    </row>
    <row r="225" s="2" customFormat="1">
      <c r="A225" s="38"/>
      <c r="B225" s="39"/>
      <c r="C225" s="40"/>
      <c r="D225" s="244" t="s">
        <v>152</v>
      </c>
      <c r="E225" s="40"/>
      <c r="F225" s="245" t="s">
        <v>426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152</v>
      </c>
      <c r="AU225" s="17" t="s">
        <v>83</v>
      </c>
    </row>
    <row r="226" s="14" customFormat="1">
      <c r="A226" s="14"/>
      <c r="B226" s="256"/>
      <c r="C226" s="257"/>
      <c r="D226" s="239" t="s">
        <v>154</v>
      </c>
      <c r="E226" s="258" t="s">
        <v>1</v>
      </c>
      <c r="F226" s="259" t="s">
        <v>427</v>
      </c>
      <c r="G226" s="257"/>
      <c r="H226" s="260">
        <v>173.30000000000001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6" t="s">
        <v>154</v>
      </c>
      <c r="AU226" s="266" t="s">
        <v>83</v>
      </c>
      <c r="AV226" s="14" t="s">
        <v>83</v>
      </c>
      <c r="AW226" s="14" t="s">
        <v>30</v>
      </c>
      <c r="AX226" s="14" t="s">
        <v>81</v>
      </c>
      <c r="AY226" s="266" t="s">
        <v>140</v>
      </c>
    </row>
    <row r="227" s="2" customFormat="1" ht="24.15" customHeight="1">
      <c r="A227" s="38"/>
      <c r="B227" s="39"/>
      <c r="C227" s="271" t="s">
        <v>428</v>
      </c>
      <c r="D227" s="271" t="s">
        <v>378</v>
      </c>
      <c r="E227" s="272" t="s">
        <v>429</v>
      </c>
      <c r="F227" s="273" t="s">
        <v>430</v>
      </c>
      <c r="G227" s="274" t="s">
        <v>396</v>
      </c>
      <c r="H227" s="275">
        <v>175.03299999999999</v>
      </c>
      <c r="I227" s="276"/>
      <c r="J227" s="277">
        <f>ROUND(I227*H227,2)</f>
        <v>0</v>
      </c>
      <c r="K227" s="273" t="s">
        <v>147</v>
      </c>
      <c r="L227" s="278"/>
      <c r="M227" s="279" t="s">
        <v>1</v>
      </c>
      <c r="N227" s="280" t="s">
        <v>38</v>
      </c>
      <c r="O227" s="91"/>
      <c r="P227" s="235">
        <f>O227*H227</f>
        <v>0</v>
      </c>
      <c r="Q227" s="235">
        <v>0.01306</v>
      </c>
      <c r="R227" s="235">
        <f>Q227*H227</f>
        <v>2.2859309799999998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188</v>
      </c>
      <c r="AT227" s="237" t="s">
        <v>378</v>
      </c>
      <c r="AU227" s="237" t="s">
        <v>83</v>
      </c>
      <c r="AY227" s="17" t="s">
        <v>140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81</v>
      </c>
      <c r="BK227" s="238">
        <f>ROUND(I227*H227,2)</f>
        <v>0</v>
      </c>
      <c r="BL227" s="17" t="s">
        <v>166</v>
      </c>
      <c r="BM227" s="237" t="s">
        <v>431</v>
      </c>
    </row>
    <row r="228" s="2" customFormat="1">
      <c r="A228" s="38"/>
      <c r="B228" s="39"/>
      <c r="C228" s="40"/>
      <c r="D228" s="239" t="s">
        <v>150</v>
      </c>
      <c r="E228" s="40"/>
      <c r="F228" s="240" t="s">
        <v>430</v>
      </c>
      <c r="G228" s="40"/>
      <c r="H228" s="40"/>
      <c r="I228" s="241"/>
      <c r="J228" s="40"/>
      <c r="K228" s="40"/>
      <c r="L228" s="44"/>
      <c r="M228" s="242"/>
      <c r="N228" s="243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150</v>
      </c>
      <c r="AU228" s="17" t="s">
        <v>83</v>
      </c>
    </row>
    <row r="229" s="13" customFormat="1">
      <c r="A229" s="13"/>
      <c r="B229" s="246"/>
      <c r="C229" s="247"/>
      <c r="D229" s="239" t="s">
        <v>154</v>
      </c>
      <c r="E229" s="248" t="s">
        <v>1</v>
      </c>
      <c r="F229" s="249" t="s">
        <v>432</v>
      </c>
      <c r="G229" s="247"/>
      <c r="H229" s="248" t="s">
        <v>1</v>
      </c>
      <c r="I229" s="250"/>
      <c r="J229" s="247"/>
      <c r="K229" s="247"/>
      <c r="L229" s="251"/>
      <c r="M229" s="252"/>
      <c r="N229" s="253"/>
      <c r="O229" s="253"/>
      <c r="P229" s="253"/>
      <c r="Q229" s="253"/>
      <c r="R229" s="253"/>
      <c r="S229" s="253"/>
      <c r="T229" s="25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5" t="s">
        <v>154</v>
      </c>
      <c r="AU229" s="255" t="s">
        <v>83</v>
      </c>
      <c r="AV229" s="13" t="s">
        <v>81</v>
      </c>
      <c r="AW229" s="13" t="s">
        <v>30</v>
      </c>
      <c r="AX229" s="13" t="s">
        <v>73</v>
      </c>
      <c r="AY229" s="255" t="s">
        <v>140</v>
      </c>
    </row>
    <row r="230" s="13" customFormat="1">
      <c r="A230" s="13"/>
      <c r="B230" s="246"/>
      <c r="C230" s="247"/>
      <c r="D230" s="239" t="s">
        <v>154</v>
      </c>
      <c r="E230" s="248" t="s">
        <v>1</v>
      </c>
      <c r="F230" s="249" t="s">
        <v>433</v>
      </c>
      <c r="G230" s="247"/>
      <c r="H230" s="248" t="s">
        <v>1</v>
      </c>
      <c r="I230" s="250"/>
      <c r="J230" s="247"/>
      <c r="K230" s="247"/>
      <c r="L230" s="251"/>
      <c r="M230" s="252"/>
      <c r="N230" s="253"/>
      <c r="O230" s="253"/>
      <c r="P230" s="253"/>
      <c r="Q230" s="253"/>
      <c r="R230" s="253"/>
      <c r="S230" s="253"/>
      <c r="T230" s="25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5" t="s">
        <v>154</v>
      </c>
      <c r="AU230" s="255" t="s">
        <v>83</v>
      </c>
      <c r="AV230" s="13" t="s">
        <v>81</v>
      </c>
      <c r="AW230" s="13" t="s">
        <v>30</v>
      </c>
      <c r="AX230" s="13" t="s">
        <v>73</v>
      </c>
      <c r="AY230" s="255" t="s">
        <v>140</v>
      </c>
    </row>
    <row r="231" s="13" customFormat="1">
      <c r="A231" s="13"/>
      <c r="B231" s="246"/>
      <c r="C231" s="247"/>
      <c r="D231" s="239" t="s">
        <v>154</v>
      </c>
      <c r="E231" s="248" t="s">
        <v>1</v>
      </c>
      <c r="F231" s="249" t="s">
        <v>434</v>
      </c>
      <c r="G231" s="247"/>
      <c r="H231" s="248" t="s">
        <v>1</v>
      </c>
      <c r="I231" s="250"/>
      <c r="J231" s="247"/>
      <c r="K231" s="247"/>
      <c r="L231" s="251"/>
      <c r="M231" s="252"/>
      <c r="N231" s="253"/>
      <c r="O231" s="253"/>
      <c r="P231" s="253"/>
      <c r="Q231" s="253"/>
      <c r="R231" s="253"/>
      <c r="S231" s="253"/>
      <c r="T231" s="25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5" t="s">
        <v>154</v>
      </c>
      <c r="AU231" s="255" t="s">
        <v>83</v>
      </c>
      <c r="AV231" s="13" t="s">
        <v>81</v>
      </c>
      <c r="AW231" s="13" t="s">
        <v>30</v>
      </c>
      <c r="AX231" s="13" t="s">
        <v>73</v>
      </c>
      <c r="AY231" s="255" t="s">
        <v>140</v>
      </c>
    </row>
    <row r="232" s="13" customFormat="1">
      <c r="A232" s="13"/>
      <c r="B232" s="246"/>
      <c r="C232" s="247"/>
      <c r="D232" s="239" t="s">
        <v>154</v>
      </c>
      <c r="E232" s="248" t="s">
        <v>1</v>
      </c>
      <c r="F232" s="249" t="s">
        <v>435</v>
      </c>
      <c r="G232" s="247"/>
      <c r="H232" s="248" t="s">
        <v>1</v>
      </c>
      <c r="I232" s="250"/>
      <c r="J232" s="247"/>
      <c r="K232" s="247"/>
      <c r="L232" s="251"/>
      <c r="M232" s="252"/>
      <c r="N232" s="253"/>
      <c r="O232" s="253"/>
      <c r="P232" s="253"/>
      <c r="Q232" s="253"/>
      <c r="R232" s="253"/>
      <c r="S232" s="253"/>
      <c r="T232" s="25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5" t="s">
        <v>154</v>
      </c>
      <c r="AU232" s="255" t="s">
        <v>83</v>
      </c>
      <c r="AV232" s="13" t="s">
        <v>81</v>
      </c>
      <c r="AW232" s="13" t="s">
        <v>30</v>
      </c>
      <c r="AX232" s="13" t="s">
        <v>73</v>
      </c>
      <c r="AY232" s="255" t="s">
        <v>140</v>
      </c>
    </row>
    <row r="233" s="14" customFormat="1">
      <c r="A233" s="14"/>
      <c r="B233" s="256"/>
      <c r="C233" s="257"/>
      <c r="D233" s="239" t="s">
        <v>154</v>
      </c>
      <c r="E233" s="258" t="s">
        <v>1</v>
      </c>
      <c r="F233" s="259" t="s">
        <v>436</v>
      </c>
      <c r="G233" s="257"/>
      <c r="H233" s="260">
        <v>173.30000000000001</v>
      </c>
      <c r="I233" s="261"/>
      <c r="J233" s="257"/>
      <c r="K233" s="257"/>
      <c r="L233" s="262"/>
      <c r="M233" s="263"/>
      <c r="N233" s="264"/>
      <c r="O233" s="264"/>
      <c r="P233" s="264"/>
      <c r="Q233" s="264"/>
      <c r="R233" s="264"/>
      <c r="S233" s="264"/>
      <c r="T233" s="26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6" t="s">
        <v>154</v>
      </c>
      <c r="AU233" s="266" t="s">
        <v>83</v>
      </c>
      <c r="AV233" s="14" t="s">
        <v>83</v>
      </c>
      <c r="AW233" s="14" t="s">
        <v>30</v>
      </c>
      <c r="AX233" s="14" t="s">
        <v>81</v>
      </c>
      <c r="AY233" s="266" t="s">
        <v>140</v>
      </c>
    </row>
    <row r="234" s="14" customFormat="1">
      <c r="A234" s="14"/>
      <c r="B234" s="256"/>
      <c r="C234" s="257"/>
      <c r="D234" s="239" t="s">
        <v>154</v>
      </c>
      <c r="E234" s="257"/>
      <c r="F234" s="259" t="s">
        <v>437</v>
      </c>
      <c r="G234" s="257"/>
      <c r="H234" s="260">
        <v>175.03299999999999</v>
      </c>
      <c r="I234" s="261"/>
      <c r="J234" s="257"/>
      <c r="K234" s="257"/>
      <c r="L234" s="262"/>
      <c r="M234" s="263"/>
      <c r="N234" s="264"/>
      <c r="O234" s="264"/>
      <c r="P234" s="264"/>
      <c r="Q234" s="264"/>
      <c r="R234" s="264"/>
      <c r="S234" s="264"/>
      <c r="T234" s="26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6" t="s">
        <v>154</v>
      </c>
      <c r="AU234" s="266" t="s">
        <v>83</v>
      </c>
      <c r="AV234" s="14" t="s">
        <v>83</v>
      </c>
      <c r="AW234" s="14" t="s">
        <v>4</v>
      </c>
      <c r="AX234" s="14" t="s">
        <v>81</v>
      </c>
      <c r="AY234" s="266" t="s">
        <v>140</v>
      </c>
    </row>
    <row r="235" s="2" customFormat="1" ht="16.5" customHeight="1">
      <c r="A235" s="38"/>
      <c r="B235" s="39"/>
      <c r="C235" s="271" t="s">
        <v>438</v>
      </c>
      <c r="D235" s="271" t="s">
        <v>378</v>
      </c>
      <c r="E235" s="272" t="s">
        <v>439</v>
      </c>
      <c r="F235" s="273" t="s">
        <v>440</v>
      </c>
      <c r="G235" s="274" t="s">
        <v>441</v>
      </c>
      <c r="H235" s="275">
        <v>54</v>
      </c>
      <c r="I235" s="276"/>
      <c r="J235" s="277">
        <f>ROUND(I235*H235,2)</f>
        <v>0</v>
      </c>
      <c r="K235" s="273" t="s">
        <v>147</v>
      </c>
      <c r="L235" s="278"/>
      <c r="M235" s="279" t="s">
        <v>1</v>
      </c>
      <c r="N235" s="280" t="s">
        <v>38</v>
      </c>
      <c r="O235" s="91"/>
      <c r="P235" s="235">
        <f>O235*H235</f>
        <v>0</v>
      </c>
      <c r="Q235" s="235">
        <v>0.00010000000000000001</v>
      </c>
      <c r="R235" s="235">
        <f>Q235*H235</f>
        <v>0.0054000000000000003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188</v>
      </c>
      <c r="AT235" s="237" t="s">
        <v>378</v>
      </c>
      <c r="AU235" s="237" t="s">
        <v>83</v>
      </c>
      <c r="AY235" s="17" t="s">
        <v>140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81</v>
      </c>
      <c r="BK235" s="238">
        <f>ROUND(I235*H235,2)</f>
        <v>0</v>
      </c>
      <c r="BL235" s="17" t="s">
        <v>166</v>
      </c>
      <c r="BM235" s="237" t="s">
        <v>442</v>
      </c>
    </row>
    <row r="236" s="2" customFormat="1">
      <c r="A236" s="38"/>
      <c r="B236" s="39"/>
      <c r="C236" s="40"/>
      <c r="D236" s="239" t="s">
        <v>150</v>
      </c>
      <c r="E236" s="40"/>
      <c r="F236" s="240" t="s">
        <v>440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150</v>
      </c>
      <c r="AU236" s="17" t="s">
        <v>83</v>
      </c>
    </row>
    <row r="237" s="14" customFormat="1">
      <c r="A237" s="14"/>
      <c r="B237" s="256"/>
      <c r="C237" s="257"/>
      <c r="D237" s="239" t="s">
        <v>154</v>
      </c>
      <c r="E237" s="258" t="s">
        <v>1</v>
      </c>
      <c r="F237" s="259" t="s">
        <v>443</v>
      </c>
      <c r="G237" s="257"/>
      <c r="H237" s="260">
        <v>54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6" t="s">
        <v>154</v>
      </c>
      <c r="AU237" s="266" t="s">
        <v>83</v>
      </c>
      <c r="AV237" s="14" t="s">
        <v>83</v>
      </c>
      <c r="AW237" s="14" t="s">
        <v>30</v>
      </c>
      <c r="AX237" s="14" t="s">
        <v>81</v>
      </c>
      <c r="AY237" s="266" t="s">
        <v>140</v>
      </c>
    </row>
    <row r="238" s="2" customFormat="1" ht="24.15" customHeight="1">
      <c r="A238" s="38"/>
      <c r="B238" s="39"/>
      <c r="C238" s="226" t="s">
        <v>444</v>
      </c>
      <c r="D238" s="226" t="s">
        <v>143</v>
      </c>
      <c r="E238" s="227" t="s">
        <v>445</v>
      </c>
      <c r="F238" s="228" t="s">
        <v>446</v>
      </c>
      <c r="G238" s="229" t="s">
        <v>441</v>
      </c>
      <c r="H238" s="230">
        <v>19</v>
      </c>
      <c r="I238" s="231"/>
      <c r="J238" s="232">
        <f>ROUND(I238*H238,2)</f>
        <v>0</v>
      </c>
      <c r="K238" s="228" t="s">
        <v>147</v>
      </c>
      <c r="L238" s="44"/>
      <c r="M238" s="233" t="s">
        <v>1</v>
      </c>
      <c r="N238" s="234" t="s">
        <v>38</v>
      </c>
      <c r="O238" s="91"/>
      <c r="P238" s="235">
        <f>O238*H238</f>
        <v>0</v>
      </c>
      <c r="Q238" s="235">
        <v>0.00167</v>
      </c>
      <c r="R238" s="235">
        <f>Q238*H238</f>
        <v>0.031730000000000001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166</v>
      </c>
      <c r="AT238" s="237" t="s">
        <v>143</v>
      </c>
      <c r="AU238" s="237" t="s">
        <v>83</v>
      </c>
      <c r="AY238" s="17" t="s">
        <v>140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81</v>
      </c>
      <c r="BK238" s="238">
        <f>ROUND(I238*H238,2)</f>
        <v>0</v>
      </c>
      <c r="BL238" s="17" t="s">
        <v>166</v>
      </c>
      <c r="BM238" s="237" t="s">
        <v>447</v>
      </c>
    </row>
    <row r="239" s="2" customFormat="1">
      <c r="A239" s="38"/>
      <c r="B239" s="39"/>
      <c r="C239" s="40"/>
      <c r="D239" s="239" t="s">
        <v>150</v>
      </c>
      <c r="E239" s="40"/>
      <c r="F239" s="240" t="s">
        <v>448</v>
      </c>
      <c r="G239" s="40"/>
      <c r="H239" s="40"/>
      <c r="I239" s="241"/>
      <c r="J239" s="40"/>
      <c r="K239" s="40"/>
      <c r="L239" s="44"/>
      <c r="M239" s="242"/>
      <c r="N239" s="243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150</v>
      </c>
      <c r="AU239" s="17" t="s">
        <v>83</v>
      </c>
    </row>
    <row r="240" s="2" customFormat="1">
      <c r="A240" s="38"/>
      <c r="B240" s="39"/>
      <c r="C240" s="40"/>
      <c r="D240" s="244" t="s">
        <v>152</v>
      </c>
      <c r="E240" s="40"/>
      <c r="F240" s="245" t="s">
        <v>449</v>
      </c>
      <c r="G240" s="40"/>
      <c r="H240" s="40"/>
      <c r="I240" s="241"/>
      <c r="J240" s="40"/>
      <c r="K240" s="40"/>
      <c r="L240" s="44"/>
      <c r="M240" s="242"/>
      <c r="N240" s="24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152</v>
      </c>
      <c r="AU240" s="17" t="s">
        <v>83</v>
      </c>
    </row>
    <row r="241" s="14" customFormat="1">
      <c r="A241" s="14"/>
      <c r="B241" s="256"/>
      <c r="C241" s="257"/>
      <c r="D241" s="239" t="s">
        <v>154</v>
      </c>
      <c r="E241" s="258" t="s">
        <v>1</v>
      </c>
      <c r="F241" s="259" t="s">
        <v>450</v>
      </c>
      <c r="G241" s="257"/>
      <c r="H241" s="260">
        <v>19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6" t="s">
        <v>154</v>
      </c>
      <c r="AU241" s="266" t="s">
        <v>83</v>
      </c>
      <c r="AV241" s="14" t="s">
        <v>83</v>
      </c>
      <c r="AW241" s="14" t="s">
        <v>30</v>
      </c>
      <c r="AX241" s="14" t="s">
        <v>81</v>
      </c>
      <c r="AY241" s="266" t="s">
        <v>140</v>
      </c>
    </row>
    <row r="242" s="2" customFormat="1" ht="24.15" customHeight="1">
      <c r="A242" s="38"/>
      <c r="B242" s="39"/>
      <c r="C242" s="271" t="s">
        <v>451</v>
      </c>
      <c r="D242" s="271" t="s">
        <v>378</v>
      </c>
      <c r="E242" s="272" t="s">
        <v>452</v>
      </c>
      <c r="F242" s="273" t="s">
        <v>453</v>
      </c>
      <c r="G242" s="274" t="s">
        <v>441</v>
      </c>
      <c r="H242" s="275">
        <v>2</v>
      </c>
      <c r="I242" s="276"/>
      <c r="J242" s="277">
        <f>ROUND(I242*H242,2)</f>
        <v>0</v>
      </c>
      <c r="K242" s="273" t="s">
        <v>147</v>
      </c>
      <c r="L242" s="278"/>
      <c r="M242" s="279" t="s">
        <v>1</v>
      </c>
      <c r="N242" s="280" t="s">
        <v>38</v>
      </c>
      <c r="O242" s="91"/>
      <c r="P242" s="235">
        <f>O242*H242</f>
        <v>0</v>
      </c>
      <c r="Q242" s="235">
        <v>0.012200000000000001</v>
      </c>
      <c r="R242" s="235">
        <f>Q242*H242</f>
        <v>0.024400000000000002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188</v>
      </c>
      <c r="AT242" s="237" t="s">
        <v>378</v>
      </c>
      <c r="AU242" s="237" t="s">
        <v>83</v>
      </c>
      <c r="AY242" s="17" t="s">
        <v>140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81</v>
      </c>
      <c r="BK242" s="238">
        <f>ROUND(I242*H242,2)</f>
        <v>0</v>
      </c>
      <c r="BL242" s="17" t="s">
        <v>166</v>
      </c>
      <c r="BM242" s="237" t="s">
        <v>454</v>
      </c>
    </row>
    <row r="243" s="2" customFormat="1">
      <c r="A243" s="38"/>
      <c r="B243" s="39"/>
      <c r="C243" s="40"/>
      <c r="D243" s="239" t="s">
        <v>150</v>
      </c>
      <c r="E243" s="40"/>
      <c r="F243" s="240" t="s">
        <v>453</v>
      </c>
      <c r="G243" s="40"/>
      <c r="H243" s="40"/>
      <c r="I243" s="241"/>
      <c r="J243" s="40"/>
      <c r="K243" s="40"/>
      <c r="L243" s="44"/>
      <c r="M243" s="242"/>
      <c r="N243" s="243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150</v>
      </c>
      <c r="AU243" s="17" t="s">
        <v>83</v>
      </c>
    </row>
    <row r="244" s="2" customFormat="1" ht="33" customHeight="1">
      <c r="A244" s="38"/>
      <c r="B244" s="39"/>
      <c r="C244" s="271" t="s">
        <v>455</v>
      </c>
      <c r="D244" s="271" t="s">
        <v>378</v>
      </c>
      <c r="E244" s="272" t="s">
        <v>456</v>
      </c>
      <c r="F244" s="273" t="s">
        <v>457</v>
      </c>
      <c r="G244" s="274" t="s">
        <v>441</v>
      </c>
      <c r="H244" s="275">
        <v>1</v>
      </c>
      <c r="I244" s="276"/>
      <c r="J244" s="277">
        <f>ROUND(I244*H244,2)</f>
        <v>0</v>
      </c>
      <c r="K244" s="273" t="s">
        <v>147</v>
      </c>
      <c r="L244" s="278"/>
      <c r="M244" s="279" t="s">
        <v>1</v>
      </c>
      <c r="N244" s="280" t="s">
        <v>38</v>
      </c>
      <c r="O244" s="91"/>
      <c r="P244" s="235">
        <f>O244*H244</f>
        <v>0</v>
      </c>
      <c r="Q244" s="235">
        <v>0.012999999999999999</v>
      </c>
      <c r="R244" s="235">
        <f>Q244*H244</f>
        <v>0.012999999999999999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188</v>
      </c>
      <c r="AT244" s="237" t="s">
        <v>378</v>
      </c>
      <c r="AU244" s="237" t="s">
        <v>83</v>
      </c>
      <c r="AY244" s="17" t="s">
        <v>140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81</v>
      </c>
      <c r="BK244" s="238">
        <f>ROUND(I244*H244,2)</f>
        <v>0</v>
      </c>
      <c r="BL244" s="17" t="s">
        <v>166</v>
      </c>
      <c r="BM244" s="237" t="s">
        <v>458</v>
      </c>
    </row>
    <row r="245" s="2" customFormat="1">
      <c r="A245" s="38"/>
      <c r="B245" s="39"/>
      <c r="C245" s="40"/>
      <c r="D245" s="239" t="s">
        <v>150</v>
      </c>
      <c r="E245" s="40"/>
      <c r="F245" s="240" t="s">
        <v>457</v>
      </c>
      <c r="G245" s="40"/>
      <c r="H245" s="40"/>
      <c r="I245" s="241"/>
      <c r="J245" s="40"/>
      <c r="K245" s="40"/>
      <c r="L245" s="44"/>
      <c r="M245" s="242"/>
      <c r="N245" s="243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150</v>
      </c>
      <c r="AU245" s="17" t="s">
        <v>83</v>
      </c>
    </row>
    <row r="246" s="2" customFormat="1" ht="24.15" customHeight="1">
      <c r="A246" s="38"/>
      <c r="B246" s="39"/>
      <c r="C246" s="271" t="s">
        <v>459</v>
      </c>
      <c r="D246" s="271" t="s">
        <v>378</v>
      </c>
      <c r="E246" s="272" t="s">
        <v>460</v>
      </c>
      <c r="F246" s="273" t="s">
        <v>461</v>
      </c>
      <c r="G246" s="274" t="s">
        <v>441</v>
      </c>
      <c r="H246" s="275">
        <v>3</v>
      </c>
      <c r="I246" s="276"/>
      <c r="J246" s="277">
        <f>ROUND(I246*H246,2)</f>
        <v>0</v>
      </c>
      <c r="K246" s="273" t="s">
        <v>147</v>
      </c>
      <c r="L246" s="278"/>
      <c r="M246" s="279" t="s">
        <v>1</v>
      </c>
      <c r="N246" s="280" t="s">
        <v>38</v>
      </c>
      <c r="O246" s="91"/>
      <c r="P246" s="235">
        <f>O246*H246</f>
        <v>0</v>
      </c>
      <c r="Q246" s="235">
        <v>0.0077000000000000002</v>
      </c>
      <c r="R246" s="235">
        <f>Q246*H246</f>
        <v>0.023100000000000002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188</v>
      </c>
      <c r="AT246" s="237" t="s">
        <v>378</v>
      </c>
      <c r="AU246" s="237" t="s">
        <v>83</v>
      </c>
      <c r="AY246" s="17" t="s">
        <v>140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81</v>
      </c>
      <c r="BK246" s="238">
        <f>ROUND(I246*H246,2)</f>
        <v>0</v>
      </c>
      <c r="BL246" s="17" t="s">
        <v>166</v>
      </c>
      <c r="BM246" s="237" t="s">
        <v>462</v>
      </c>
    </row>
    <row r="247" s="2" customFormat="1">
      <c r="A247" s="38"/>
      <c r="B247" s="39"/>
      <c r="C247" s="40"/>
      <c r="D247" s="239" t="s">
        <v>150</v>
      </c>
      <c r="E247" s="40"/>
      <c r="F247" s="240" t="s">
        <v>461</v>
      </c>
      <c r="G247" s="40"/>
      <c r="H247" s="40"/>
      <c r="I247" s="241"/>
      <c r="J247" s="40"/>
      <c r="K247" s="40"/>
      <c r="L247" s="44"/>
      <c r="M247" s="242"/>
      <c r="N247" s="243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150</v>
      </c>
      <c r="AU247" s="17" t="s">
        <v>83</v>
      </c>
    </row>
    <row r="248" s="2" customFormat="1" ht="33" customHeight="1">
      <c r="A248" s="38"/>
      <c r="B248" s="39"/>
      <c r="C248" s="271" t="s">
        <v>463</v>
      </c>
      <c r="D248" s="271" t="s">
        <v>378</v>
      </c>
      <c r="E248" s="272" t="s">
        <v>464</v>
      </c>
      <c r="F248" s="273" t="s">
        <v>465</v>
      </c>
      <c r="G248" s="274" t="s">
        <v>441</v>
      </c>
      <c r="H248" s="275">
        <v>5</v>
      </c>
      <c r="I248" s="276"/>
      <c r="J248" s="277">
        <f>ROUND(I248*H248,2)</f>
        <v>0</v>
      </c>
      <c r="K248" s="273" t="s">
        <v>147</v>
      </c>
      <c r="L248" s="278"/>
      <c r="M248" s="279" t="s">
        <v>1</v>
      </c>
      <c r="N248" s="280" t="s">
        <v>38</v>
      </c>
      <c r="O248" s="91"/>
      <c r="P248" s="235">
        <f>O248*H248</f>
        <v>0</v>
      </c>
      <c r="Q248" s="235">
        <v>0.0155</v>
      </c>
      <c r="R248" s="235">
        <f>Q248*H248</f>
        <v>0.077499999999999999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188</v>
      </c>
      <c r="AT248" s="237" t="s">
        <v>378</v>
      </c>
      <c r="AU248" s="237" t="s">
        <v>83</v>
      </c>
      <c r="AY248" s="17" t="s">
        <v>140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81</v>
      </c>
      <c r="BK248" s="238">
        <f>ROUND(I248*H248,2)</f>
        <v>0</v>
      </c>
      <c r="BL248" s="17" t="s">
        <v>166</v>
      </c>
      <c r="BM248" s="237" t="s">
        <v>466</v>
      </c>
    </row>
    <row r="249" s="2" customFormat="1">
      <c r="A249" s="38"/>
      <c r="B249" s="39"/>
      <c r="C249" s="40"/>
      <c r="D249" s="239" t="s">
        <v>150</v>
      </c>
      <c r="E249" s="40"/>
      <c r="F249" s="240" t="s">
        <v>465</v>
      </c>
      <c r="G249" s="40"/>
      <c r="H249" s="40"/>
      <c r="I249" s="241"/>
      <c r="J249" s="40"/>
      <c r="K249" s="40"/>
      <c r="L249" s="44"/>
      <c r="M249" s="242"/>
      <c r="N249" s="243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150</v>
      </c>
      <c r="AU249" s="17" t="s">
        <v>83</v>
      </c>
    </row>
    <row r="250" s="2" customFormat="1" ht="33" customHeight="1">
      <c r="A250" s="38"/>
      <c r="B250" s="39"/>
      <c r="C250" s="271" t="s">
        <v>467</v>
      </c>
      <c r="D250" s="271" t="s">
        <v>378</v>
      </c>
      <c r="E250" s="272" t="s">
        <v>468</v>
      </c>
      <c r="F250" s="273" t="s">
        <v>469</v>
      </c>
      <c r="G250" s="274" t="s">
        <v>441</v>
      </c>
      <c r="H250" s="275">
        <v>4</v>
      </c>
      <c r="I250" s="276"/>
      <c r="J250" s="277">
        <f>ROUND(I250*H250,2)</f>
        <v>0</v>
      </c>
      <c r="K250" s="273" t="s">
        <v>147</v>
      </c>
      <c r="L250" s="278"/>
      <c r="M250" s="279" t="s">
        <v>1</v>
      </c>
      <c r="N250" s="280" t="s">
        <v>38</v>
      </c>
      <c r="O250" s="91"/>
      <c r="P250" s="235">
        <f>O250*H250</f>
        <v>0</v>
      </c>
      <c r="Q250" s="235">
        <v>0.0068999999999999999</v>
      </c>
      <c r="R250" s="235">
        <f>Q250*H250</f>
        <v>0.0276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188</v>
      </c>
      <c r="AT250" s="237" t="s">
        <v>378</v>
      </c>
      <c r="AU250" s="237" t="s">
        <v>83</v>
      </c>
      <c r="AY250" s="17" t="s">
        <v>140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81</v>
      </c>
      <c r="BK250" s="238">
        <f>ROUND(I250*H250,2)</f>
        <v>0</v>
      </c>
      <c r="BL250" s="17" t="s">
        <v>166</v>
      </c>
      <c r="BM250" s="237" t="s">
        <v>470</v>
      </c>
    </row>
    <row r="251" s="2" customFormat="1">
      <c r="A251" s="38"/>
      <c r="B251" s="39"/>
      <c r="C251" s="40"/>
      <c r="D251" s="239" t="s">
        <v>150</v>
      </c>
      <c r="E251" s="40"/>
      <c r="F251" s="240" t="s">
        <v>469</v>
      </c>
      <c r="G251" s="40"/>
      <c r="H251" s="40"/>
      <c r="I251" s="241"/>
      <c r="J251" s="40"/>
      <c r="K251" s="40"/>
      <c r="L251" s="44"/>
      <c r="M251" s="242"/>
      <c r="N251" s="243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150</v>
      </c>
      <c r="AU251" s="17" t="s">
        <v>83</v>
      </c>
    </row>
    <row r="252" s="2" customFormat="1" ht="24.15" customHeight="1">
      <c r="A252" s="38"/>
      <c r="B252" s="39"/>
      <c r="C252" s="271" t="s">
        <v>471</v>
      </c>
      <c r="D252" s="271" t="s">
        <v>378</v>
      </c>
      <c r="E252" s="272" t="s">
        <v>472</v>
      </c>
      <c r="F252" s="273" t="s">
        <v>473</v>
      </c>
      <c r="G252" s="274" t="s">
        <v>441</v>
      </c>
      <c r="H252" s="275">
        <v>2</v>
      </c>
      <c r="I252" s="276"/>
      <c r="J252" s="277">
        <f>ROUND(I252*H252,2)</f>
        <v>0</v>
      </c>
      <c r="K252" s="273" t="s">
        <v>147</v>
      </c>
      <c r="L252" s="278"/>
      <c r="M252" s="279" t="s">
        <v>1</v>
      </c>
      <c r="N252" s="280" t="s">
        <v>38</v>
      </c>
      <c r="O252" s="91"/>
      <c r="P252" s="235">
        <f>O252*H252</f>
        <v>0</v>
      </c>
      <c r="Q252" s="235">
        <v>0.012</v>
      </c>
      <c r="R252" s="235">
        <f>Q252*H252</f>
        <v>0.024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188</v>
      </c>
      <c r="AT252" s="237" t="s">
        <v>378</v>
      </c>
      <c r="AU252" s="237" t="s">
        <v>83</v>
      </c>
      <c r="AY252" s="17" t="s">
        <v>140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81</v>
      </c>
      <c r="BK252" s="238">
        <f>ROUND(I252*H252,2)</f>
        <v>0</v>
      </c>
      <c r="BL252" s="17" t="s">
        <v>166</v>
      </c>
      <c r="BM252" s="237" t="s">
        <v>474</v>
      </c>
    </row>
    <row r="253" s="2" customFormat="1">
      <c r="A253" s="38"/>
      <c r="B253" s="39"/>
      <c r="C253" s="40"/>
      <c r="D253" s="239" t="s">
        <v>150</v>
      </c>
      <c r="E253" s="40"/>
      <c r="F253" s="240" t="s">
        <v>473</v>
      </c>
      <c r="G253" s="40"/>
      <c r="H253" s="40"/>
      <c r="I253" s="241"/>
      <c r="J253" s="40"/>
      <c r="K253" s="40"/>
      <c r="L253" s="44"/>
      <c r="M253" s="242"/>
      <c r="N253" s="243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150</v>
      </c>
      <c r="AU253" s="17" t="s">
        <v>83</v>
      </c>
    </row>
    <row r="254" s="2" customFormat="1" ht="24.15" customHeight="1">
      <c r="A254" s="38"/>
      <c r="B254" s="39"/>
      <c r="C254" s="271" t="s">
        <v>475</v>
      </c>
      <c r="D254" s="271" t="s">
        <v>378</v>
      </c>
      <c r="E254" s="272" t="s">
        <v>476</v>
      </c>
      <c r="F254" s="273" t="s">
        <v>477</v>
      </c>
      <c r="G254" s="274" t="s">
        <v>441</v>
      </c>
      <c r="H254" s="275">
        <v>2</v>
      </c>
      <c r="I254" s="276"/>
      <c r="J254" s="277">
        <f>ROUND(I254*H254,2)</f>
        <v>0</v>
      </c>
      <c r="K254" s="273" t="s">
        <v>147</v>
      </c>
      <c r="L254" s="278"/>
      <c r="M254" s="279" t="s">
        <v>1</v>
      </c>
      <c r="N254" s="280" t="s">
        <v>38</v>
      </c>
      <c r="O254" s="91"/>
      <c r="P254" s="235">
        <f>O254*H254</f>
        <v>0</v>
      </c>
      <c r="Q254" s="235">
        <v>0.0095999999999999992</v>
      </c>
      <c r="R254" s="235">
        <f>Q254*H254</f>
        <v>0.019199999999999998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188</v>
      </c>
      <c r="AT254" s="237" t="s">
        <v>378</v>
      </c>
      <c r="AU254" s="237" t="s">
        <v>83</v>
      </c>
      <c r="AY254" s="17" t="s">
        <v>140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81</v>
      </c>
      <c r="BK254" s="238">
        <f>ROUND(I254*H254,2)</f>
        <v>0</v>
      </c>
      <c r="BL254" s="17" t="s">
        <v>166</v>
      </c>
      <c r="BM254" s="237" t="s">
        <v>478</v>
      </c>
    </row>
    <row r="255" s="2" customFormat="1">
      <c r="A255" s="38"/>
      <c r="B255" s="39"/>
      <c r="C255" s="40"/>
      <c r="D255" s="239" t="s">
        <v>150</v>
      </c>
      <c r="E255" s="40"/>
      <c r="F255" s="240" t="s">
        <v>477</v>
      </c>
      <c r="G255" s="40"/>
      <c r="H255" s="40"/>
      <c r="I255" s="241"/>
      <c r="J255" s="40"/>
      <c r="K255" s="40"/>
      <c r="L255" s="44"/>
      <c r="M255" s="242"/>
      <c r="N255" s="243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150</v>
      </c>
      <c r="AU255" s="17" t="s">
        <v>83</v>
      </c>
    </row>
    <row r="256" s="2" customFormat="1" ht="16.5" customHeight="1">
      <c r="A256" s="38"/>
      <c r="B256" s="39"/>
      <c r="C256" s="271" t="s">
        <v>479</v>
      </c>
      <c r="D256" s="271" t="s">
        <v>378</v>
      </c>
      <c r="E256" s="272" t="s">
        <v>480</v>
      </c>
      <c r="F256" s="273" t="s">
        <v>481</v>
      </c>
      <c r="G256" s="274" t="s">
        <v>441</v>
      </c>
      <c r="H256" s="275">
        <v>32</v>
      </c>
      <c r="I256" s="276"/>
      <c r="J256" s="277">
        <f>ROUND(I256*H256,2)</f>
        <v>0</v>
      </c>
      <c r="K256" s="273" t="s">
        <v>147</v>
      </c>
      <c r="L256" s="278"/>
      <c r="M256" s="279" t="s">
        <v>1</v>
      </c>
      <c r="N256" s="280" t="s">
        <v>38</v>
      </c>
      <c r="O256" s="91"/>
      <c r="P256" s="235">
        <f>O256*H256</f>
        <v>0</v>
      </c>
      <c r="Q256" s="235">
        <v>1.0000000000000001E-05</v>
      </c>
      <c r="R256" s="235">
        <f>Q256*H256</f>
        <v>0.00032000000000000003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188</v>
      </c>
      <c r="AT256" s="237" t="s">
        <v>378</v>
      </c>
      <c r="AU256" s="237" t="s">
        <v>83</v>
      </c>
      <c r="AY256" s="17" t="s">
        <v>140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81</v>
      </c>
      <c r="BK256" s="238">
        <f>ROUND(I256*H256,2)</f>
        <v>0</v>
      </c>
      <c r="BL256" s="17" t="s">
        <v>166</v>
      </c>
      <c r="BM256" s="237" t="s">
        <v>482</v>
      </c>
    </row>
    <row r="257" s="2" customFormat="1">
      <c r="A257" s="38"/>
      <c r="B257" s="39"/>
      <c r="C257" s="40"/>
      <c r="D257" s="239" t="s">
        <v>150</v>
      </c>
      <c r="E257" s="40"/>
      <c r="F257" s="240" t="s">
        <v>481</v>
      </c>
      <c r="G257" s="40"/>
      <c r="H257" s="40"/>
      <c r="I257" s="241"/>
      <c r="J257" s="40"/>
      <c r="K257" s="40"/>
      <c r="L257" s="44"/>
      <c r="M257" s="242"/>
      <c r="N257" s="243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150</v>
      </c>
      <c r="AU257" s="17" t="s">
        <v>83</v>
      </c>
    </row>
    <row r="258" s="2" customFormat="1" ht="24.15" customHeight="1">
      <c r="A258" s="38"/>
      <c r="B258" s="39"/>
      <c r="C258" s="226" t="s">
        <v>483</v>
      </c>
      <c r="D258" s="226" t="s">
        <v>143</v>
      </c>
      <c r="E258" s="227" t="s">
        <v>484</v>
      </c>
      <c r="F258" s="228" t="s">
        <v>485</v>
      </c>
      <c r="G258" s="229" t="s">
        <v>441</v>
      </c>
      <c r="H258" s="230">
        <v>12</v>
      </c>
      <c r="I258" s="231"/>
      <c r="J258" s="232">
        <f>ROUND(I258*H258,2)</f>
        <v>0</v>
      </c>
      <c r="K258" s="228" t="s">
        <v>147</v>
      </c>
      <c r="L258" s="44"/>
      <c r="M258" s="233" t="s">
        <v>1</v>
      </c>
      <c r="N258" s="234" t="s">
        <v>38</v>
      </c>
      <c r="O258" s="91"/>
      <c r="P258" s="235">
        <f>O258*H258</f>
        <v>0</v>
      </c>
      <c r="Q258" s="235">
        <v>0.00021000000000000001</v>
      </c>
      <c r="R258" s="235">
        <f>Q258*H258</f>
        <v>0.0025200000000000001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166</v>
      </c>
      <c r="AT258" s="237" t="s">
        <v>143</v>
      </c>
      <c r="AU258" s="237" t="s">
        <v>83</v>
      </c>
      <c r="AY258" s="17" t="s">
        <v>140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81</v>
      </c>
      <c r="BK258" s="238">
        <f>ROUND(I258*H258,2)</f>
        <v>0</v>
      </c>
      <c r="BL258" s="17" t="s">
        <v>166</v>
      </c>
      <c r="BM258" s="237" t="s">
        <v>486</v>
      </c>
    </row>
    <row r="259" s="2" customFormat="1">
      <c r="A259" s="38"/>
      <c r="B259" s="39"/>
      <c r="C259" s="40"/>
      <c r="D259" s="239" t="s">
        <v>150</v>
      </c>
      <c r="E259" s="40"/>
      <c r="F259" s="240" t="s">
        <v>487</v>
      </c>
      <c r="G259" s="40"/>
      <c r="H259" s="40"/>
      <c r="I259" s="241"/>
      <c r="J259" s="40"/>
      <c r="K259" s="40"/>
      <c r="L259" s="44"/>
      <c r="M259" s="242"/>
      <c r="N259" s="243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150</v>
      </c>
      <c r="AU259" s="17" t="s">
        <v>83</v>
      </c>
    </row>
    <row r="260" s="2" customFormat="1">
      <c r="A260" s="38"/>
      <c r="B260" s="39"/>
      <c r="C260" s="40"/>
      <c r="D260" s="244" t="s">
        <v>152</v>
      </c>
      <c r="E260" s="40"/>
      <c r="F260" s="245" t="s">
        <v>488</v>
      </c>
      <c r="G260" s="40"/>
      <c r="H260" s="40"/>
      <c r="I260" s="241"/>
      <c r="J260" s="40"/>
      <c r="K260" s="40"/>
      <c r="L260" s="44"/>
      <c r="M260" s="242"/>
      <c r="N260" s="243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152</v>
      </c>
      <c r="AU260" s="17" t="s">
        <v>83</v>
      </c>
    </row>
    <row r="261" s="14" customFormat="1">
      <c r="A261" s="14"/>
      <c r="B261" s="256"/>
      <c r="C261" s="257"/>
      <c r="D261" s="239" t="s">
        <v>154</v>
      </c>
      <c r="E261" s="258" t="s">
        <v>1</v>
      </c>
      <c r="F261" s="259" t="s">
        <v>489</v>
      </c>
      <c r="G261" s="257"/>
      <c r="H261" s="260">
        <v>12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154</v>
      </c>
      <c r="AU261" s="266" t="s">
        <v>83</v>
      </c>
      <c r="AV261" s="14" t="s">
        <v>83</v>
      </c>
      <c r="AW261" s="14" t="s">
        <v>30</v>
      </c>
      <c r="AX261" s="14" t="s">
        <v>81</v>
      </c>
      <c r="AY261" s="266" t="s">
        <v>140</v>
      </c>
    </row>
    <row r="262" s="2" customFormat="1" ht="16.5" customHeight="1">
      <c r="A262" s="38"/>
      <c r="B262" s="39"/>
      <c r="C262" s="271" t="s">
        <v>490</v>
      </c>
      <c r="D262" s="271" t="s">
        <v>378</v>
      </c>
      <c r="E262" s="272" t="s">
        <v>491</v>
      </c>
      <c r="F262" s="273" t="s">
        <v>492</v>
      </c>
      <c r="G262" s="274" t="s">
        <v>441</v>
      </c>
      <c r="H262" s="275">
        <v>1</v>
      </c>
      <c r="I262" s="276"/>
      <c r="J262" s="277">
        <f>ROUND(I262*H262,2)</f>
        <v>0</v>
      </c>
      <c r="K262" s="273" t="s">
        <v>1</v>
      </c>
      <c r="L262" s="278"/>
      <c r="M262" s="279" t="s">
        <v>1</v>
      </c>
      <c r="N262" s="280" t="s">
        <v>38</v>
      </c>
      <c r="O262" s="91"/>
      <c r="P262" s="235">
        <f>O262*H262</f>
        <v>0</v>
      </c>
      <c r="Q262" s="235">
        <v>0.00040999999999999999</v>
      </c>
      <c r="R262" s="235">
        <f>Q262*H262</f>
        <v>0.00040999999999999999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188</v>
      </c>
      <c r="AT262" s="237" t="s">
        <v>378</v>
      </c>
      <c r="AU262" s="237" t="s">
        <v>83</v>
      </c>
      <c r="AY262" s="17" t="s">
        <v>140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81</v>
      </c>
      <c r="BK262" s="238">
        <f>ROUND(I262*H262,2)</f>
        <v>0</v>
      </c>
      <c r="BL262" s="17" t="s">
        <v>166</v>
      </c>
      <c r="BM262" s="237" t="s">
        <v>493</v>
      </c>
    </row>
    <row r="263" s="2" customFormat="1">
      <c r="A263" s="38"/>
      <c r="B263" s="39"/>
      <c r="C263" s="40"/>
      <c r="D263" s="239" t="s">
        <v>150</v>
      </c>
      <c r="E263" s="40"/>
      <c r="F263" s="240" t="s">
        <v>492</v>
      </c>
      <c r="G263" s="40"/>
      <c r="H263" s="40"/>
      <c r="I263" s="241"/>
      <c r="J263" s="40"/>
      <c r="K263" s="40"/>
      <c r="L263" s="44"/>
      <c r="M263" s="242"/>
      <c r="N263" s="24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150</v>
      </c>
      <c r="AU263" s="17" t="s">
        <v>83</v>
      </c>
    </row>
    <row r="264" s="14" customFormat="1">
      <c r="A264" s="14"/>
      <c r="B264" s="256"/>
      <c r="C264" s="257"/>
      <c r="D264" s="239" t="s">
        <v>154</v>
      </c>
      <c r="E264" s="258" t="s">
        <v>1</v>
      </c>
      <c r="F264" s="259" t="s">
        <v>81</v>
      </c>
      <c r="G264" s="257"/>
      <c r="H264" s="260">
        <v>1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6" t="s">
        <v>154</v>
      </c>
      <c r="AU264" s="266" t="s">
        <v>83</v>
      </c>
      <c r="AV264" s="14" t="s">
        <v>83</v>
      </c>
      <c r="AW264" s="14" t="s">
        <v>30</v>
      </c>
      <c r="AX264" s="14" t="s">
        <v>81</v>
      </c>
      <c r="AY264" s="266" t="s">
        <v>140</v>
      </c>
    </row>
    <row r="265" s="2" customFormat="1" ht="21.75" customHeight="1">
      <c r="A265" s="38"/>
      <c r="B265" s="39"/>
      <c r="C265" s="271" t="s">
        <v>494</v>
      </c>
      <c r="D265" s="271" t="s">
        <v>378</v>
      </c>
      <c r="E265" s="272" t="s">
        <v>495</v>
      </c>
      <c r="F265" s="273" t="s">
        <v>496</v>
      </c>
      <c r="G265" s="274" t="s">
        <v>441</v>
      </c>
      <c r="H265" s="275">
        <v>1</v>
      </c>
      <c r="I265" s="276"/>
      <c r="J265" s="277">
        <f>ROUND(I265*H265,2)</f>
        <v>0</v>
      </c>
      <c r="K265" s="273" t="s">
        <v>147</v>
      </c>
      <c r="L265" s="278"/>
      <c r="M265" s="279" t="s">
        <v>1</v>
      </c>
      <c r="N265" s="280" t="s">
        <v>38</v>
      </c>
      <c r="O265" s="91"/>
      <c r="P265" s="235">
        <f>O265*H265</f>
        <v>0</v>
      </c>
      <c r="Q265" s="235">
        <v>0.0035999999999999999</v>
      </c>
      <c r="R265" s="235">
        <f>Q265*H265</f>
        <v>0.0035999999999999999</v>
      </c>
      <c r="S265" s="235">
        <v>0</v>
      </c>
      <c r="T265" s="23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7" t="s">
        <v>188</v>
      </c>
      <c r="AT265" s="237" t="s">
        <v>378</v>
      </c>
      <c r="AU265" s="237" t="s">
        <v>83</v>
      </c>
      <c r="AY265" s="17" t="s">
        <v>140</v>
      </c>
      <c r="BE265" s="238">
        <f>IF(N265="základní",J265,0)</f>
        <v>0</v>
      </c>
      <c r="BF265" s="238">
        <f>IF(N265="snížená",J265,0)</f>
        <v>0</v>
      </c>
      <c r="BG265" s="238">
        <f>IF(N265="zákl. přenesená",J265,0)</f>
        <v>0</v>
      </c>
      <c r="BH265" s="238">
        <f>IF(N265="sníž. přenesená",J265,0)</f>
        <v>0</v>
      </c>
      <c r="BI265" s="238">
        <f>IF(N265="nulová",J265,0)</f>
        <v>0</v>
      </c>
      <c r="BJ265" s="17" t="s">
        <v>81</v>
      </c>
      <c r="BK265" s="238">
        <f>ROUND(I265*H265,2)</f>
        <v>0</v>
      </c>
      <c r="BL265" s="17" t="s">
        <v>166</v>
      </c>
      <c r="BM265" s="237" t="s">
        <v>497</v>
      </c>
    </row>
    <row r="266" s="2" customFormat="1">
      <c r="A266" s="38"/>
      <c r="B266" s="39"/>
      <c r="C266" s="40"/>
      <c r="D266" s="239" t="s">
        <v>150</v>
      </c>
      <c r="E266" s="40"/>
      <c r="F266" s="240" t="s">
        <v>496</v>
      </c>
      <c r="G266" s="40"/>
      <c r="H266" s="40"/>
      <c r="I266" s="241"/>
      <c r="J266" s="40"/>
      <c r="K266" s="40"/>
      <c r="L266" s="44"/>
      <c r="M266" s="242"/>
      <c r="N266" s="243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150</v>
      </c>
      <c r="AU266" s="17" t="s">
        <v>83</v>
      </c>
    </row>
    <row r="267" s="2" customFormat="1" ht="16.5" customHeight="1">
      <c r="A267" s="38"/>
      <c r="B267" s="39"/>
      <c r="C267" s="271" t="s">
        <v>498</v>
      </c>
      <c r="D267" s="271" t="s">
        <v>378</v>
      </c>
      <c r="E267" s="272" t="s">
        <v>499</v>
      </c>
      <c r="F267" s="273" t="s">
        <v>500</v>
      </c>
      <c r="G267" s="274" t="s">
        <v>441</v>
      </c>
      <c r="H267" s="275">
        <v>2</v>
      </c>
      <c r="I267" s="276"/>
      <c r="J267" s="277">
        <f>ROUND(I267*H267,2)</f>
        <v>0</v>
      </c>
      <c r="K267" s="273" t="s">
        <v>147</v>
      </c>
      <c r="L267" s="278"/>
      <c r="M267" s="279" t="s">
        <v>1</v>
      </c>
      <c r="N267" s="280" t="s">
        <v>38</v>
      </c>
      <c r="O267" s="91"/>
      <c r="P267" s="235">
        <f>O267*H267</f>
        <v>0</v>
      </c>
      <c r="Q267" s="235">
        <v>0.0051000000000000004</v>
      </c>
      <c r="R267" s="235">
        <f>Q267*H267</f>
        <v>0.010200000000000001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188</v>
      </c>
      <c r="AT267" s="237" t="s">
        <v>378</v>
      </c>
      <c r="AU267" s="237" t="s">
        <v>83</v>
      </c>
      <c r="AY267" s="17" t="s">
        <v>140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81</v>
      </c>
      <c r="BK267" s="238">
        <f>ROUND(I267*H267,2)</f>
        <v>0</v>
      </c>
      <c r="BL267" s="17" t="s">
        <v>166</v>
      </c>
      <c r="BM267" s="237" t="s">
        <v>501</v>
      </c>
    </row>
    <row r="268" s="2" customFormat="1">
      <c r="A268" s="38"/>
      <c r="B268" s="39"/>
      <c r="C268" s="40"/>
      <c r="D268" s="239" t="s">
        <v>150</v>
      </c>
      <c r="E268" s="40"/>
      <c r="F268" s="240" t="s">
        <v>500</v>
      </c>
      <c r="G268" s="40"/>
      <c r="H268" s="40"/>
      <c r="I268" s="241"/>
      <c r="J268" s="40"/>
      <c r="K268" s="40"/>
      <c r="L268" s="44"/>
      <c r="M268" s="242"/>
      <c r="N268" s="243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150</v>
      </c>
      <c r="AU268" s="17" t="s">
        <v>83</v>
      </c>
    </row>
    <row r="269" s="2" customFormat="1" ht="24.15" customHeight="1">
      <c r="A269" s="38"/>
      <c r="B269" s="39"/>
      <c r="C269" s="271" t="s">
        <v>502</v>
      </c>
      <c r="D269" s="271" t="s">
        <v>378</v>
      </c>
      <c r="E269" s="272" t="s">
        <v>503</v>
      </c>
      <c r="F269" s="273" t="s">
        <v>504</v>
      </c>
      <c r="G269" s="274" t="s">
        <v>441</v>
      </c>
      <c r="H269" s="275">
        <v>5</v>
      </c>
      <c r="I269" s="276"/>
      <c r="J269" s="277">
        <f>ROUND(I269*H269,2)</f>
        <v>0</v>
      </c>
      <c r="K269" s="273" t="s">
        <v>147</v>
      </c>
      <c r="L269" s="278"/>
      <c r="M269" s="279" t="s">
        <v>1</v>
      </c>
      <c r="N269" s="280" t="s">
        <v>38</v>
      </c>
      <c r="O269" s="91"/>
      <c r="P269" s="235">
        <f>O269*H269</f>
        <v>0</v>
      </c>
      <c r="Q269" s="235">
        <v>0.0064999999999999997</v>
      </c>
      <c r="R269" s="235">
        <f>Q269*H269</f>
        <v>0.032500000000000001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188</v>
      </c>
      <c r="AT269" s="237" t="s">
        <v>378</v>
      </c>
      <c r="AU269" s="237" t="s">
        <v>83</v>
      </c>
      <c r="AY269" s="17" t="s">
        <v>140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81</v>
      </c>
      <c r="BK269" s="238">
        <f>ROUND(I269*H269,2)</f>
        <v>0</v>
      </c>
      <c r="BL269" s="17" t="s">
        <v>166</v>
      </c>
      <c r="BM269" s="237" t="s">
        <v>505</v>
      </c>
    </row>
    <row r="270" s="2" customFormat="1">
      <c r="A270" s="38"/>
      <c r="B270" s="39"/>
      <c r="C270" s="40"/>
      <c r="D270" s="239" t="s">
        <v>150</v>
      </c>
      <c r="E270" s="40"/>
      <c r="F270" s="240" t="s">
        <v>504</v>
      </c>
      <c r="G270" s="40"/>
      <c r="H270" s="40"/>
      <c r="I270" s="241"/>
      <c r="J270" s="40"/>
      <c r="K270" s="40"/>
      <c r="L270" s="44"/>
      <c r="M270" s="242"/>
      <c r="N270" s="243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150</v>
      </c>
      <c r="AU270" s="17" t="s">
        <v>83</v>
      </c>
    </row>
    <row r="271" s="2" customFormat="1" ht="33" customHeight="1">
      <c r="A271" s="38"/>
      <c r="B271" s="39"/>
      <c r="C271" s="271" t="s">
        <v>506</v>
      </c>
      <c r="D271" s="271" t="s">
        <v>378</v>
      </c>
      <c r="E271" s="272" t="s">
        <v>507</v>
      </c>
      <c r="F271" s="273" t="s">
        <v>508</v>
      </c>
      <c r="G271" s="274" t="s">
        <v>441</v>
      </c>
      <c r="H271" s="275">
        <v>3</v>
      </c>
      <c r="I271" s="276"/>
      <c r="J271" s="277">
        <f>ROUND(I271*H271,2)</f>
        <v>0</v>
      </c>
      <c r="K271" s="273" t="s">
        <v>147</v>
      </c>
      <c r="L271" s="278"/>
      <c r="M271" s="279" t="s">
        <v>1</v>
      </c>
      <c r="N271" s="280" t="s">
        <v>38</v>
      </c>
      <c r="O271" s="91"/>
      <c r="P271" s="235">
        <f>O271*H271</f>
        <v>0</v>
      </c>
      <c r="Q271" s="235">
        <v>0.0088000000000000005</v>
      </c>
      <c r="R271" s="235">
        <f>Q271*H271</f>
        <v>0.0264</v>
      </c>
      <c r="S271" s="235">
        <v>0</v>
      </c>
      <c r="T271" s="23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7" t="s">
        <v>188</v>
      </c>
      <c r="AT271" s="237" t="s">
        <v>378</v>
      </c>
      <c r="AU271" s="237" t="s">
        <v>83</v>
      </c>
      <c r="AY271" s="17" t="s">
        <v>140</v>
      </c>
      <c r="BE271" s="238">
        <f>IF(N271="základní",J271,0)</f>
        <v>0</v>
      </c>
      <c r="BF271" s="238">
        <f>IF(N271="snížená",J271,0)</f>
        <v>0</v>
      </c>
      <c r="BG271" s="238">
        <f>IF(N271="zákl. přenesená",J271,0)</f>
        <v>0</v>
      </c>
      <c r="BH271" s="238">
        <f>IF(N271="sníž. přenesená",J271,0)</f>
        <v>0</v>
      </c>
      <c r="BI271" s="238">
        <f>IF(N271="nulová",J271,0)</f>
        <v>0</v>
      </c>
      <c r="BJ271" s="17" t="s">
        <v>81</v>
      </c>
      <c r="BK271" s="238">
        <f>ROUND(I271*H271,2)</f>
        <v>0</v>
      </c>
      <c r="BL271" s="17" t="s">
        <v>166</v>
      </c>
      <c r="BM271" s="237" t="s">
        <v>509</v>
      </c>
    </row>
    <row r="272" s="2" customFormat="1">
      <c r="A272" s="38"/>
      <c r="B272" s="39"/>
      <c r="C272" s="40"/>
      <c r="D272" s="239" t="s">
        <v>150</v>
      </c>
      <c r="E272" s="40"/>
      <c r="F272" s="240" t="s">
        <v>508</v>
      </c>
      <c r="G272" s="40"/>
      <c r="H272" s="40"/>
      <c r="I272" s="241"/>
      <c r="J272" s="40"/>
      <c r="K272" s="40"/>
      <c r="L272" s="44"/>
      <c r="M272" s="242"/>
      <c r="N272" s="243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150</v>
      </c>
      <c r="AU272" s="17" t="s">
        <v>83</v>
      </c>
    </row>
    <row r="273" s="2" customFormat="1" ht="24.15" customHeight="1">
      <c r="A273" s="38"/>
      <c r="B273" s="39"/>
      <c r="C273" s="226" t="s">
        <v>510</v>
      </c>
      <c r="D273" s="226" t="s">
        <v>143</v>
      </c>
      <c r="E273" s="227" t="s">
        <v>511</v>
      </c>
      <c r="F273" s="228" t="s">
        <v>512</v>
      </c>
      <c r="G273" s="229" t="s">
        <v>441</v>
      </c>
      <c r="H273" s="230">
        <v>1</v>
      </c>
      <c r="I273" s="231"/>
      <c r="J273" s="232">
        <f>ROUND(I273*H273,2)</f>
        <v>0</v>
      </c>
      <c r="K273" s="228" t="s">
        <v>147</v>
      </c>
      <c r="L273" s="44"/>
      <c r="M273" s="233" t="s">
        <v>1</v>
      </c>
      <c r="N273" s="234" t="s">
        <v>38</v>
      </c>
      <c r="O273" s="91"/>
      <c r="P273" s="235">
        <f>O273*H273</f>
        <v>0</v>
      </c>
      <c r="Q273" s="235">
        <v>0.00021000000000000001</v>
      </c>
      <c r="R273" s="235">
        <f>Q273*H273</f>
        <v>0.00021000000000000001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166</v>
      </c>
      <c r="AT273" s="237" t="s">
        <v>143</v>
      </c>
      <c r="AU273" s="237" t="s">
        <v>83</v>
      </c>
      <c r="AY273" s="17" t="s">
        <v>140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81</v>
      </c>
      <c r="BK273" s="238">
        <f>ROUND(I273*H273,2)</f>
        <v>0</v>
      </c>
      <c r="BL273" s="17" t="s">
        <v>166</v>
      </c>
      <c r="BM273" s="237" t="s">
        <v>513</v>
      </c>
    </row>
    <row r="274" s="2" customFormat="1">
      <c r="A274" s="38"/>
      <c r="B274" s="39"/>
      <c r="C274" s="40"/>
      <c r="D274" s="239" t="s">
        <v>150</v>
      </c>
      <c r="E274" s="40"/>
      <c r="F274" s="240" t="s">
        <v>514</v>
      </c>
      <c r="G274" s="40"/>
      <c r="H274" s="40"/>
      <c r="I274" s="241"/>
      <c r="J274" s="40"/>
      <c r="K274" s="40"/>
      <c r="L274" s="44"/>
      <c r="M274" s="242"/>
      <c r="N274" s="243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150</v>
      </c>
      <c r="AU274" s="17" t="s">
        <v>83</v>
      </c>
    </row>
    <row r="275" s="2" customFormat="1">
      <c r="A275" s="38"/>
      <c r="B275" s="39"/>
      <c r="C275" s="40"/>
      <c r="D275" s="244" t="s">
        <v>152</v>
      </c>
      <c r="E275" s="40"/>
      <c r="F275" s="245" t="s">
        <v>515</v>
      </c>
      <c r="G275" s="40"/>
      <c r="H275" s="40"/>
      <c r="I275" s="241"/>
      <c r="J275" s="40"/>
      <c r="K275" s="40"/>
      <c r="L275" s="44"/>
      <c r="M275" s="242"/>
      <c r="N275" s="243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152</v>
      </c>
      <c r="AU275" s="17" t="s">
        <v>83</v>
      </c>
    </row>
    <row r="276" s="14" customFormat="1">
      <c r="A276" s="14"/>
      <c r="B276" s="256"/>
      <c r="C276" s="257"/>
      <c r="D276" s="239" t="s">
        <v>154</v>
      </c>
      <c r="E276" s="258" t="s">
        <v>1</v>
      </c>
      <c r="F276" s="259" t="s">
        <v>81</v>
      </c>
      <c r="G276" s="257"/>
      <c r="H276" s="260">
        <v>1</v>
      </c>
      <c r="I276" s="261"/>
      <c r="J276" s="257"/>
      <c r="K276" s="257"/>
      <c r="L276" s="262"/>
      <c r="M276" s="263"/>
      <c r="N276" s="264"/>
      <c r="O276" s="264"/>
      <c r="P276" s="264"/>
      <c r="Q276" s="264"/>
      <c r="R276" s="264"/>
      <c r="S276" s="264"/>
      <c r="T276" s="26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6" t="s">
        <v>154</v>
      </c>
      <c r="AU276" s="266" t="s">
        <v>83</v>
      </c>
      <c r="AV276" s="14" t="s">
        <v>83</v>
      </c>
      <c r="AW276" s="14" t="s">
        <v>30</v>
      </c>
      <c r="AX276" s="14" t="s">
        <v>81</v>
      </c>
      <c r="AY276" s="266" t="s">
        <v>140</v>
      </c>
    </row>
    <row r="277" s="2" customFormat="1" ht="33" customHeight="1">
      <c r="A277" s="38"/>
      <c r="B277" s="39"/>
      <c r="C277" s="271" t="s">
        <v>516</v>
      </c>
      <c r="D277" s="271" t="s">
        <v>378</v>
      </c>
      <c r="E277" s="272" t="s">
        <v>517</v>
      </c>
      <c r="F277" s="273" t="s">
        <v>518</v>
      </c>
      <c r="G277" s="274" t="s">
        <v>441</v>
      </c>
      <c r="H277" s="275">
        <v>1</v>
      </c>
      <c r="I277" s="276"/>
      <c r="J277" s="277">
        <f>ROUND(I277*H277,2)</f>
        <v>0</v>
      </c>
      <c r="K277" s="273" t="s">
        <v>147</v>
      </c>
      <c r="L277" s="278"/>
      <c r="M277" s="279" t="s">
        <v>1</v>
      </c>
      <c r="N277" s="280" t="s">
        <v>38</v>
      </c>
      <c r="O277" s="91"/>
      <c r="P277" s="235">
        <f>O277*H277</f>
        <v>0</v>
      </c>
      <c r="Q277" s="235">
        <v>0.0079000000000000008</v>
      </c>
      <c r="R277" s="235">
        <f>Q277*H277</f>
        <v>0.0079000000000000008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188</v>
      </c>
      <c r="AT277" s="237" t="s">
        <v>378</v>
      </c>
      <c r="AU277" s="237" t="s">
        <v>83</v>
      </c>
      <c r="AY277" s="17" t="s">
        <v>140</v>
      </c>
      <c r="BE277" s="238">
        <f>IF(N277="základní",J277,0)</f>
        <v>0</v>
      </c>
      <c r="BF277" s="238">
        <f>IF(N277="snížená",J277,0)</f>
        <v>0</v>
      </c>
      <c r="BG277" s="238">
        <f>IF(N277="zákl. přenesená",J277,0)</f>
        <v>0</v>
      </c>
      <c r="BH277" s="238">
        <f>IF(N277="sníž. přenesená",J277,0)</f>
        <v>0</v>
      </c>
      <c r="BI277" s="238">
        <f>IF(N277="nulová",J277,0)</f>
        <v>0</v>
      </c>
      <c r="BJ277" s="17" t="s">
        <v>81</v>
      </c>
      <c r="BK277" s="238">
        <f>ROUND(I277*H277,2)</f>
        <v>0</v>
      </c>
      <c r="BL277" s="17" t="s">
        <v>166</v>
      </c>
      <c r="BM277" s="237" t="s">
        <v>519</v>
      </c>
    </row>
    <row r="278" s="2" customFormat="1">
      <c r="A278" s="38"/>
      <c r="B278" s="39"/>
      <c r="C278" s="40"/>
      <c r="D278" s="239" t="s">
        <v>150</v>
      </c>
      <c r="E278" s="40"/>
      <c r="F278" s="240" t="s">
        <v>518</v>
      </c>
      <c r="G278" s="40"/>
      <c r="H278" s="40"/>
      <c r="I278" s="241"/>
      <c r="J278" s="40"/>
      <c r="K278" s="40"/>
      <c r="L278" s="44"/>
      <c r="M278" s="242"/>
      <c r="N278" s="243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150</v>
      </c>
      <c r="AU278" s="17" t="s">
        <v>83</v>
      </c>
    </row>
    <row r="279" s="2" customFormat="1" ht="16.5" customHeight="1">
      <c r="A279" s="38"/>
      <c r="B279" s="39"/>
      <c r="C279" s="271" t="s">
        <v>520</v>
      </c>
      <c r="D279" s="271" t="s">
        <v>378</v>
      </c>
      <c r="E279" s="272" t="s">
        <v>521</v>
      </c>
      <c r="F279" s="273" t="s">
        <v>522</v>
      </c>
      <c r="G279" s="274" t="s">
        <v>441</v>
      </c>
      <c r="H279" s="275">
        <v>2</v>
      </c>
      <c r="I279" s="276"/>
      <c r="J279" s="277">
        <f>ROUND(I279*H279,2)</f>
        <v>0</v>
      </c>
      <c r="K279" s="273" t="s">
        <v>147</v>
      </c>
      <c r="L279" s="278"/>
      <c r="M279" s="279" t="s">
        <v>1</v>
      </c>
      <c r="N279" s="280" t="s">
        <v>38</v>
      </c>
      <c r="O279" s="91"/>
      <c r="P279" s="235">
        <f>O279*H279</f>
        <v>0</v>
      </c>
      <c r="Q279" s="235">
        <v>0.00010000000000000001</v>
      </c>
      <c r="R279" s="235">
        <f>Q279*H279</f>
        <v>0.00020000000000000001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188</v>
      </c>
      <c r="AT279" s="237" t="s">
        <v>378</v>
      </c>
      <c r="AU279" s="237" t="s">
        <v>83</v>
      </c>
      <c r="AY279" s="17" t="s">
        <v>140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81</v>
      </c>
      <c r="BK279" s="238">
        <f>ROUND(I279*H279,2)</f>
        <v>0</v>
      </c>
      <c r="BL279" s="17" t="s">
        <v>166</v>
      </c>
      <c r="BM279" s="237" t="s">
        <v>523</v>
      </c>
    </row>
    <row r="280" s="2" customFormat="1">
      <c r="A280" s="38"/>
      <c r="B280" s="39"/>
      <c r="C280" s="40"/>
      <c r="D280" s="239" t="s">
        <v>150</v>
      </c>
      <c r="E280" s="40"/>
      <c r="F280" s="240" t="s">
        <v>522</v>
      </c>
      <c r="G280" s="40"/>
      <c r="H280" s="40"/>
      <c r="I280" s="241"/>
      <c r="J280" s="40"/>
      <c r="K280" s="40"/>
      <c r="L280" s="44"/>
      <c r="M280" s="242"/>
      <c r="N280" s="243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150</v>
      </c>
      <c r="AU280" s="17" t="s">
        <v>83</v>
      </c>
    </row>
    <row r="281" s="14" customFormat="1">
      <c r="A281" s="14"/>
      <c r="B281" s="256"/>
      <c r="C281" s="257"/>
      <c r="D281" s="239" t="s">
        <v>154</v>
      </c>
      <c r="E281" s="258" t="s">
        <v>1</v>
      </c>
      <c r="F281" s="259" t="s">
        <v>83</v>
      </c>
      <c r="G281" s="257"/>
      <c r="H281" s="260">
        <v>2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154</v>
      </c>
      <c r="AU281" s="266" t="s">
        <v>83</v>
      </c>
      <c r="AV281" s="14" t="s">
        <v>83</v>
      </c>
      <c r="AW281" s="14" t="s">
        <v>30</v>
      </c>
      <c r="AX281" s="14" t="s">
        <v>81</v>
      </c>
      <c r="AY281" s="266" t="s">
        <v>140</v>
      </c>
    </row>
    <row r="282" s="2" customFormat="1" ht="24.15" customHeight="1">
      <c r="A282" s="38"/>
      <c r="B282" s="39"/>
      <c r="C282" s="226" t="s">
        <v>524</v>
      </c>
      <c r="D282" s="226" t="s">
        <v>143</v>
      </c>
      <c r="E282" s="227" t="s">
        <v>525</v>
      </c>
      <c r="F282" s="228" t="s">
        <v>526</v>
      </c>
      <c r="G282" s="229" t="s">
        <v>441</v>
      </c>
      <c r="H282" s="230">
        <v>2</v>
      </c>
      <c r="I282" s="231"/>
      <c r="J282" s="232">
        <f>ROUND(I282*H282,2)</f>
        <v>0</v>
      </c>
      <c r="K282" s="228" t="s">
        <v>147</v>
      </c>
      <c r="L282" s="44"/>
      <c r="M282" s="233" t="s">
        <v>1</v>
      </c>
      <c r="N282" s="234" t="s">
        <v>38</v>
      </c>
      <c r="O282" s="91"/>
      <c r="P282" s="235">
        <f>O282*H282</f>
        <v>0</v>
      </c>
      <c r="Q282" s="235">
        <v>0.00167</v>
      </c>
      <c r="R282" s="235">
        <f>Q282*H282</f>
        <v>0.0033400000000000001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166</v>
      </c>
      <c r="AT282" s="237" t="s">
        <v>143</v>
      </c>
      <c r="AU282" s="237" t="s">
        <v>83</v>
      </c>
      <c r="AY282" s="17" t="s">
        <v>140</v>
      </c>
      <c r="BE282" s="238">
        <f>IF(N282="základní",J282,0)</f>
        <v>0</v>
      </c>
      <c r="BF282" s="238">
        <f>IF(N282="snížená",J282,0)</f>
        <v>0</v>
      </c>
      <c r="BG282" s="238">
        <f>IF(N282="zákl. přenesená",J282,0)</f>
        <v>0</v>
      </c>
      <c r="BH282" s="238">
        <f>IF(N282="sníž. přenesená",J282,0)</f>
        <v>0</v>
      </c>
      <c r="BI282" s="238">
        <f>IF(N282="nulová",J282,0)</f>
        <v>0</v>
      </c>
      <c r="BJ282" s="17" t="s">
        <v>81</v>
      </c>
      <c r="BK282" s="238">
        <f>ROUND(I282*H282,2)</f>
        <v>0</v>
      </c>
      <c r="BL282" s="17" t="s">
        <v>166</v>
      </c>
      <c r="BM282" s="237" t="s">
        <v>527</v>
      </c>
    </row>
    <row r="283" s="2" customFormat="1">
      <c r="A283" s="38"/>
      <c r="B283" s="39"/>
      <c r="C283" s="40"/>
      <c r="D283" s="239" t="s">
        <v>150</v>
      </c>
      <c r="E283" s="40"/>
      <c r="F283" s="240" t="s">
        <v>528</v>
      </c>
      <c r="G283" s="40"/>
      <c r="H283" s="40"/>
      <c r="I283" s="241"/>
      <c r="J283" s="40"/>
      <c r="K283" s="40"/>
      <c r="L283" s="44"/>
      <c r="M283" s="242"/>
      <c r="N283" s="243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150</v>
      </c>
      <c r="AU283" s="17" t="s">
        <v>83</v>
      </c>
    </row>
    <row r="284" s="2" customFormat="1">
      <c r="A284" s="38"/>
      <c r="B284" s="39"/>
      <c r="C284" s="40"/>
      <c r="D284" s="244" t="s">
        <v>152</v>
      </c>
      <c r="E284" s="40"/>
      <c r="F284" s="245" t="s">
        <v>529</v>
      </c>
      <c r="G284" s="40"/>
      <c r="H284" s="40"/>
      <c r="I284" s="241"/>
      <c r="J284" s="40"/>
      <c r="K284" s="40"/>
      <c r="L284" s="44"/>
      <c r="M284" s="242"/>
      <c r="N284" s="243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152</v>
      </c>
      <c r="AU284" s="17" t="s">
        <v>83</v>
      </c>
    </row>
    <row r="285" s="14" customFormat="1">
      <c r="A285" s="14"/>
      <c r="B285" s="256"/>
      <c r="C285" s="257"/>
      <c r="D285" s="239" t="s">
        <v>154</v>
      </c>
      <c r="E285" s="258" t="s">
        <v>1</v>
      </c>
      <c r="F285" s="259" t="s">
        <v>530</v>
      </c>
      <c r="G285" s="257"/>
      <c r="H285" s="260">
        <v>2</v>
      </c>
      <c r="I285" s="261"/>
      <c r="J285" s="257"/>
      <c r="K285" s="257"/>
      <c r="L285" s="262"/>
      <c r="M285" s="263"/>
      <c r="N285" s="264"/>
      <c r="O285" s="264"/>
      <c r="P285" s="264"/>
      <c r="Q285" s="264"/>
      <c r="R285" s="264"/>
      <c r="S285" s="264"/>
      <c r="T285" s="26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6" t="s">
        <v>154</v>
      </c>
      <c r="AU285" s="266" t="s">
        <v>83</v>
      </c>
      <c r="AV285" s="14" t="s">
        <v>83</v>
      </c>
      <c r="AW285" s="14" t="s">
        <v>30</v>
      </c>
      <c r="AX285" s="14" t="s">
        <v>81</v>
      </c>
      <c r="AY285" s="266" t="s">
        <v>140</v>
      </c>
    </row>
    <row r="286" s="2" customFormat="1" ht="24.15" customHeight="1">
      <c r="A286" s="38"/>
      <c r="B286" s="39"/>
      <c r="C286" s="271" t="s">
        <v>531</v>
      </c>
      <c r="D286" s="271" t="s">
        <v>378</v>
      </c>
      <c r="E286" s="272" t="s">
        <v>532</v>
      </c>
      <c r="F286" s="273" t="s">
        <v>533</v>
      </c>
      <c r="G286" s="274" t="s">
        <v>441</v>
      </c>
      <c r="H286" s="275">
        <v>1</v>
      </c>
      <c r="I286" s="276"/>
      <c r="J286" s="277">
        <f>ROUND(I286*H286,2)</f>
        <v>0</v>
      </c>
      <c r="K286" s="273" t="s">
        <v>147</v>
      </c>
      <c r="L286" s="278"/>
      <c r="M286" s="279" t="s">
        <v>1</v>
      </c>
      <c r="N286" s="280" t="s">
        <v>38</v>
      </c>
      <c r="O286" s="91"/>
      <c r="P286" s="235">
        <f>O286*H286</f>
        <v>0</v>
      </c>
      <c r="Q286" s="235">
        <v>0.0094999999999999998</v>
      </c>
      <c r="R286" s="235">
        <f>Q286*H286</f>
        <v>0.0094999999999999998</v>
      </c>
      <c r="S286" s="235">
        <v>0</v>
      </c>
      <c r="T286" s="23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7" t="s">
        <v>188</v>
      </c>
      <c r="AT286" s="237" t="s">
        <v>378</v>
      </c>
      <c r="AU286" s="237" t="s">
        <v>83</v>
      </c>
      <c r="AY286" s="17" t="s">
        <v>140</v>
      </c>
      <c r="BE286" s="238">
        <f>IF(N286="základní",J286,0)</f>
        <v>0</v>
      </c>
      <c r="BF286" s="238">
        <f>IF(N286="snížená",J286,0)</f>
        <v>0</v>
      </c>
      <c r="BG286" s="238">
        <f>IF(N286="zákl. přenesená",J286,0)</f>
        <v>0</v>
      </c>
      <c r="BH286" s="238">
        <f>IF(N286="sníž. přenesená",J286,0)</f>
        <v>0</v>
      </c>
      <c r="BI286" s="238">
        <f>IF(N286="nulová",J286,0)</f>
        <v>0</v>
      </c>
      <c r="BJ286" s="17" t="s">
        <v>81</v>
      </c>
      <c r="BK286" s="238">
        <f>ROUND(I286*H286,2)</f>
        <v>0</v>
      </c>
      <c r="BL286" s="17" t="s">
        <v>166</v>
      </c>
      <c r="BM286" s="237" t="s">
        <v>534</v>
      </c>
    </row>
    <row r="287" s="2" customFormat="1">
      <c r="A287" s="38"/>
      <c r="B287" s="39"/>
      <c r="C287" s="40"/>
      <c r="D287" s="239" t="s">
        <v>150</v>
      </c>
      <c r="E287" s="40"/>
      <c r="F287" s="240" t="s">
        <v>533</v>
      </c>
      <c r="G287" s="40"/>
      <c r="H287" s="40"/>
      <c r="I287" s="241"/>
      <c r="J287" s="40"/>
      <c r="K287" s="40"/>
      <c r="L287" s="44"/>
      <c r="M287" s="242"/>
      <c r="N287" s="243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150</v>
      </c>
      <c r="AU287" s="17" t="s">
        <v>83</v>
      </c>
    </row>
    <row r="288" s="2" customFormat="1" ht="24.15" customHeight="1">
      <c r="A288" s="38"/>
      <c r="B288" s="39"/>
      <c r="C288" s="271" t="s">
        <v>535</v>
      </c>
      <c r="D288" s="271" t="s">
        <v>378</v>
      </c>
      <c r="E288" s="272" t="s">
        <v>536</v>
      </c>
      <c r="F288" s="273" t="s">
        <v>537</v>
      </c>
      <c r="G288" s="274" t="s">
        <v>441</v>
      </c>
      <c r="H288" s="275">
        <v>1</v>
      </c>
      <c r="I288" s="276"/>
      <c r="J288" s="277">
        <f>ROUND(I288*H288,2)</f>
        <v>0</v>
      </c>
      <c r="K288" s="273" t="s">
        <v>147</v>
      </c>
      <c r="L288" s="278"/>
      <c r="M288" s="279" t="s">
        <v>1</v>
      </c>
      <c r="N288" s="280" t="s">
        <v>38</v>
      </c>
      <c r="O288" s="91"/>
      <c r="P288" s="235">
        <f>O288*H288</f>
        <v>0</v>
      </c>
      <c r="Q288" s="235">
        <v>0.0135</v>
      </c>
      <c r="R288" s="235">
        <f>Q288*H288</f>
        <v>0.0135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188</v>
      </c>
      <c r="AT288" s="237" t="s">
        <v>378</v>
      </c>
      <c r="AU288" s="237" t="s">
        <v>83</v>
      </c>
      <c r="AY288" s="17" t="s">
        <v>140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81</v>
      </c>
      <c r="BK288" s="238">
        <f>ROUND(I288*H288,2)</f>
        <v>0</v>
      </c>
      <c r="BL288" s="17" t="s">
        <v>166</v>
      </c>
      <c r="BM288" s="237" t="s">
        <v>538</v>
      </c>
    </row>
    <row r="289" s="2" customFormat="1">
      <c r="A289" s="38"/>
      <c r="B289" s="39"/>
      <c r="C289" s="40"/>
      <c r="D289" s="239" t="s">
        <v>150</v>
      </c>
      <c r="E289" s="40"/>
      <c r="F289" s="240" t="s">
        <v>537</v>
      </c>
      <c r="G289" s="40"/>
      <c r="H289" s="40"/>
      <c r="I289" s="241"/>
      <c r="J289" s="40"/>
      <c r="K289" s="40"/>
      <c r="L289" s="44"/>
      <c r="M289" s="242"/>
      <c r="N289" s="243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150</v>
      </c>
      <c r="AU289" s="17" t="s">
        <v>83</v>
      </c>
    </row>
    <row r="290" s="2" customFormat="1" ht="16.5" customHeight="1">
      <c r="A290" s="38"/>
      <c r="B290" s="39"/>
      <c r="C290" s="271" t="s">
        <v>539</v>
      </c>
      <c r="D290" s="271" t="s">
        <v>378</v>
      </c>
      <c r="E290" s="272" t="s">
        <v>540</v>
      </c>
      <c r="F290" s="273" t="s">
        <v>541</v>
      </c>
      <c r="G290" s="274" t="s">
        <v>441</v>
      </c>
      <c r="H290" s="275">
        <v>2</v>
      </c>
      <c r="I290" s="276"/>
      <c r="J290" s="277">
        <f>ROUND(I290*H290,2)</f>
        <v>0</v>
      </c>
      <c r="K290" s="273" t="s">
        <v>147</v>
      </c>
      <c r="L290" s="278"/>
      <c r="M290" s="279" t="s">
        <v>1</v>
      </c>
      <c r="N290" s="280" t="s">
        <v>38</v>
      </c>
      <c r="O290" s="91"/>
      <c r="P290" s="235">
        <f>O290*H290</f>
        <v>0</v>
      </c>
      <c r="Q290" s="235">
        <v>1.0000000000000001E-05</v>
      </c>
      <c r="R290" s="235">
        <f>Q290*H290</f>
        <v>2.0000000000000002E-05</v>
      </c>
      <c r="S290" s="235">
        <v>0</v>
      </c>
      <c r="T290" s="23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7" t="s">
        <v>188</v>
      </c>
      <c r="AT290" s="237" t="s">
        <v>378</v>
      </c>
      <c r="AU290" s="237" t="s">
        <v>83</v>
      </c>
      <c r="AY290" s="17" t="s">
        <v>140</v>
      </c>
      <c r="BE290" s="238">
        <f>IF(N290="základní",J290,0)</f>
        <v>0</v>
      </c>
      <c r="BF290" s="238">
        <f>IF(N290="snížená",J290,0)</f>
        <v>0</v>
      </c>
      <c r="BG290" s="238">
        <f>IF(N290="zákl. přenesená",J290,0)</f>
        <v>0</v>
      </c>
      <c r="BH290" s="238">
        <f>IF(N290="sníž. přenesená",J290,0)</f>
        <v>0</v>
      </c>
      <c r="BI290" s="238">
        <f>IF(N290="nulová",J290,0)</f>
        <v>0</v>
      </c>
      <c r="BJ290" s="17" t="s">
        <v>81</v>
      </c>
      <c r="BK290" s="238">
        <f>ROUND(I290*H290,2)</f>
        <v>0</v>
      </c>
      <c r="BL290" s="17" t="s">
        <v>166</v>
      </c>
      <c r="BM290" s="237" t="s">
        <v>542</v>
      </c>
    </row>
    <row r="291" s="2" customFormat="1">
      <c r="A291" s="38"/>
      <c r="B291" s="39"/>
      <c r="C291" s="40"/>
      <c r="D291" s="239" t="s">
        <v>150</v>
      </c>
      <c r="E291" s="40"/>
      <c r="F291" s="240" t="s">
        <v>541</v>
      </c>
      <c r="G291" s="40"/>
      <c r="H291" s="40"/>
      <c r="I291" s="241"/>
      <c r="J291" s="40"/>
      <c r="K291" s="40"/>
      <c r="L291" s="44"/>
      <c r="M291" s="242"/>
      <c r="N291" s="243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150</v>
      </c>
      <c r="AU291" s="17" t="s">
        <v>83</v>
      </c>
    </row>
    <row r="292" s="2" customFormat="1" ht="24.15" customHeight="1">
      <c r="A292" s="38"/>
      <c r="B292" s="39"/>
      <c r="C292" s="226" t="s">
        <v>543</v>
      </c>
      <c r="D292" s="226" t="s">
        <v>143</v>
      </c>
      <c r="E292" s="227" t="s">
        <v>544</v>
      </c>
      <c r="F292" s="228" t="s">
        <v>545</v>
      </c>
      <c r="G292" s="229" t="s">
        <v>441</v>
      </c>
      <c r="H292" s="230">
        <v>1</v>
      </c>
      <c r="I292" s="231"/>
      <c r="J292" s="232">
        <f>ROUND(I292*H292,2)</f>
        <v>0</v>
      </c>
      <c r="K292" s="228" t="s">
        <v>147</v>
      </c>
      <c r="L292" s="44"/>
      <c r="M292" s="233" t="s">
        <v>1</v>
      </c>
      <c r="N292" s="234" t="s">
        <v>38</v>
      </c>
      <c r="O292" s="91"/>
      <c r="P292" s="235">
        <f>O292*H292</f>
        <v>0</v>
      </c>
      <c r="Q292" s="235">
        <v>0.0054200000000000003</v>
      </c>
      <c r="R292" s="235">
        <f>Q292*H292</f>
        <v>0.0054200000000000003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166</v>
      </c>
      <c r="AT292" s="237" t="s">
        <v>143</v>
      </c>
      <c r="AU292" s="237" t="s">
        <v>83</v>
      </c>
      <c r="AY292" s="17" t="s">
        <v>140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81</v>
      </c>
      <c r="BK292" s="238">
        <f>ROUND(I292*H292,2)</f>
        <v>0</v>
      </c>
      <c r="BL292" s="17" t="s">
        <v>166</v>
      </c>
      <c r="BM292" s="237" t="s">
        <v>546</v>
      </c>
    </row>
    <row r="293" s="2" customFormat="1">
      <c r="A293" s="38"/>
      <c r="B293" s="39"/>
      <c r="C293" s="40"/>
      <c r="D293" s="239" t="s">
        <v>150</v>
      </c>
      <c r="E293" s="40"/>
      <c r="F293" s="240" t="s">
        <v>547</v>
      </c>
      <c r="G293" s="40"/>
      <c r="H293" s="40"/>
      <c r="I293" s="241"/>
      <c r="J293" s="40"/>
      <c r="K293" s="40"/>
      <c r="L293" s="44"/>
      <c r="M293" s="242"/>
      <c r="N293" s="243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150</v>
      </c>
      <c r="AU293" s="17" t="s">
        <v>83</v>
      </c>
    </row>
    <row r="294" s="2" customFormat="1">
      <c r="A294" s="38"/>
      <c r="B294" s="39"/>
      <c r="C294" s="40"/>
      <c r="D294" s="244" t="s">
        <v>152</v>
      </c>
      <c r="E294" s="40"/>
      <c r="F294" s="245" t="s">
        <v>548</v>
      </c>
      <c r="G294" s="40"/>
      <c r="H294" s="40"/>
      <c r="I294" s="241"/>
      <c r="J294" s="40"/>
      <c r="K294" s="40"/>
      <c r="L294" s="44"/>
      <c r="M294" s="242"/>
      <c r="N294" s="243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152</v>
      </c>
      <c r="AU294" s="17" t="s">
        <v>83</v>
      </c>
    </row>
    <row r="295" s="2" customFormat="1" ht="33" customHeight="1">
      <c r="A295" s="38"/>
      <c r="B295" s="39"/>
      <c r="C295" s="271" t="s">
        <v>549</v>
      </c>
      <c r="D295" s="271" t="s">
        <v>378</v>
      </c>
      <c r="E295" s="272" t="s">
        <v>550</v>
      </c>
      <c r="F295" s="273" t="s">
        <v>551</v>
      </c>
      <c r="G295" s="274" t="s">
        <v>441</v>
      </c>
      <c r="H295" s="275">
        <v>1</v>
      </c>
      <c r="I295" s="276"/>
      <c r="J295" s="277">
        <f>ROUND(I295*H295,2)</f>
        <v>0</v>
      </c>
      <c r="K295" s="273" t="s">
        <v>147</v>
      </c>
      <c r="L295" s="278"/>
      <c r="M295" s="279" t="s">
        <v>1</v>
      </c>
      <c r="N295" s="280" t="s">
        <v>38</v>
      </c>
      <c r="O295" s="91"/>
      <c r="P295" s="235">
        <f>O295*H295</f>
        <v>0</v>
      </c>
      <c r="Q295" s="235">
        <v>0.095500000000000002</v>
      </c>
      <c r="R295" s="235">
        <f>Q295*H295</f>
        <v>0.095500000000000002</v>
      </c>
      <c r="S295" s="235">
        <v>0</v>
      </c>
      <c r="T295" s="23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7" t="s">
        <v>188</v>
      </c>
      <c r="AT295" s="237" t="s">
        <v>378</v>
      </c>
      <c r="AU295" s="237" t="s">
        <v>83</v>
      </c>
      <c r="AY295" s="17" t="s">
        <v>140</v>
      </c>
      <c r="BE295" s="238">
        <f>IF(N295="základní",J295,0)</f>
        <v>0</v>
      </c>
      <c r="BF295" s="238">
        <f>IF(N295="snížená",J295,0)</f>
        <v>0</v>
      </c>
      <c r="BG295" s="238">
        <f>IF(N295="zákl. přenesená",J295,0)</f>
        <v>0</v>
      </c>
      <c r="BH295" s="238">
        <f>IF(N295="sníž. přenesená",J295,0)</f>
        <v>0</v>
      </c>
      <c r="BI295" s="238">
        <f>IF(N295="nulová",J295,0)</f>
        <v>0</v>
      </c>
      <c r="BJ295" s="17" t="s">
        <v>81</v>
      </c>
      <c r="BK295" s="238">
        <f>ROUND(I295*H295,2)</f>
        <v>0</v>
      </c>
      <c r="BL295" s="17" t="s">
        <v>166</v>
      </c>
      <c r="BM295" s="237" t="s">
        <v>552</v>
      </c>
    </row>
    <row r="296" s="2" customFormat="1">
      <c r="A296" s="38"/>
      <c r="B296" s="39"/>
      <c r="C296" s="40"/>
      <c r="D296" s="239" t="s">
        <v>150</v>
      </c>
      <c r="E296" s="40"/>
      <c r="F296" s="240" t="s">
        <v>551</v>
      </c>
      <c r="G296" s="40"/>
      <c r="H296" s="40"/>
      <c r="I296" s="241"/>
      <c r="J296" s="40"/>
      <c r="K296" s="40"/>
      <c r="L296" s="44"/>
      <c r="M296" s="242"/>
      <c r="N296" s="243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150</v>
      </c>
      <c r="AU296" s="17" t="s">
        <v>83</v>
      </c>
    </row>
    <row r="297" s="2" customFormat="1" ht="33" customHeight="1">
      <c r="A297" s="38"/>
      <c r="B297" s="39"/>
      <c r="C297" s="226" t="s">
        <v>553</v>
      </c>
      <c r="D297" s="226" t="s">
        <v>143</v>
      </c>
      <c r="E297" s="227" t="s">
        <v>554</v>
      </c>
      <c r="F297" s="228" t="s">
        <v>555</v>
      </c>
      <c r="G297" s="229" t="s">
        <v>396</v>
      </c>
      <c r="H297" s="230">
        <v>13.4</v>
      </c>
      <c r="I297" s="231"/>
      <c r="J297" s="232">
        <f>ROUND(I297*H297,2)</f>
        <v>0</v>
      </c>
      <c r="K297" s="228" t="s">
        <v>147</v>
      </c>
      <c r="L297" s="44"/>
      <c r="M297" s="233" t="s">
        <v>1</v>
      </c>
      <c r="N297" s="234" t="s">
        <v>38</v>
      </c>
      <c r="O297" s="91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166</v>
      </c>
      <c r="AT297" s="237" t="s">
        <v>143</v>
      </c>
      <c r="AU297" s="237" t="s">
        <v>83</v>
      </c>
      <c r="AY297" s="17" t="s">
        <v>140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81</v>
      </c>
      <c r="BK297" s="238">
        <f>ROUND(I297*H297,2)</f>
        <v>0</v>
      </c>
      <c r="BL297" s="17" t="s">
        <v>166</v>
      </c>
      <c r="BM297" s="237" t="s">
        <v>556</v>
      </c>
    </row>
    <row r="298" s="2" customFormat="1">
      <c r="A298" s="38"/>
      <c r="B298" s="39"/>
      <c r="C298" s="40"/>
      <c r="D298" s="239" t="s">
        <v>150</v>
      </c>
      <c r="E298" s="40"/>
      <c r="F298" s="240" t="s">
        <v>557</v>
      </c>
      <c r="G298" s="40"/>
      <c r="H298" s="40"/>
      <c r="I298" s="241"/>
      <c r="J298" s="40"/>
      <c r="K298" s="40"/>
      <c r="L298" s="44"/>
      <c r="M298" s="242"/>
      <c r="N298" s="243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150</v>
      </c>
      <c r="AU298" s="17" t="s">
        <v>83</v>
      </c>
    </row>
    <row r="299" s="2" customFormat="1">
      <c r="A299" s="38"/>
      <c r="B299" s="39"/>
      <c r="C299" s="40"/>
      <c r="D299" s="244" t="s">
        <v>152</v>
      </c>
      <c r="E299" s="40"/>
      <c r="F299" s="245" t="s">
        <v>558</v>
      </c>
      <c r="G299" s="40"/>
      <c r="H299" s="40"/>
      <c r="I299" s="241"/>
      <c r="J299" s="40"/>
      <c r="K299" s="40"/>
      <c r="L299" s="44"/>
      <c r="M299" s="242"/>
      <c r="N299" s="243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152</v>
      </c>
      <c r="AU299" s="17" t="s">
        <v>83</v>
      </c>
    </row>
    <row r="300" s="14" customFormat="1">
      <c r="A300" s="14"/>
      <c r="B300" s="256"/>
      <c r="C300" s="257"/>
      <c r="D300" s="239" t="s">
        <v>154</v>
      </c>
      <c r="E300" s="258" t="s">
        <v>1</v>
      </c>
      <c r="F300" s="259" t="s">
        <v>559</v>
      </c>
      <c r="G300" s="257"/>
      <c r="H300" s="260">
        <v>13.4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6" t="s">
        <v>154</v>
      </c>
      <c r="AU300" s="266" t="s">
        <v>83</v>
      </c>
      <c r="AV300" s="14" t="s">
        <v>83</v>
      </c>
      <c r="AW300" s="14" t="s">
        <v>30</v>
      </c>
      <c r="AX300" s="14" t="s">
        <v>81</v>
      </c>
      <c r="AY300" s="266" t="s">
        <v>140</v>
      </c>
    </row>
    <row r="301" s="2" customFormat="1" ht="24.15" customHeight="1">
      <c r="A301" s="38"/>
      <c r="B301" s="39"/>
      <c r="C301" s="271" t="s">
        <v>560</v>
      </c>
      <c r="D301" s="271" t="s">
        <v>378</v>
      </c>
      <c r="E301" s="272" t="s">
        <v>561</v>
      </c>
      <c r="F301" s="273" t="s">
        <v>562</v>
      </c>
      <c r="G301" s="274" t="s">
        <v>396</v>
      </c>
      <c r="H301" s="275">
        <v>13.601000000000001</v>
      </c>
      <c r="I301" s="276"/>
      <c r="J301" s="277">
        <f>ROUND(I301*H301,2)</f>
        <v>0</v>
      </c>
      <c r="K301" s="273" t="s">
        <v>147</v>
      </c>
      <c r="L301" s="278"/>
      <c r="M301" s="279" t="s">
        <v>1</v>
      </c>
      <c r="N301" s="280" t="s">
        <v>38</v>
      </c>
      <c r="O301" s="91"/>
      <c r="P301" s="235">
        <f>O301*H301</f>
        <v>0</v>
      </c>
      <c r="Q301" s="235">
        <v>0.00027999999999999998</v>
      </c>
      <c r="R301" s="235">
        <f>Q301*H301</f>
        <v>0.0038082799999999998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188</v>
      </c>
      <c r="AT301" s="237" t="s">
        <v>378</v>
      </c>
      <c r="AU301" s="237" t="s">
        <v>83</v>
      </c>
      <c r="AY301" s="17" t="s">
        <v>140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81</v>
      </c>
      <c r="BK301" s="238">
        <f>ROUND(I301*H301,2)</f>
        <v>0</v>
      </c>
      <c r="BL301" s="17" t="s">
        <v>166</v>
      </c>
      <c r="BM301" s="237" t="s">
        <v>563</v>
      </c>
    </row>
    <row r="302" s="2" customFormat="1">
      <c r="A302" s="38"/>
      <c r="B302" s="39"/>
      <c r="C302" s="40"/>
      <c r="D302" s="239" t="s">
        <v>150</v>
      </c>
      <c r="E302" s="40"/>
      <c r="F302" s="240" t="s">
        <v>562</v>
      </c>
      <c r="G302" s="40"/>
      <c r="H302" s="40"/>
      <c r="I302" s="241"/>
      <c r="J302" s="40"/>
      <c r="K302" s="40"/>
      <c r="L302" s="44"/>
      <c r="M302" s="242"/>
      <c r="N302" s="243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150</v>
      </c>
      <c r="AU302" s="17" t="s">
        <v>83</v>
      </c>
    </row>
    <row r="303" s="14" customFormat="1">
      <c r="A303" s="14"/>
      <c r="B303" s="256"/>
      <c r="C303" s="257"/>
      <c r="D303" s="239" t="s">
        <v>154</v>
      </c>
      <c r="E303" s="257"/>
      <c r="F303" s="259" t="s">
        <v>564</v>
      </c>
      <c r="G303" s="257"/>
      <c r="H303" s="260">
        <v>13.601000000000001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6" t="s">
        <v>154</v>
      </c>
      <c r="AU303" s="266" t="s">
        <v>83</v>
      </c>
      <c r="AV303" s="14" t="s">
        <v>83</v>
      </c>
      <c r="AW303" s="14" t="s">
        <v>4</v>
      </c>
      <c r="AX303" s="14" t="s">
        <v>81</v>
      </c>
      <c r="AY303" s="266" t="s">
        <v>140</v>
      </c>
    </row>
    <row r="304" s="2" customFormat="1" ht="33" customHeight="1">
      <c r="A304" s="38"/>
      <c r="B304" s="39"/>
      <c r="C304" s="226" t="s">
        <v>565</v>
      </c>
      <c r="D304" s="226" t="s">
        <v>143</v>
      </c>
      <c r="E304" s="227" t="s">
        <v>566</v>
      </c>
      <c r="F304" s="228" t="s">
        <v>567</v>
      </c>
      <c r="G304" s="229" t="s">
        <v>396</v>
      </c>
      <c r="H304" s="230">
        <v>4.5</v>
      </c>
      <c r="I304" s="231"/>
      <c r="J304" s="232">
        <f>ROUND(I304*H304,2)</f>
        <v>0</v>
      </c>
      <c r="K304" s="228" t="s">
        <v>147</v>
      </c>
      <c r="L304" s="44"/>
      <c r="M304" s="233" t="s">
        <v>1</v>
      </c>
      <c r="N304" s="234" t="s">
        <v>38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166</v>
      </c>
      <c r="AT304" s="237" t="s">
        <v>143</v>
      </c>
      <c r="AU304" s="237" t="s">
        <v>83</v>
      </c>
      <c r="AY304" s="17" t="s">
        <v>140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81</v>
      </c>
      <c r="BK304" s="238">
        <f>ROUND(I304*H304,2)</f>
        <v>0</v>
      </c>
      <c r="BL304" s="17" t="s">
        <v>166</v>
      </c>
      <c r="BM304" s="237" t="s">
        <v>568</v>
      </c>
    </row>
    <row r="305" s="2" customFormat="1">
      <c r="A305" s="38"/>
      <c r="B305" s="39"/>
      <c r="C305" s="40"/>
      <c r="D305" s="239" t="s">
        <v>150</v>
      </c>
      <c r="E305" s="40"/>
      <c r="F305" s="240" t="s">
        <v>569</v>
      </c>
      <c r="G305" s="40"/>
      <c r="H305" s="40"/>
      <c r="I305" s="241"/>
      <c r="J305" s="40"/>
      <c r="K305" s="40"/>
      <c r="L305" s="44"/>
      <c r="M305" s="242"/>
      <c r="N305" s="243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150</v>
      </c>
      <c r="AU305" s="17" t="s">
        <v>83</v>
      </c>
    </row>
    <row r="306" s="2" customFormat="1">
      <c r="A306" s="38"/>
      <c r="B306" s="39"/>
      <c r="C306" s="40"/>
      <c r="D306" s="244" t="s">
        <v>152</v>
      </c>
      <c r="E306" s="40"/>
      <c r="F306" s="245" t="s">
        <v>570</v>
      </c>
      <c r="G306" s="40"/>
      <c r="H306" s="40"/>
      <c r="I306" s="241"/>
      <c r="J306" s="40"/>
      <c r="K306" s="40"/>
      <c r="L306" s="44"/>
      <c r="M306" s="242"/>
      <c r="N306" s="243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152</v>
      </c>
      <c r="AU306" s="17" t="s">
        <v>83</v>
      </c>
    </row>
    <row r="307" s="14" customFormat="1">
      <c r="A307" s="14"/>
      <c r="B307" s="256"/>
      <c r="C307" s="257"/>
      <c r="D307" s="239" t="s">
        <v>154</v>
      </c>
      <c r="E307" s="258" t="s">
        <v>1</v>
      </c>
      <c r="F307" s="259" t="s">
        <v>571</v>
      </c>
      <c r="G307" s="257"/>
      <c r="H307" s="260">
        <v>4.5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6" t="s">
        <v>154</v>
      </c>
      <c r="AU307" s="266" t="s">
        <v>83</v>
      </c>
      <c r="AV307" s="14" t="s">
        <v>83</v>
      </c>
      <c r="AW307" s="14" t="s">
        <v>30</v>
      </c>
      <c r="AX307" s="14" t="s">
        <v>81</v>
      </c>
      <c r="AY307" s="266" t="s">
        <v>140</v>
      </c>
    </row>
    <row r="308" s="2" customFormat="1" ht="24.15" customHeight="1">
      <c r="A308" s="38"/>
      <c r="B308" s="39"/>
      <c r="C308" s="271" t="s">
        <v>572</v>
      </c>
      <c r="D308" s="271" t="s">
        <v>378</v>
      </c>
      <c r="E308" s="272" t="s">
        <v>573</v>
      </c>
      <c r="F308" s="273" t="s">
        <v>574</v>
      </c>
      <c r="G308" s="274" t="s">
        <v>396</v>
      </c>
      <c r="H308" s="275">
        <v>4.5679999999999996</v>
      </c>
      <c r="I308" s="276"/>
      <c r="J308" s="277">
        <f>ROUND(I308*H308,2)</f>
        <v>0</v>
      </c>
      <c r="K308" s="273" t="s">
        <v>147</v>
      </c>
      <c r="L308" s="278"/>
      <c r="M308" s="279" t="s">
        <v>1</v>
      </c>
      <c r="N308" s="280" t="s">
        <v>38</v>
      </c>
      <c r="O308" s="91"/>
      <c r="P308" s="235">
        <f>O308*H308</f>
        <v>0</v>
      </c>
      <c r="Q308" s="235">
        <v>0.00042999999999999999</v>
      </c>
      <c r="R308" s="235">
        <f>Q308*H308</f>
        <v>0.0019642399999999999</v>
      </c>
      <c r="S308" s="235">
        <v>0</v>
      </c>
      <c r="T308" s="23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188</v>
      </c>
      <c r="AT308" s="237" t="s">
        <v>378</v>
      </c>
      <c r="AU308" s="237" t="s">
        <v>83</v>
      </c>
      <c r="AY308" s="17" t="s">
        <v>140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81</v>
      </c>
      <c r="BK308" s="238">
        <f>ROUND(I308*H308,2)</f>
        <v>0</v>
      </c>
      <c r="BL308" s="17" t="s">
        <v>166</v>
      </c>
      <c r="BM308" s="237" t="s">
        <v>575</v>
      </c>
    </row>
    <row r="309" s="2" customFormat="1">
      <c r="A309" s="38"/>
      <c r="B309" s="39"/>
      <c r="C309" s="40"/>
      <c r="D309" s="239" t="s">
        <v>150</v>
      </c>
      <c r="E309" s="40"/>
      <c r="F309" s="240" t="s">
        <v>574</v>
      </c>
      <c r="G309" s="40"/>
      <c r="H309" s="40"/>
      <c r="I309" s="241"/>
      <c r="J309" s="40"/>
      <c r="K309" s="40"/>
      <c r="L309" s="44"/>
      <c r="M309" s="242"/>
      <c r="N309" s="243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150</v>
      </c>
      <c r="AU309" s="17" t="s">
        <v>83</v>
      </c>
    </row>
    <row r="310" s="14" customFormat="1">
      <c r="A310" s="14"/>
      <c r="B310" s="256"/>
      <c r="C310" s="257"/>
      <c r="D310" s="239" t="s">
        <v>154</v>
      </c>
      <c r="E310" s="257"/>
      <c r="F310" s="259" t="s">
        <v>576</v>
      </c>
      <c r="G310" s="257"/>
      <c r="H310" s="260">
        <v>4.5679999999999996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6" t="s">
        <v>154</v>
      </c>
      <c r="AU310" s="266" t="s">
        <v>83</v>
      </c>
      <c r="AV310" s="14" t="s">
        <v>83</v>
      </c>
      <c r="AW310" s="14" t="s">
        <v>4</v>
      </c>
      <c r="AX310" s="14" t="s">
        <v>81</v>
      </c>
      <c r="AY310" s="266" t="s">
        <v>140</v>
      </c>
    </row>
    <row r="311" s="2" customFormat="1" ht="33" customHeight="1">
      <c r="A311" s="38"/>
      <c r="B311" s="39"/>
      <c r="C311" s="226" t="s">
        <v>577</v>
      </c>
      <c r="D311" s="226" t="s">
        <v>143</v>
      </c>
      <c r="E311" s="227" t="s">
        <v>578</v>
      </c>
      <c r="F311" s="228" t="s">
        <v>579</v>
      </c>
      <c r="G311" s="229" t="s">
        <v>396</v>
      </c>
      <c r="H311" s="230">
        <v>19</v>
      </c>
      <c r="I311" s="231"/>
      <c r="J311" s="232">
        <f>ROUND(I311*H311,2)</f>
        <v>0</v>
      </c>
      <c r="K311" s="228" t="s">
        <v>147</v>
      </c>
      <c r="L311" s="44"/>
      <c r="M311" s="233" t="s">
        <v>1</v>
      </c>
      <c r="N311" s="234" t="s">
        <v>38</v>
      </c>
      <c r="O311" s="91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166</v>
      </c>
      <c r="AT311" s="237" t="s">
        <v>143</v>
      </c>
      <c r="AU311" s="237" t="s">
        <v>83</v>
      </c>
      <c r="AY311" s="17" t="s">
        <v>140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81</v>
      </c>
      <c r="BK311" s="238">
        <f>ROUND(I311*H311,2)</f>
        <v>0</v>
      </c>
      <c r="BL311" s="17" t="s">
        <v>166</v>
      </c>
      <c r="BM311" s="237" t="s">
        <v>580</v>
      </c>
    </row>
    <row r="312" s="2" customFormat="1">
      <c r="A312" s="38"/>
      <c r="B312" s="39"/>
      <c r="C312" s="40"/>
      <c r="D312" s="239" t="s">
        <v>150</v>
      </c>
      <c r="E312" s="40"/>
      <c r="F312" s="240" t="s">
        <v>581</v>
      </c>
      <c r="G312" s="40"/>
      <c r="H312" s="40"/>
      <c r="I312" s="241"/>
      <c r="J312" s="40"/>
      <c r="K312" s="40"/>
      <c r="L312" s="44"/>
      <c r="M312" s="242"/>
      <c r="N312" s="243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150</v>
      </c>
      <c r="AU312" s="17" t="s">
        <v>83</v>
      </c>
    </row>
    <row r="313" s="2" customFormat="1">
      <c r="A313" s="38"/>
      <c r="B313" s="39"/>
      <c r="C313" s="40"/>
      <c r="D313" s="244" t="s">
        <v>152</v>
      </c>
      <c r="E313" s="40"/>
      <c r="F313" s="245" t="s">
        <v>582</v>
      </c>
      <c r="G313" s="40"/>
      <c r="H313" s="40"/>
      <c r="I313" s="241"/>
      <c r="J313" s="40"/>
      <c r="K313" s="40"/>
      <c r="L313" s="44"/>
      <c r="M313" s="242"/>
      <c r="N313" s="243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152</v>
      </c>
      <c r="AU313" s="17" t="s">
        <v>83</v>
      </c>
    </row>
    <row r="314" s="14" customFormat="1">
      <c r="A314" s="14"/>
      <c r="B314" s="256"/>
      <c r="C314" s="257"/>
      <c r="D314" s="239" t="s">
        <v>154</v>
      </c>
      <c r="E314" s="258" t="s">
        <v>1</v>
      </c>
      <c r="F314" s="259" t="s">
        <v>405</v>
      </c>
      <c r="G314" s="257"/>
      <c r="H314" s="260">
        <v>19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6" t="s">
        <v>154</v>
      </c>
      <c r="AU314" s="266" t="s">
        <v>83</v>
      </c>
      <c r="AV314" s="14" t="s">
        <v>83</v>
      </c>
      <c r="AW314" s="14" t="s">
        <v>30</v>
      </c>
      <c r="AX314" s="14" t="s">
        <v>81</v>
      </c>
      <c r="AY314" s="266" t="s">
        <v>140</v>
      </c>
    </row>
    <row r="315" s="2" customFormat="1" ht="24.15" customHeight="1">
      <c r="A315" s="38"/>
      <c r="B315" s="39"/>
      <c r="C315" s="271" t="s">
        <v>583</v>
      </c>
      <c r="D315" s="271" t="s">
        <v>378</v>
      </c>
      <c r="E315" s="272" t="s">
        <v>584</v>
      </c>
      <c r="F315" s="273" t="s">
        <v>585</v>
      </c>
      <c r="G315" s="274" t="s">
        <v>396</v>
      </c>
      <c r="H315" s="275">
        <v>19.285</v>
      </c>
      <c r="I315" s="276"/>
      <c r="J315" s="277">
        <f>ROUND(I315*H315,2)</f>
        <v>0</v>
      </c>
      <c r="K315" s="273" t="s">
        <v>147</v>
      </c>
      <c r="L315" s="278"/>
      <c r="M315" s="279" t="s">
        <v>1</v>
      </c>
      <c r="N315" s="280" t="s">
        <v>38</v>
      </c>
      <c r="O315" s="91"/>
      <c r="P315" s="235">
        <f>O315*H315</f>
        <v>0</v>
      </c>
      <c r="Q315" s="235">
        <v>0.00067000000000000002</v>
      </c>
      <c r="R315" s="235">
        <f>Q315*H315</f>
        <v>0.012920950000000001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188</v>
      </c>
      <c r="AT315" s="237" t="s">
        <v>378</v>
      </c>
      <c r="AU315" s="237" t="s">
        <v>83</v>
      </c>
      <c r="AY315" s="17" t="s">
        <v>140</v>
      </c>
      <c r="BE315" s="238">
        <f>IF(N315="základní",J315,0)</f>
        <v>0</v>
      </c>
      <c r="BF315" s="238">
        <f>IF(N315="snížená",J315,0)</f>
        <v>0</v>
      </c>
      <c r="BG315" s="238">
        <f>IF(N315="zákl. přenesená",J315,0)</f>
        <v>0</v>
      </c>
      <c r="BH315" s="238">
        <f>IF(N315="sníž. přenesená",J315,0)</f>
        <v>0</v>
      </c>
      <c r="BI315" s="238">
        <f>IF(N315="nulová",J315,0)</f>
        <v>0</v>
      </c>
      <c r="BJ315" s="17" t="s">
        <v>81</v>
      </c>
      <c r="BK315" s="238">
        <f>ROUND(I315*H315,2)</f>
        <v>0</v>
      </c>
      <c r="BL315" s="17" t="s">
        <v>166</v>
      </c>
      <c r="BM315" s="237" t="s">
        <v>586</v>
      </c>
    </row>
    <row r="316" s="2" customFormat="1">
      <c r="A316" s="38"/>
      <c r="B316" s="39"/>
      <c r="C316" s="40"/>
      <c r="D316" s="239" t="s">
        <v>150</v>
      </c>
      <c r="E316" s="40"/>
      <c r="F316" s="240" t="s">
        <v>585</v>
      </c>
      <c r="G316" s="40"/>
      <c r="H316" s="40"/>
      <c r="I316" s="241"/>
      <c r="J316" s="40"/>
      <c r="K316" s="40"/>
      <c r="L316" s="44"/>
      <c r="M316" s="242"/>
      <c r="N316" s="243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150</v>
      </c>
      <c r="AU316" s="17" t="s">
        <v>83</v>
      </c>
    </row>
    <row r="317" s="14" customFormat="1">
      <c r="A317" s="14"/>
      <c r="B317" s="256"/>
      <c r="C317" s="257"/>
      <c r="D317" s="239" t="s">
        <v>154</v>
      </c>
      <c r="E317" s="257"/>
      <c r="F317" s="259" t="s">
        <v>587</v>
      </c>
      <c r="G317" s="257"/>
      <c r="H317" s="260">
        <v>19.285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6" t="s">
        <v>154</v>
      </c>
      <c r="AU317" s="266" t="s">
        <v>83</v>
      </c>
      <c r="AV317" s="14" t="s">
        <v>83</v>
      </c>
      <c r="AW317" s="14" t="s">
        <v>4</v>
      </c>
      <c r="AX317" s="14" t="s">
        <v>81</v>
      </c>
      <c r="AY317" s="266" t="s">
        <v>140</v>
      </c>
    </row>
    <row r="318" s="2" customFormat="1" ht="33" customHeight="1">
      <c r="A318" s="38"/>
      <c r="B318" s="39"/>
      <c r="C318" s="226" t="s">
        <v>588</v>
      </c>
      <c r="D318" s="226" t="s">
        <v>143</v>
      </c>
      <c r="E318" s="227" t="s">
        <v>589</v>
      </c>
      <c r="F318" s="228" t="s">
        <v>590</v>
      </c>
      <c r="G318" s="229" t="s">
        <v>396</v>
      </c>
      <c r="H318" s="230">
        <v>10.199999999999999</v>
      </c>
      <c r="I318" s="231"/>
      <c r="J318" s="232">
        <f>ROUND(I318*H318,2)</f>
        <v>0</v>
      </c>
      <c r="K318" s="228" t="s">
        <v>147</v>
      </c>
      <c r="L318" s="44"/>
      <c r="M318" s="233" t="s">
        <v>1</v>
      </c>
      <c r="N318" s="234" t="s">
        <v>38</v>
      </c>
      <c r="O318" s="91"/>
      <c r="P318" s="235">
        <f>O318*H318</f>
        <v>0</v>
      </c>
      <c r="Q318" s="235">
        <v>0</v>
      </c>
      <c r="R318" s="235">
        <f>Q318*H318</f>
        <v>0</v>
      </c>
      <c r="S318" s="235">
        <v>0</v>
      </c>
      <c r="T318" s="23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166</v>
      </c>
      <c r="AT318" s="237" t="s">
        <v>143</v>
      </c>
      <c r="AU318" s="237" t="s">
        <v>83</v>
      </c>
      <c r="AY318" s="17" t="s">
        <v>140</v>
      </c>
      <c r="BE318" s="238">
        <f>IF(N318="základní",J318,0)</f>
        <v>0</v>
      </c>
      <c r="BF318" s="238">
        <f>IF(N318="snížená",J318,0)</f>
        <v>0</v>
      </c>
      <c r="BG318" s="238">
        <f>IF(N318="zákl. přenesená",J318,0)</f>
        <v>0</v>
      </c>
      <c r="BH318" s="238">
        <f>IF(N318="sníž. přenesená",J318,0)</f>
        <v>0</v>
      </c>
      <c r="BI318" s="238">
        <f>IF(N318="nulová",J318,0)</f>
        <v>0</v>
      </c>
      <c r="BJ318" s="17" t="s">
        <v>81</v>
      </c>
      <c r="BK318" s="238">
        <f>ROUND(I318*H318,2)</f>
        <v>0</v>
      </c>
      <c r="BL318" s="17" t="s">
        <v>166</v>
      </c>
      <c r="BM318" s="237" t="s">
        <v>591</v>
      </c>
    </row>
    <row r="319" s="2" customFormat="1">
      <c r="A319" s="38"/>
      <c r="B319" s="39"/>
      <c r="C319" s="40"/>
      <c r="D319" s="239" t="s">
        <v>150</v>
      </c>
      <c r="E319" s="40"/>
      <c r="F319" s="240" t="s">
        <v>592</v>
      </c>
      <c r="G319" s="40"/>
      <c r="H319" s="40"/>
      <c r="I319" s="241"/>
      <c r="J319" s="40"/>
      <c r="K319" s="40"/>
      <c r="L319" s="44"/>
      <c r="M319" s="242"/>
      <c r="N319" s="243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150</v>
      </c>
      <c r="AU319" s="17" t="s">
        <v>83</v>
      </c>
    </row>
    <row r="320" s="2" customFormat="1">
      <c r="A320" s="38"/>
      <c r="B320" s="39"/>
      <c r="C320" s="40"/>
      <c r="D320" s="244" t="s">
        <v>152</v>
      </c>
      <c r="E320" s="40"/>
      <c r="F320" s="245" t="s">
        <v>593</v>
      </c>
      <c r="G320" s="40"/>
      <c r="H320" s="40"/>
      <c r="I320" s="241"/>
      <c r="J320" s="40"/>
      <c r="K320" s="40"/>
      <c r="L320" s="44"/>
      <c r="M320" s="242"/>
      <c r="N320" s="243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152</v>
      </c>
      <c r="AU320" s="17" t="s">
        <v>83</v>
      </c>
    </row>
    <row r="321" s="14" customFormat="1">
      <c r="A321" s="14"/>
      <c r="B321" s="256"/>
      <c r="C321" s="257"/>
      <c r="D321" s="239" t="s">
        <v>154</v>
      </c>
      <c r="E321" s="258" t="s">
        <v>1</v>
      </c>
      <c r="F321" s="259" t="s">
        <v>594</v>
      </c>
      <c r="G321" s="257"/>
      <c r="H321" s="260">
        <v>10.199999999999999</v>
      </c>
      <c r="I321" s="261"/>
      <c r="J321" s="257"/>
      <c r="K321" s="257"/>
      <c r="L321" s="262"/>
      <c r="M321" s="263"/>
      <c r="N321" s="264"/>
      <c r="O321" s="264"/>
      <c r="P321" s="264"/>
      <c r="Q321" s="264"/>
      <c r="R321" s="264"/>
      <c r="S321" s="264"/>
      <c r="T321" s="26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6" t="s">
        <v>154</v>
      </c>
      <c r="AU321" s="266" t="s">
        <v>83</v>
      </c>
      <c r="AV321" s="14" t="s">
        <v>83</v>
      </c>
      <c r="AW321" s="14" t="s">
        <v>30</v>
      </c>
      <c r="AX321" s="14" t="s">
        <v>81</v>
      </c>
      <c r="AY321" s="266" t="s">
        <v>140</v>
      </c>
    </row>
    <row r="322" s="2" customFormat="1" ht="24.15" customHeight="1">
      <c r="A322" s="38"/>
      <c r="B322" s="39"/>
      <c r="C322" s="271" t="s">
        <v>595</v>
      </c>
      <c r="D322" s="271" t="s">
        <v>378</v>
      </c>
      <c r="E322" s="272" t="s">
        <v>596</v>
      </c>
      <c r="F322" s="273" t="s">
        <v>597</v>
      </c>
      <c r="G322" s="274" t="s">
        <v>396</v>
      </c>
      <c r="H322" s="275">
        <v>10.353</v>
      </c>
      <c r="I322" s="276"/>
      <c r="J322" s="277">
        <f>ROUND(I322*H322,2)</f>
        <v>0</v>
      </c>
      <c r="K322" s="273" t="s">
        <v>147</v>
      </c>
      <c r="L322" s="278"/>
      <c r="M322" s="279" t="s">
        <v>1</v>
      </c>
      <c r="N322" s="280" t="s">
        <v>38</v>
      </c>
      <c r="O322" s="91"/>
      <c r="P322" s="235">
        <f>O322*H322</f>
        <v>0</v>
      </c>
      <c r="Q322" s="235">
        <v>0.00106</v>
      </c>
      <c r="R322" s="235">
        <f>Q322*H322</f>
        <v>0.01097418</v>
      </c>
      <c r="S322" s="235">
        <v>0</v>
      </c>
      <c r="T322" s="236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7" t="s">
        <v>188</v>
      </c>
      <c r="AT322" s="237" t="s">
        <v>378</v>
      </c>
      <c r="AU322" s="237" t="s">
        <v>83</v>
      </c>
      <c r="AY322" s="17" t="s">
        <v>140</v>
      </c>
      <c r="BE322" s="238">
        <f>IF(N322="základní",J322,0)</f>
        <v>0</v>
      </c>
      <c r="BF322" s="238">
        <f>IF(N322="snížená",J322,0)</f>
        <v>0</v>
      </c>
      <c r="BG322" s="238">
        <f>IF(N322="zákl. přenesená",J322,0)</f>
        <v>0</v>
      </c>
      <c r="BH322" s="238">
        <f>IF(N322="sníž. přenesená",J322,0)</f>
        <v>0</v>
      </c>
      <c r="BI322" s="238">
        <f>IF(N322="nulová",J322,0)</f>
        <v>0</v>
      </c>
      <c r="BJ322" s="17" t="s">
        <v>81</v>
      </c>
      <c r="BK322" s="238">
        <f>ROUND(I322*H322,2)</f>
        <v>0</v>
      </c>
      <c r="BL322" s="17" t="s">
        <v>166</v>
      </c>
      <c r="BM322" s="237" t="s">
        <v>598</v>
      </c>
    </row>
    <row r="323" s="2" customFormat="1">
      <c r="A323" s="38"/>
      <c r="B323" s="39"/>
      <c r="C323" s="40"/>
      <c r="D323" s="239" t="s">
        <v>150</v>
      </c>
      <c r="E323" s="40"/>
      <c r="F323" s="240" t="s">
        <v>597</v>
      </c>
      <c r="G323" s="40"/>
      <c r="H323" s="40"/>
      <c r="I323" s="241"/>
      <c r="J323" s="40"/>
      <c r="K323" s="40"/>
      <c r="L323" s="44"/>
      <c r="M323" s="242"/>
      <c r="N323" s="243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150</v>
      </c>
      <c r="AU323" s="17" t="s">
        <v>83</v>
      </c>
    </row>
    <row r="324" s="14" customFormat="1">
      <c r="A324" s="14"/>
      <c r="B324" s="256"/>
      <c r="C324" s="257"/>
      <c r="D324" s="239" t="s">
        <v>154</v>
      </c>
      <c r="E324" s="257"/>
      <c r="F324" s="259" t="s">
        <v>599</v>
      </c>
      <c r="G324" s="257"/>
      <c r="H324" s="260">
        <v>10.353</v>
      </c>
      <c r="I324" s="261"/>
      <c r="J324" s="257"/>
      <c r="K324" s="257"/>
      <c r="L324" s="262"/>
      <c r="M324" s="263"/>
      <c r="N324" s="264"/>
      <c r="O324" s="264"/>
      <c r="P324" s="264"/>
      <c r="Q324" s="264"/>
      <c r="R324" s="264"/>
      <c r="S324" s="264"/>
      <c r="T324" s="26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6" t="s">
        <v>154</v>
      </c>
      <c r="AU324" s="266" t="s">
        <v>83</v>
      </c>
      <c r="AV324" s="14" t="s">
        <v>83</v>
      </c>
      <c r="AW324" s="14" t="s">
        <v>4</v>
      </c>
      <c r="AX324" s="14" t="s">
        <v>81</v>
      </c>
      <c r="AY324" s="266" t="s">
        <v>140</v>
      </c>
    </row>
    <row r="325" s="2" customFormat="1" ht="33" customHeight="1">
      <c r="A325" s="38"/>
      <c r="B325" s="39"/>
      <c r="C325" s="226" t="s">
        <v>600</v>
      </c>
      <c r="D325" s="226" t="s">
        <v>143</v>
      </c>
      <c r="E325" s="227" t="s">
        <v>601</v>
      </c>
      <c r="F325" s="228" t="s">
        <v>602</v>
      </c>
      <c r="G325" s="229" t="s">
        <v>396</v>
      </c>
      <c r="H325" s="230">
        <v>3.8999999999999999</v>
      </c>
      <c r="I325" s="231"/>
      <c r="J325" s="232">
        <f>ROUND(I325*H325,2)</f>
        <v>0</v>
      </c>
      <c r="K325" s="228" t="s">
        <v>147</v>
      </c>
      <c r="L325" s="44"/>
      <c r="M325" s="233" t="s">
        <v>1</v>
      </c>
      <c r="N325" s="234" t="s">
        <v>38</v>
      </c>
      <c r="O325" s="91"/>
      <c r="P325" s="235">
        <f>O325*H325</f>
        <v>0</v>
      </c>
      <c r="Q325" s="235">
        <v>0</v>
      </c>
      <c r="R325" s="235">
        <f>Q325*H325</f>
        <v>0</v>
      </c>
      <c r="S325" s="235">
        <v>0</v>
      </c>
      <c r="T325" s="23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7" t="s">
        <v>166</v>
      </c>
      <c r="AT325" s="237" t="s">
        <v>143</v>
      </c>
      <c r="AU325" s="237" t="s">
        <v>83</v>
      </c>
      <c r="AY325" s="17" t="s">
        <v>140</v>
      </c>
      <c r="BE325" s="238">
        <f>IF(N325="základní",J325,0)</f>
        <v>0</v>
      </c>
      <c r="BF325" s="238">
        <f>IF(N325="snížená",J325,0)</f>
        <v>0</v>
      </c>
      <c r="BG325" s="238">
        <f>IF(N325="zákl. přenesená",J325,0)</f>
        <v>0</v>
      </c>
      <c r="BH325" s="238">
        <f>IF(N325="sníž. přenesená",J325,0)</f>
        <v>0</v>
      </c>
      <c r="BI325" s="238">
        <f>IF(N325="nulová",J325,0)</f>
        <v>0</v>
      </c>
      <c r="BJ325" s="17" t="s">
        <v>81</v>
      </c>
      <c r="BK325" s="238">
        <f>ROUND(I325*H325,2)</f>
        <v>0</v>
      </c>
      <c r="BL325" s="17" t="s">
        <v>166</v>
      </c>
      <c r="BM325" s="237" t="s">
        <v>603</v>
      </c>
    </row>
    <row r="326" s="2" customFormat="1">
      <c r="A326" s="38"/>
      <c r="B326" s="39"/>
      <c r="C326" s="40"/>
      <c r="D326" s="239" t="s">
        <v>150</v>
      </c>
      <c r="E326" s="40"/>
      <c r="F326" s="240" t="s">
        <v>604</v>
      </c>
      <c r="G326" s="40"/>
      <c r="H326" s="40"/>
      <c r="I326" s="241"/>
      <c r="J326" s="40"/>
      <c r="K326" s="40"/>
      <c r="L326" s="44"/>
      <c r="M326" s="242"/>
      <c r="N326" s="243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150</v>
      </c>
      <c r="AU326" s="17" t="s">
        <v>83</v>
      </c>
    </row>
    <row r="327" s="2" customFormat="1">
      <c r="A327" s="38"/>
      <c r="B327" s="39"/>
      <c r="C327" s="40"/>
      <c r="D327" s="244" t="s">
        <v>152</v>
      </c>
      <c r="E327" s="40"/>
      <c r="F327" s="245" t="s">
        <v>605</v>
      </c>
      <c r="G327" s="40"/>
      <c r="H327" s="40"/>
      <c r="I327" s="241"/>
      <c r="J327" s="40"/>
      <c r="K327" s="40"/>
      <c r="L327" s="44"/>
      <c r="M327" s="242"/>
      <c r="N327" s="243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152</v>
      </c>
      <c r="AU327" s="17" t="s">
        <v>83</v>
      </c>
    </row>
    <row r="328" s="14" customFormat="1">
      <c r="A328" s="14"/>
      <c r="B328" s="256"/>
      <c r="C328" s="257"/>
      <c r="D328" s="239" t="s">
        <v>154</v>
      </c>
      <c r="E328" s="258" t="s">
        <v>1</v>
      </c>
      <c r="F328" s="259" t="s">
        <v>606</v>
      </c>
      <c r="G328" s="257"/>
      <c r="H328" s="260">
        <v>3.8999999999999999</v>
      </c>
      <c r="I328" s="261"/>
      <c r="J328" s="257"/>
      <c r="K328" s="257"/>
      <c r="L328" s="262"/>
      <c r="M328" s="263"/>
      <c r="N328" s="264"/>
      <c r="O328" s="264"/>
      <c r="P328" s="264"/>
      <c r="Q328" s="264"/>
      <c r="R328" s="264"/>
      <c r="S328" s="264"/>
      <c r="T328" s="26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6" t="s">
        <v>154</v>
      </c>
      <c r="AU328" s="266" t="s">
        <v>83</v>
      </c>
      <c r="AV328" s="14" t="s">
        <v>83</v>
      </c>
      <c r="AW328" s="14" t="s">
        <v>30</v>
      </c>
      <c r="AX328" s="14" t="s">
        <v>81</v>
      </c>
      <c r="AY328" s="266" t="s">
        <v>140</v>
      </c>
    </row>
    <row r="329" s="2" customFormat="1" ht="24.15" customHeight="1">
      <c r="A329" s="38"/>
      <c r="B329" s="39"/>
      <c r="C329" s="271" t="s">
        <v>607</v>
      </c>
      <c r="D329" s="271" t="s">
        <v>378</v>
      </c>
      <c r="E329" s="272" t="s">
        <v>608</v>
      </c>
      <c r="F329" s="273" t="s">
        <v>609</v>
      </c>
      <c r="G329" s="274" t="s">
        <v>396</v>
      </c>
      <c r="H329" s="275">
        <v>3.9590000000000001</v>
      </c>
      <c r="I329" s="276"/>
      <c r="J329" s="277">
        <f>ROUND(I329*H329,2)</f>
        <v>0</v>
      </c>
      <c r="K329" s="273" t="s">
        <v>147</v>
      </c>
      <c r="L329" s="278"/>
      <c r="M329" s="279" t="s">
        <v>1</v>
      </c>
      <c r="N329" s="280" t="s">
        <v>38</v>
      </c>
      <c r="O329" s="91"/>
      <c r="P329" s="235">
        <f>O329*H329</f>
        <v>0</v>
      </c>
      <c r="Q329" s="235">
        <v>0.00214</v>
      </c>
      <c r="R329" s="235">
        <f>Q329*H329</f>
        <v>0.0084722600000000006</v>
      </c>
      <c r="S329" s="235">
        <v>0</v>
      </c>
      <c r="T329" s="23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7" t="s">
        <v>188</v>
      </c>
      <c r="AT329" s="237" t="s">
        <v>378</v>
      </c>
      <c r="AU329" s="237" t="s">
        <v>83</v>
      </c>
      <c r="AY329" s="17" t="s">
        <v>140</v>
      </c>
      <c r="BE329" s="238">
        <f>IF(N329="základní",J329,0)</f>
        <v>0</v>
      </c>
      <c r="BF329" s="238">
        <f>IF(N329="snížená",J329,0)</f>
        <v>0</v>
      </c>
      <c r="BG329" s="238">
        <f>IF(N329="zákl. přenesená",J329,0)</f>
        <v>0</v>
      </c>
      <c r="BH329" s="238">
        <f>IF(N329="sníž. přenesená",J329,0)</f>
        <v>0</v>
      </c>
      <c r="BI329" s="238">
        <f>IF(N329="nulová",J329,0)</f>
        <v>0</v>
      </c>
      <c r="BJ329" s="17" t="s">
        <v>81</v>
      </c>
      <c r="BK329" s="238">
        <f>ROUND(I329*H329,2)</f>
        <v>0</v>
      </c>
      <c r="BL329" s="17" t="s">
        <v>166</v>
      </c>
      <c r="BM329" s="237" t="s">
        <v>610</v>
      </c>
    </row>
    <row r="330" s="2" customFormat="1">
      <c r="A330" s="38"/>
      <c r="B330" s="39"/>
      <c r="C330" s="40"/>
      <c r="D330" s="239" t="s">
        <v>150</v>
      </c>
      <c r="E330" s="40"/>
      <c r="F330" s="240" t="s">
        <v>609</v>
      </c>
      <c r="G330" s="40"/>
      <c r="H330" s="40"/>
      <c r="I330" s="241"/>
      <c r="J330" s="40"/>
      <c r="K330" s="40"/>
      <c r="L330" s="44"/>
      <c r="M330" s="242"/>
      <c r="N330" s="243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150</v>
      </c>
      <c r="AU330" s="17" t="s">
        <v>83</v>
      </c>
    </row>
    <row r="331" s="14" customFormat="1">
      <c r="A331" s="14"/>
      <c r="B331" s="256"/>
      <c r="C331" s="257"/>
      <c r="D331" s="239" t="s">
        <v>154</v>
      </c>
      <c r="E331" s="257"/>
      <c r="F331" s="259" t="s">
        <v>611</v>
      </c>
      <c r="G331" s="257"/>
      <c r="H331" s="260">
        <v>3.9590000000000001</v>
      </c>
      <c r="I331" s="261"/>
      <c r="J331" s="257"/>
      <c r="K331" s="257"/>
      <c r="L331" s="262"/>
      <c r="M331" s="263"/>
      <c r="N331" s="264"/>
      <c r="O331" s="264"/>
      <c r="P331" s="264"/>
      <c r="Q331" s="264"/>
      <c r="R331" s="264"/>
      <c r="S331" s="264"/>
      <c r="T331" s="26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6" t="s">
        <v>154</v>
      </c>
      <c r="AU331" s="266" t="s">
        <v>83</v>
      </c>
      <c r="AV331" s="14" t="s">
        <v>83</v>
      </c>
      <c r="AW331" s="14" t="s">
        <v>4</v>
      </c>
      <c r="AX331" s="14" t="s">
        <v>81</v>
      </c>
      <c r="AY331" s="266" t="s">
        <v>140</v>
      </c>
    </row>
    <row r="332" s="2" customFormat="1" ht="24.15" customHeight="1">
      <c r="A332" s="38"/>
      <c r="B332" s="39"/>
      <c r="C332" s="226" t="s">
        <v>612</v>
      </c>
      <c r="D332" s="226" t="s">
        <v>143</v>
      </c>
      <c r="E332" s="227" t="s">
        <v>613</v>
      </c>
      <c r="F332" s="228" t="s">
        <v>614</v>
      </c>
      <c r="G332" s="229" t="s">
        <v>441</v>
      </c>
      <c r="H332" s="230">
        <v>1</v>
      </c>
      <c r="I332" s="231"/>
      <c r="J332" s="232">
        <f>ROUND(I332*H332,2)</f>
        <v>0</v>
      </c>
      <c r="K332" s="228" t="s">
        <v>147</v>
      </c>
      <c r="L332" s="44"/>
      <c r="M332" s="233" t="s">
        <v>1</v>
      </c>
      <c r="N332" s="234" t="s">
        <v>38</v>
      </c>
      <c r="O332" s="91"/>
      <c r="P332" s="235">
        <f>O332*H332</f>
        <v>0</v>
      </c>
      <c r="Q332" s="235">
        <v>0</v>
      </c>
      <c r="R332" s="235">
        <f>Q332*H332</f>
        <v>0</v>
      </c>
      <c r="S332" s="235">
        <v>0</v>
      </c>
      <c r="T332" s="23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7" t="s">
        <v>166</v>
      </c>
      <c r="AT332" s="237" t="s">
        <v>143</v>
      </c>
      <c r="AU332" s="237" t="s">
        <v>83</v>
      </c>
      <c r="AY332" s="17" t="s">
        <v>140</v>
      </c>
      <c r="BE332" s="238">
        <f>IF(N332="základní",J332,0)</f>
        <v>0</v>
      </c>
      <c r="BF332" s="238">
        <f>IF(N332="snížená",J332,0)</f>
        <v>0</v>
      </c>
      <c r="BG332" s="238">
        <f>IF(N332="zákl. přenesená",J332,0)</f>
        <v>0</v>
      </c>
      <c r="BH332" s="238">
        <f>IF(N332="sníž. přenesená",J332,0)</f>
        <v>0</v>
      </c>
      <c r="BI332" s="238">
        <f>IF(N332="nulová",J332,0)</f>
        <v>0</v>
      </c>
      <c r="BJ332" s="17" t="s">
        <v>81</v>
      </c>
      <c r="BK332" s="238">
        <f>ROUND(I332*H332,2)</f>
        <v>0</v>
      </c>
      <c r="BL332" s="17" t="s">
        <v>166</v>
      </c>
      <c r="BM332" s="237" t="s">
        <v>615</v>
      </c>
    </row>
    <row r="333" s="2" customFormat="1">
      <c r="A333" s="38"/>
      <c r="B333" s="39"/>
      <c r="C333" s="40"/>
      <c r="D333" s="239" t="s">
        <v>150</v>
      </c>
      <c r="E333" s="40"/>
      <c r="F333" s="240" t="s">
        <v>616</v>
      </c>
      <c r="G333" s="40"/>
      <c r="H333" s="40"/>
      <c r="I333" s="241"/>
      <c r="J333" s="40"/>
      <c r="K333" s="40"/>
      <c r="L333" s="44"/>
      <c r="M333" s="242"/>
      <c r="N333" s="243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150</v>
      </c>
      <c r="AU333" s="17" t="s">
        <v>83</v>
      </c>
    </row>
    <row r="334" s="2" customFormat="1">
      <c r="A334" s="38"/>
      <c r="B334" s="39"/>
      <c r="C334" s="40"/>
      <c r="D334" s="244" t="s">
        <v>152</v>
      </c>
      <c r="E334" s="40"/>
      <c r="F334" s="245" t="s">
        <v>617</v>
      </c>
      <c r="G334" s="40"/>
      <c r="H334" s="40"/>
      <c r="I334" s="241"/>
      <c r="J334" s="40"/>
      <c r="K334" s="40"/>
      <c r="L334" s="44"/>
      <c r="M334" s="242"/>
      <c r="N334" s="243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152</v>
      </c>
      <c r="AU334" s="17" t="s">
        <v>83</v>
      </c>
    </row>
    <row r="335" s="2" customFormat="1" ht="16.5" customHeight="1">
      <c r="A335" s="38"/>
      <c r="B335" s="39"/>
      <c r="C335" s="271" t="s">
        <v>618</v>
      </c>
      <c r="D335" s="271" t="s">
        <v>378</v>
      </c>
      <c r="E335" s="272" t="s">
        <v>619</v>
      </c>
      <c r="F335" s="273" t="s">
        <v>620</v>
      </c>
      <c r="G335" s="274" t="s">
        <v>441</v>
      </c>
      <c r="H335" s="275">
        <v>1</v>
      </c>
      <c r="I335" s="276"/>
      <c r="J335" s="277">
        <f>ROUND(I335*H335,2)</f>
        <v>0</v>
      </c>
      <c r="K335" s="273" t="s">
        <v>147</v>
      </c>
      <c r="L335" s="278"/>
      <c r="M335" s="279" t="s">
        <v>1</v>
      </c>
      <c r="N335" s="280" t="s">
        <v>38</v>
      </c>
      <c r="O335" s="91"/>
      <c r="P335" s="235">
        <f>O335*H335</f>
        <v>0</v>
      </c>
      <c r="Q335" s="235">
        <v>0.00038999999999999999</v>
      </c>
      <c r="R335" s="235">
        <f>Q335*H335</f>
        <v>0.00038999999999999999</v>
      </c>
      <c r="S335" s="235">
        <v>0</v>
      </c>
      <c r="T335" s="23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7" t="s">
        <v>188</v>
      </c>
      <c r="AT335" s="237" t="s">
        <v>378</v>
      </c>
      <c r="AU335" s="237" t="s">
        <v>83</v>
      </c>
      <c r="AY335" s="17" t="s">
        <v>140</v>
      </c>
      <c r="BE335" s="238">
        <f>IF(N335="základní",J335,0)</f>
        <v>0</v>
      </c>
      <c r="BF335" s="238">
        <f>IF(N335="snížená",J335,0)</f>
        <v>0</v>
      </c>
      <c r="BG335" s="238">
        <f>IF(N335="zákl. přenesená",J335,0)</f>
        <v>0</v>
      </c>
      <c r="BH335" s="238">
        <f>IF(N335="sníž. přenesená",J335,0)</f>
        <v>0</v>
      </c>
      <c r="BI335" s="238">
        <f>IF(N335="nulová",J335,0)</f>
        <v>0</v>
      </c>
      <c r="BJ335" s="17" t="s">
        <v>81</v>
      </c>
      <c r="BK335" s="238">
        <f>ROUND(I335*H335,2)</f>
        <v>0</v>
      </c>
      <c r="BL335" s="17" t="s">
        <v>166</v>
      </c>
      <c r="BM335" s="237" t="s">
        <v>621</v>
      </c>
    </row>
    <row r="336" s="2" customFormat="1">
      <c r="A336" s="38"/>
      <c r="B336" s="39"/>
      <c r="C336" s="40"/>
      <c r="D336" s="239" t="s">
        <v>150</v>
      </c>
      <c r="E336" s="40"/>
      <c r="F336" s="240" t="s">
        <v>620</v>
      </c>
      <c r="G336" s="40"/>
      <c r="H336" s="40"/>
      <c r="I336" s="241"/>
      <c r="J336" s="40"/>
      <c r="K336" s="40"/>
      <c r="L336" s="44"/>
      <c r="M336" s="242"/>
      <c r="N336" s="243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150</v>
      </c>
      <c r="AU336" s="17" t="s">
        <v>83</v>
      </c>
    </row>
    <row r="337" s="2" customFormat="1" ht="24.15" customHeight="1">
      <c r="A337" s="38"/>
      <c r="B337" s="39"/>
      <c r="C337" s="226" t="s">
        <v>622</v>
      </c>
      <c r="D337" s="226" t="s">
        <v>143</v>
      </c>
      <c r="E337" s="227" t="s">
        <v>623</v>
      </c>
      <c r="F337" s="228" t="s">
        <v>624</v>
      </c>
      <c r="G337" s="229" t="s">
        <v>441</v>
      </c>
      <c r="H337" s="230">
        <v>5</v>
      </c>
      <c r="I337" s="231"/>
      <c r="J337" s="232">
        <f>ROUND(I337*H337,2)</f>
        <v>0</v>
      </c>
      <c r="K337" s="228" t="s">
        <v>147</v>
      </c>
      <c r="L337" s="44"/>
      <c r="M337" s="233" t="s">
        <v>1</v>
      </c>
      <c r="N337" s="234" t="s">
        <v>38</v>
      </c>
      <c r="O337" s="91"/>
      <c r="P337" s="235">
        <f>O337*H337</f>
        <v>0</v>
      </c>
      <c r="Q337" s="235">
        <v>0</v>
      </c>
      <c r="R337" s="235">
        <f>Q337*H337</f>
        <v>0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166</v>
      </c>
      <c r="AT337" s="237" t="s">
        <v>143</v>
      </c>
      <c r="AU337" s="237" t="s">
        <v>83</v>
      </c>
      <c r="AY337" s="17" t="s">
        <v>140</v>
      </c>
      <c r="BE337" s="238">
        <f>IF(N337="základní",J337,0)</f>
        <v>0</v>
      </c>
      <c r="BF337" s="238">
        <f>IF(N337="snížená",J337,0)</f>
        <v>0</v>
      </c>
      <c r="BG337" s="238">
        <f>IF(N337="zákl. přenesená",J337,0)</f>
        <v>0</v>
      </c>
      <c r="BH337" s="238">
        <f>IF(N337="sníž. přenesená",J337,0)</f>
        <v>0</v>
      </c>
      <c r="BI337" s="238">
        <f>IF(N337="nulová",J337,0)</f>
        <v>0</v>
      </c>
      <c r="BJ337" s="17" t="s">
        <v>81</v>
      </c>
      <c r="BK337" s="238">
        <f>ROUND(I337*H337,2)</f>
        <v>0</v>
      </c>
      <c r="BL337" s="17" t="s">
        <v>166</v>
      </c>
      <c r="BM337" s="237" t="s">
        <v>625</v>
      </c>
    </row>
    <row r="338" s="2" customFormat="1">
      <c r="A338" s="38"/>
      <c r="B338" s="39"/>
      <c r="C338" s="40"/>
      <c r="D338" s="239" t="s">
        <v>150</v>
      </c>
      <c r="E338" s="40"/>
      <c r="F338" s="240" t="s">
        <v>626</v>
      </c>
      <c r="G338" s="40"/>
      <c r="H338" s="40"/>
      <c r="I338" s="241"/>
      <c r="J338" s="40"/>
      <c r="K338" s="40"/>
      <c r="L338" s="44"/>
      <c r="M338" s="242"/>
      <c r="N338" s="243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150</v>
      </c>
      <c r="AU338" s="17" t="s">
        <v>83</v>
      </c>
    </row>
    <row r="339" s="2" customFormat="1">
      <c r="A339" s="38"/>
      <c r="B339" s="39"/>
      <c r="C339" s="40"/>
      <c r="D339" s="244" t="s">
        <v>152</v>
      </c>
      <c r="E339" s="40"/>
      <c r="F339" s="245" t="s">
        <v>627</v>
      </c>
      <c r="G339" s="40"/>
      <c r="H339" s="40"/>
      <c r="I339" s="241"/>
      <c r="J339" s="40"/>
      <c r="K339" s="40"/>
      <c r="L339" s="44"/>
      <c r="M339" s="242"/>
      <c r="N339" s="243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152</v>
      </c>
      <c r="AU339" s="17" t="s">
        <v>83</v>
      </c>
    </row>
    <row r="340" s="14" customFormat="1">
      <c r="A340" s="14"/>
      <c r="B340" s="256"/>
      <c r="C340" s="257"/>
      <c r="D340" s="239" t="s">
        <v>154</v>
      </c>
      <c r="E340" s="258" t="s">
        <v>1</v>
      </c>
      <c r="F340" s="259" t="s">
        <v>139</v>
      </c>
      <c r="G340" s="257"/>
      <c r="H340" s="260">
        <v>5</v>
      </c>
      <c r="I340" s="261"/>
      <c r="J340" s="257"/>
      <c r="K340" s="257"/>
      <c r="L340" s="262"/>
      <c r="M340" s="263"/>
      <c r="N340" s="264"/>
      <c r="O340" s="264"/>
      <c r="P340" s="264"/>
      <c r="Q340" s="264"/>
      <c r="R340" s="264"/>
      <c r="S340" s="264"/>
      <c r="T340" s="26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6" t="s">
        <v>154</v>
      </c>
      <c r="AU340" s="266" t="s">
        <v>83</v>
      </c>
      <c r="AV340" s="14" t="s">
        <v>83</v>
      </c>
      <c r="AW340" s="14" t="s">
        <v>30</v>
      </c>
      <c r="AX340" s="14" t="s">
        <v>81</v>
      </c>
      <c r="AY340" s="266" t="s">
        <v>140</v>
      </c>
    </row>
    <row r="341" s="2" customFormat="1" ht="21.75" customHeight="1">
      <c r="A341" s="38"/>
      <c r="B341" s="39"/>
      <c r="C341" s="271" t="s">
        <v>628</v>
      </c>
      <c r="D341" s="271" t="s">
        <v>378</v>
      </c>
      <c r="E341" s="272" t="s">
        <v>629</v>
      </c>
      <c r="F341" s="273" t="s">
        <v>630</v>
      </c>
      <c r="G341" s="274" t="s">
        <v>441</v>
      </c>
      <c r="H341" s="275">
        <v>5</v>
      </c>
      <c r="I341" s="276"/>
      <c r="J341" s="277">
        <f>ROUND(I341*H341,2)</f>
        <v>0</v>
      </c>
      <c r="K341" s="273" t="s">
        <v>1</v>
      </c>
      <c r="L341" s="278"/>
      <c r="M341" s="279" t="s">
        <v>1</v>
      </c>
      <c r="N341" s="280" t="s">
        <v>38</v>
      </c>
      <c r="O341" s="91"/>
      <c r="P341" s="235">
        <f>O341*H341</f>
        <v>0</v>
      </c>
      <c r="Q341" s="235">
        <v>0.0028500000000000001</v>
      </c>
      <c r="R341" s="235">
        <f>Q341*H341</f>
        <v>0.014250000000000001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188</v>
      </c>
      <c r="AT341" s="237" t="s">
        <v>378</v>
      </c>
      <c r="AU341" s="237" t="s">
        <v>83</v>
      </c>
      <c r="AY341" s="17" t="s">
        <v>140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81</v>
      </c>
      <c r="BK341" s="238">
        <f>ROUND(I341*H341,2)</f>
        <v>0</v>
      </c>
      <c r="BL341" s="17" t="s">
        <v>166</v>
      </c>
      <c r="BM341" s="237" t="s">
        <v>631</v>
      </c>
    </row>
    <row r="342" s="2" customFormat="1">
      <c r="A342" s="38"/>
      <c r="B342" s="39"/>
      <c r="C342" s="40"/>
      <c r="D342" s="239" t="s">
        <v>150</v>
      </c>
      <c r="E342" s="40"/>
      <c r="F342" s="240" t="s">
        <v>630</v>
      </c>
      <c r="G342" s="40"/>
      <c r="H342" s="40"/>
      <c r="I342" s="241"/>
      <c r="J342" s="40"/>
      <c r="K342" s="40"/>
      <c r="L342" s="44"/>
      <c r="M342" s="242"/>
      <c r="N342" s="243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150</v>
      </c>
      <c r="AU342" s="17" t="s">
        <v>83</v>
      </c>
    </row>
    <row r="343" s="2" customFormat="1" ht="24.15" customHeight="1">
      <c r="A343" s="38"/>
      <c r="B343" s="39"/>
      <c r="C343" s="226" t="s">
        <v>632</v>
      </c>
      <c r="D343" s="226" t="s">
        <v>143</v>
      </c>
      <c r="E343" s="227" t="s">
        <v>633</v>
      </c>
      <c r="F343" s="228" t="s">
        <v>634</v>
      </c>
      <c r="G343" s="229" t="s">
        <v>441</v>
      </c>
      <c r="H343" s="230">
        <v>1</v>
      </c>
      <c r="I343" s="231"/>
      <c r="J343" s="232">
        <f>ROUND(I343*H343,2)</f>
        <v>0</v>
      </c>
      <c r="K343" s="228" t="s">
        <v>147</v>
      </c>
      <c r="L343" s="44"/>
      <c r="M343" s="233" t="s">
        <v>1</v>
      </c>
      <c r="N343" s="234" t="s">
        <v>38</v>
      </c>
      <c r="O343" s="91"/>
      <c r="P343" s="235">
        <f>O343*H343</f>
        <v>0</v>
      </c>
      <c r="Q343" s="235">
        <v>0</v>
      </c>
      <c r="R343" s="235">
        <f>Q343*H343</f>
        <v>0</v>
      </c>
      <c r="S343" s="235">
        <v>0</v>
      </c>
      <c r="T343" s="23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7" t="s">
        <v>166</v>
      </c>
      <c r="AT343" s="237" t="s">
        <v>143</v>
      </c>
      <c r="AU343" s="237" t="s">
        <v>83</v>
      </c>
      <c r="AY343" s="17" t="s">
        <v>140</v>
      </c>
      <c r="BE343" s="238">
        <f>IF(N343="základní",J343,0)</f>
        <v>0</v>
      </c>
      <c r="BF343" s="238">
        <f>IF(N343="snížená",J343,0)</f>
        <v>0</v>
      </c>
      <c r="BG343" s="238">
        <f>IF(N343="zákl. přenesená",J343,0)</f>
        <v>0</v>
      </c>
      <c r="BH343" s="238">
        <f>IF(N343="sníž. přenesená",J343,0)</f>
        <v>0</v>
      </c>
      <c r="BI343" s="238">
        <f>IF(N343="nulová",J343,0)</f>
        <v>0</v>
      </c>
      <c r="BJ343" s="17" t="s">
        <v>81</v>
      </c>
      <c r="BK343" s="238">
        <f>ROUND(I343*H343,2)</f>
        <v>0</v>
      </c>
      <c r="BL343" s="17" t="s">
        <v>166</v>
      </c>
      <c r="BM343" s="237" t="s">
        <v>635</v>
      </c>
    </row>
    <row r="344" s="2" customFormat="1">
      <c r="A344" s="38"/>
      <c r="B344" s="39"/>
      <c r="C344" s="40"/>
      <c r="D344" s="239" t="s">
        <v>150</v>
      </c>
      <c r="E344" s="40"/>
      <c r="F344" s="240" t="s">
        <v>636</v>
      </c>
      <c r="G344" s="40"/>
      <c r="H344" s="40"/>
      <c r="I344" s="241"/>
      <c r="J344" s="40"/>
      <c r="K344" s="40"/>
      <c r="L344" s="44"/>
      <c r="M344" s="242"/>
      <c r="N344" s="243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150</v>
      </c>
      <c r="AU344" s="17" t="s">
        <v>83</v>
      </c>
    </row>
    <row r="345" s="2" customFormat="1">
      <c r="A345" s="38"/>
      <c r="B345" s="39"/>
      <c r="C345" s="40"/>
      <c r="D345" s="244" t="s">
        <v>152</v>
      </c>
      <c r="E345" s="40"/>
      <c r="F345" s="245" t="s">
        <v>637</v>
      </c>
      <c r="G345" s="40"/>
      <c r="H345" s="40"/>
      <c r="I345" s="241"/>
      <c r="J345" s="40"/>
      <c r="K345" s="40"/>
      <c r="L345" s="44"/>
      <c r="M345" s="242"/>
      <c r="N345" s="243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152</v>
      </c>
      <c r="AU345" s="17" t="s">
        <v>83</v>
      </c>
    </row>
    <row r="346" s="14" customFormat="1">
      <c r="A346" s="14"/>
      <c r="B346" s="256"/>
      <c r="C346" s="257"/>
      <c r="D346" s="239" t="s">
        <v>154</v>
      </c>
      <c r="E346" s="258" t="s">
        <v>1</v>
      </c>
      <c r="F346" s="259" t="s">
        <v>81</v>
      </c>
      <c r="G346" s="257"/>
      <c r="H346" s="260">
        <v>1</v>
      </c>
      <c r="I346" s="261"/>
      <c r="J346" s="257"/>
      <c r="K346" s="257"/>
      <c r="L346" s="262"/>
      <c r="M346" s="263"/>
      <c r="N346" s="264"/>
      <c r="O346" s="264"/>
      <c r="P346" s="264"/>
      <c r="Q346" s="264"/>
      <c r="R346" s="264"/>
      <c r="S346" s="264"/>
      <c r="T346" s="26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6" t="s">
        <v>154</v>
      </c>
      <c r="AU346" s="266" t="s">
        <v>83</v>
      </c>
      <c r="AV346" s="14" t="s">
        <v>83</v>
      </c>
      <c r="AW346" s="14" t="s">
        <v>30</v>
      </c>
      <c r="AX346" s="14" t="s">
        <v>81</v>
      </c>
      <c r="AY346" s="266" t="s">
        <v>140</v>
      </c>
    </row>
    <row r="347" s="2" customFormat="1" ht="21.75" customHeight="1">
      <c r="A347" s="38"/>
      <c r="B347" s="39"/>
      <c r="C347" s="271" t="s">
        <v>638</v>
      </c>
      <c r="D347" s="271" t="s">
        <v>378</v>
      </c>
      <c r="E347" s="272" t="s">
        <v>639</v>
      </c>
      <c r="F347" s="273" t="s">
        <v>640</v>
      </c>
      <c r="G347" s="274" t="s">
        <v>441</v>
      </c>
      <c r="H347" s="275">
        <v>1</v>
      </c>
      <c r="I347" s="276"/>
      <c r="J347" s="277">
        <f>ROUND(I347*H347,2)</f>
        <v>0</v>
      </c>
      <c r="K347" s="273" t="s">
        <v>1</v>
      </c>
      <c r="L347" s="278"/>
      <c r="M347" s="279" t="s">
        <v>1</v>
      </c>
      <c r="N347" s="280" t="s">
        <v>38</v>
      </c>
      <c r="O347" s="91"/>
      <c r="P347" s="235">
        <f>O347*H347</f>
        <v>0</v>
      </c>
      <c r="Q347" s="235">
        <v>0.0047999999999999996</v>
      </c>
      <c r="R347" s="235">
        <f>Q347*H347</f>
        <v>0.0047999999999999996</v>
      </c>
      <c r="S347" s="235">
        <v>0</v>
      </c>
      <c r="T347" s="23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7" t="s">
        <v>188</v>
      </c>
      <c r="AT347" s="237" t="s">
        <v>378</v>
      </c>
      <c r="AU347" s="237" t="s">
        <v>83</v>
      </c>
      <c r="AY347" s="17" t="s">
        <v>140</v>
      </c>
      <c r="BE347" s="238">
        <f>IF(N347="základní",J347,0)</f>
        <v>0</v>
      </c>
      <c r="BF347" s="238">
        <f>IF(N347="snížená",J347,0)</f>
        <v>0</v>
      </c>
      <c r="BG347" s="238">
        <f>IF(N347="zákl. přenesená",J347,0)</f>
        <v>0</v>
      </c>
      <c r="BH347" s="238">
        <f>IF(N347="sníž. přenesená",J347,0)</f>
        <v>0</v>
      </c>
      <c r="BI347" s="238">
        <f>IF(N347="nulová",J347,0)</f>
        <v>0</v>
      </c>
      <c r="BJ347" s="17" t="s">
        <v>81</v>
      </c>
      <c r="BK347" s="238">
        <f>ROUND(I347*H347,2)</f>
        <v>0</v>
      </c>
      <c r="BL347" s="17" t="s">
        <v>166</v>
      </c>
      <c r="BM347" s="237" t="s">
        <v>641</v>
      </c>
    </row>
    <row r="348" s="2" customFormat="1">
      <c r="A348" s="38"/>
      <c r="B348" s="39"/>
      <c r="C348" s="40"/>
      <c r="D348" s="239" t="s">
        <v>150</v>
      </c>
      <c r="E348" s="40"/>
      <c r="F348" s="240" t="s">
        <v>640</v>
      </c>
      <c r="G348" s="40"/>
      <c r="H348" s="40"/>
      <c r="I348" s="241"/>
      <c r="J348" s="40"/>
      <c r="K348" s="40"/>
      <c r="L348" s="44"/>
      <c r="M348" s="242"/>
      <c r="N348" s="243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150</v>
      </c>
      <c r="AU348" s="17" t="s">
        <v>83</v>
      </c>
    </row>
    <row r="349" s="2" customFormat="1" ht="24.15" customHeight="1">
      <c r="A349" s="38"/>
      <c r="B349" s="39"/>
      <c r="C349" s="226" t="s">
        <v>642</v>
      </c>
      <c r="D349" s="226" t="s">
        <v>143</v>
      </c>
      <c r="E349" s="227" t="s">
        <v>643</v>
      </c>
      <c r="F349" s="228" t="s">
        <v>644</v>
      </c>
      <c r="G349" s="229" t="s">
        <v>441</v>
      </c>
      <c r="H349" s="230">
        <v>5</v>
      </c>
      <c r="I349" s="231"/>
      <c r="J349" s="232">
        <f>ROUND(I349*H349,2)</f>
        <v>0</v>
      </c>
      <c r="K349" s="228" t="s">
        <v>147</v>
      </c>
      <c r="L349" s="44"/>
      <c r="M349" s="233" t="s">
        <v>1</v>
      </c>
      <c r="N349" s="234" t="s">
        <v>38</v>
      </c>
      <c r="O349" s="91"/>
      <c r="P349" s="235">
        <f>O349*H349</f>
        <v>0</v>
      </c>
      <c r="Q349" s="235">
        <v>0</v>
      </c>
      <c r="R349" s="235">
        <f>Q349*H349</f>
        <v>0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166</v>
      </c>
      <c r="AT349" s="237" t="s">
        <v>143</v>
      </c>
      <c r="AU349" s="237" t="s">
        <v>83</v>
      </c>
      <c r="AY349" s="17" t="s">
        <v>140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81</v>
      </c>
      <c r="BK349" s="238">
        <f>ROUND(I349*H349,2)</f>
        <v>0</v>
      </c>
      <c r="BL349" s="17" t="s">
        <v>166</v>
      </c>
      <c r="BM349" s="237" t="s">
        <v>645</v>
      </c>
    </row>
    <row r="350" s="2" customFormat="1">
      <c r="A350" s="38"/>
      <c r="B350" s="39"/>
      <c r="C350" s="40"/>
      <c r="D350" s="239" t="s">
        <v>150</v>
      </c>
      <c r="E350" s="40"/>
      <c r="F350" s="240" t="s">
        <v>646</v>
      </c>
      <c r="G350" s="40"/>
      <c r="H350" s="40"/>
      <c r="I350" s="241"/>
      <c r="J350" s="40"/>
      <c r="K350" s="40"/>
      <c r="L350" s="44"/>
      <c r="M350" s="242"/>
      <c r="N350" s="243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150</v>
      </c>
      <c r="AU350" s="17" t="s">
        <v>83</v>
      </c>
    </row>
    <row r="351" s="2" customFormat="1">
      <c r="A351" s="38"/>
      <c r="B351" s="39"/>
      <c r="C351" s="40"/>
      <c r="D351" s="244" t="s">
        <v>152</v>
      </c>
      <c r="E351" s="40"/>
      <c r="F351" s="245" t="s">
        <v>647</v>
      </c>
      <c r="G351" s="40"/>
      <c r="H351" s="40"/>
      <c r="I351" s="241"/>
      <c r="J351" s="40"/>
      <c r="K351" s="40"/>
      <c r="L351" s="44"/>
      <c r="M351" s="242"/>
      <c r="N351" s="243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152</v>
      </c>
      <c r="AU351" s="17" t="s">
        <v>83</v>
      </c>
    </row>
    <row r="352" s="14" customFormat="1">
      <c r="A352" s="14"/>
      <c r="B352" s="256"/>
      <c r="C352" s="257"/>
      <c r="D352" s="239" t="s">
        <v>154</v>
      </c>
      <c r="E352" s="258" t="s">
        <v>1</v>
      </c>
      <c r="F352" s="259" t="s">
        <v>139</v>
      </c>
      <c r="G352" s="257"/>
      <c r="H352" s="260">
        <v>5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154</v>
      </c>
      <c r="AU352" s="266" t="s">
        <v>83</v>
      </c>
      <c r="AV352" s="14" t="s">
        <v>83</v>
      </c>
      <c r="AW352" s="14" t="s">
        <v>30</v>
      </c>
      <c r="AX352" s="14" t="s">
        <v>81</v>
      </c>
      <c r="AY352" s="266" t="s">
        <v>140</v>
      </c>
    </row>
    <row r="353" s="2" customFormat="1" ht="21.75" customHeight="1">
      <c r="A353" s="38"/>
      <c r="B353" s="39"/>
      <c r="C353" s="271" t="s">
        <v>648</v>
      </c>
      <c r="D353" s="271" t="s">
        <v>378</v>
      </c>
      <c r="E353" s="272" t="s">
        <v>649</v>
      </c>
      <c r="F353" s="273" t="s">
        <v>650</v>
      </c>
      <c r="G353" s="274" t="s">
        <v>441</v>
      </c>
      <c r="H353" s="275">
        <v>7</v>
      </c>
      <c r="I353" s="276"/>
      <c r="J353" s="277">
        <f>ROUND(I353*H353,2)</f>
        <v>0</v>
      </c>
      <c r="K353" s="273" t="s">
        <v>1</v>
      </c>
      <c r="L353" s="278"/>
      <c r="M353" s="279" t="s">
        <v>1</v>
      </c>
      <c r="N353" s="280" t="s">
        <v>38</v>
      </c>
      <c r="O353" s="91"/>
      <c r="P353" s="235">
        <f>O353*H353</f>
        <v>0</v>
      </c>
      <c r="Q353" s="235">
        <v>0.0051000000000000004</v>
      </c>
      <c r="R353" s="235">
        <f>Q353*H353</f>
        <v>0.035700000000000003</v>
      </c>
      <c r="S353" s="235">
        <v>0</v>
      </c>
      <c r="T353" s="23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7" t="s">
        <v>188</v>
      </c>
      <c r="AT353" s="237" t="s">
        <v>378</v>
      </c>
      <c r="AU353" s="237" t="s">
        <v>83</v>
      </c>
      <c r="AY353" s="17" t="s">
        <v>140</v>
      </c>
      <c r="BE353" s="238">
        <f>IF(N353="základní",J353,0)</f>
        <v>0</v>
      </c>
      <c r="BF353" s="238">
        <f>IF(N353="snížená",J353,0)</f>
        <v>0</v>
      </c>
      <c r="BG353" s="238">
        <f>IF(N353="zákl. přenesená",J353,0)</f>
        <v>0</v>
      </c>
      <c r="BH353" s="238">
        <f>IF(N353="sníž. přenesená",J353,0)</f>
        <v>0</v>
      </c>
      <c r="BI353" s="238">
        <f>IF(N353="nulová",J353,0)</f>
        <v>0</v>
      </c>
      <c r="BJ353" s="17" t="s">
        <v>81</v>
      </c>
      <c r="BK353" s="238">
        <f>ROUND(I353*H353,2)</f>
        <v>0</v>
      </c>
      <c r="BL353" s="17" t="s">
        <v>166</v>
      </c>
      <c r="BM353" s="237" t="s">
        <v>651</v>
      </c>
    </row>
    <row r="354" s="2" customFormat="1">
      <c r="A354" s="38"/>
      <c r="B354" s="39"/>
      <c r="C354" s="40"/>
      <c r="D354" s="239" t="s">
        <v>150</v>
      </c>
      <c r="E354" s="40"/>
      <c r="F354" s="240" t="s">
        <v>650</v>
      </c>
      <c r="G354" s="40"/>
      <c r="H354" s="40"/>
      <c r="I354" s="241"/>
      <c r="J354" s="40"/>
      <c r="K354" s="40"/>
      <c r="L354" s="44"/>
      <c r="M354" s="242"/>
      <c r="N354" s="243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150</v>
      </c>
      <c r="AU354" s="17" t="s">
        <v>83</v>
      </c>
    </row>
    <row r="355" s="2" customFormat="1" ht="24.15" customHeight="1">
      <c r="A355" s="38"/>
      <c r="B355" s="39"/>
      <c r="C355" s="226" t="s">
        <v>652</v>
      </c>
      <c r="D355" s="226" t="s">
        <v>143</v>
      </c>
      <c r="E355" s="227" t="s">
        <v>653</v>
      </c>
      <c r="F355" s="228" t="s">
        <v>654</v>
      </c>
      <c r="G355" s="229" t="s">
        <v>441</v>
      </c>
      <c r="H355" s="230">
        <v>2</v>
      </c>
      <c r="I355" s="231"/>
      <c r="J355" s="232">
        <f>ROUND(I355*H355,2)</f>
        <v>0</v>
      </c>
      <c r="K355" s="228" t="s">
        <v>147</v>
      </c>
      <c r="L355" s="44"/>
      <c r="M355" s="233" t="s">
        <v>1</v>
      </c>
      <c r="N355" s="234" t="s">
        <v>38</v>
      </c>
      <c r="O355" s="91"/>
      <c r="P355" s="235">
        <f>O355*H355</f>
        <v>0</v>
      </c>
      <c r="Q355" s="235">
        <v>0</v>
      </c>
      <c r="R355" s="235">
        <f>Q355*H355</f>
        <v>0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166</v>
      </c>
      <c r="AT355" s="237" t="s">
        <v>143</v>
      </c>
      <c r="AU355" s="237" t="s">
        <v>83</v>
      </c>
      <c r="AY355" s="17" t="s">
        <v>140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81</v>
      </c>
      <c r="BK355" s="238">
        <f>ROUND(I355*H355,2)</f>
        <v>0</v>
      </c>
      <c r="BL355" s="17" t="s">
        <v>166</v>
      </c>
      <c r="BM355" s="237" t="s">
        <v>655</v>
      </c>
    </row>
    <row r="356" s="2" customFormat="1">
      <c r="A356" s="38"/>
      <c r="B356" s="39"/>
      <c r="C356" s="40"/>
      <c r="D356" s="239" t="s">
        <v>150</v>
      </c>
      <c r="E356" s="40"/>
      <c r="F356" s="240" t="s">
        <v>656</v>
      </c>
      <c r="G356" s="40"/>
      <c r="H356" s="40"/>
      <c r="I356" s="241"/>
      <c r="J356" s="40"/>
      <c r="K356" s="40"/>
      <c r="L356" s="44"/>
      <c r="M356" s="242"/>
      <c r="N356" s="243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150</v>
      </c>
      <c r="AU356" s="17" t="s">
        <v>83</v>
      </c>
    </row>
    <row r="357" s="2" customFormat="1">
      <c r="A357" s="38"/>
      <c r="B357" s="39"/>
      <c r="C357" s="40"/>
      <c r="D357" s="244" t="s">
        <v>152</v>
      </c>
      <c r="E357" s="40"/>
      <c r="F357" s="245" t="s">
        <v>657</v>
      </c>
      <c r="G357" s="40"/>
      <c r="H357" s="40"/>
      <c r="I357" s="241"/>
      <c r="J357" s="40"/>
      <c r="K357" s="40"/>
      <c r="L357" s="44"/>
      <c r="M357" s="242"/>
      <c r="N357" s="243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152</v>
      </c>
      <c r="AU357" s="17" t="s">
        <v>83</v>
      </c>
    </row>
    <row r="358" s="14" customFormat="1">
      <c r="A358" s="14"/>
      <c r="B358" s="256"/>
      <c r="C358" s="257"/>
      <c r="D358" s="239" t="s">
        <v>154</v>
      </c>
      <c r="E358" s="258" t="s">
        <v>1</v>
      </c>
      <c r="F358" s="259" t="s">
        <v>83</v>
      </c>
      <c r="G358" s="257"/>
      <c r="H358" s="260">
        <v>2</v>
      </c>
      <c r="I358" s="261"/>
      <c r="J358" s="257"/>
      <c r="K358" s="257"/>
      <c r="L358" s="262"/>
      <c r="M358" s="263"/>
      <c r="N358" s="264"/>
      <c r="O358" s="264"/>
      <c r="P358" s="264"/>
      <c r="Q358" s="264"/>
      <c r="R358" s="264"/>
      <c r="S358" s="264"/>
      <c r="T358" s="26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6" t="s">
        <v>154</v>
      </c>
      <c r="AU358" s="266" t="s">
        <v>83</v>
      </c>
      <c r="AV358" s="14" t="s">
        <v>83</v>
      </c>
      <c r="AW358" s="14" t="s">
        <v>30</v>
      </c>
      <c r="AX358" s="14" t="s">
        <v>81</v>
      </c>
      <c r="AY358" s="266" t="s">
        <v>140</v>
      </c>
    </row>
    <row r="359" s="2" customFormat="1" ht="24.15" customHeight="1">
      <c r="A359" s="38"/>
      <c r="B359" s="39"/>
      <c r="C359" s="271" t="s">
        <v>658</v>
      </c>
      <c r="D359" s="271" t="s">
        <v>378</v>
      </c>
      <c r="E359" s="272" t="s">
        <v>659</v>
      </c>
      <c r="F359" s="273" t="s">
        <v>660</v>
      </c>
      <c r="G359" s="274" t="s">
        <v>441</v>
      </c>
      <c r="H359" s="275">
        <v>13</v>
      </c>
      <c r="I359" s="276"/>
      <c r="J359" s="277">
        <f>ROUND(I359*H359,2)</f>
        <v>0</v>
      </c>
      <c r="K359" s="273" t="s">
        <v>1</v>
      </c>
      <c r="L359" s="278"/>
      <c r="M359" s="279" t="s">
        <v>1</v>
      </c>
      <c r="N359" s="280" t="s">
        <v>38</v>
      </c>
      <c r="O359" s="91"/>
      <c r="P359" s="235">
        <f>O359*H359</f>
        <v>0</v>
      </c>
      <c r="Q359" s="235">
        <v>0.0035000000000000001</v>
      </c>
      <c r="R359" s="235">
        <f>Q359*H359</f>
        <v>0.045499999999999999</v>
      </c>
      <c r="S359" s="235">
        <v>0</v>
      </c>
      <c r="T359" s="23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7" t="s">
        <v>188</v>
      </c>
      <c r="AT359" s="237" t="s">
        <v>378</v>
      </c>
      <c r="AU359" s="237" t="s">
        <v>83</v>
      </c>
      <c r="AY359" s="17" t="s">
        <v>140</v>
      </c>
      <c r="BE359" s="238">
        <f>IF(N359="základní",J359,0)</f>
        <v>0</v>
      </c>
      <c r="BF359" s="238">
        <f>IF(N359="snížená",J359,0)</f>
        <v>0</v>
      </c>
      <c r="BG359" s="238">
        <f>IF(N359="zákl. přenesená",J359,0)</f>
        <v>0</v>
      </c>
      <c r="BH359" s="238">
        <f>IF(N359="sníž. přenesená",J359,0)</f>
        <v>0</v>
      </c>
      <c r="BI359" s="238">
        <f>IF(N359="nulová",J359,0)</f>
        <v>0</v>
      </c>
      <c r="BJ359" s="17" t="s">
        <v>81</v>
      </c>
      <c r="BK359" s="238">
        <f>ROUND(I359*H359,2)</f>
        <v>0</v>
      </c>
      <c r="BL359" s="17" t="s">
        <v>166</v>
      </c>
      <c r="BM359" s="237" t="s">
        <v>661</v>
      </c>
    </row>
    <row r="360" s="2" customFormat="1">
      <c r="A360" s="38"/>
      <c r="B360" s="39"/>
      <c r="C360" s="40"/>
      <c r="D360" s="239" t="s">
        <v>150</v>
      </c>
      <c r="E360" s="40"/>
      <c r="F360" s="240" t="s">
        <v>660</v>
      </c>
      <c r="G360" s="40"/>
      <c r="H360" s="40"/>
      <c r="I360" s="241"/>
      <c r="J360" s="40"/>
      <c r="K360" s="40"/>
      <c r="L360" s="44"/>
      <c r="M360" s="242"/>
      <c r="N360" s="243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150</v>
      </c>
      <c r="AU360" s="17" t="s">
        <v>83</v>
      </c>
    </row>
    <row r="361" s="2" customFormat="1" ht="21.75" customHeight="1">
      <c r="A361" s="38"/>
      <c r="B361" s="39"/>
      <c r="C361" s="271" t="s">
        <v>662</v>
      </c>
      <c r="D361" s="271" t="s">
        <v>378</v>
      </c>
      <c r="E361" s="272" t="s">
        <v>663</v>
      </c>
      <c r="F361" s="273" t="s">
        <v>664</v>
      </c>
      <c r="G361" s="274" t="s">
        <v>441</v>
      </c>
      <c r="H361" s="275">
        <v>2</v>
      </c>
      <c r="I361" s="276"/>
      <c r="J361" s="277">
        <f>ROUND(I361*H361,2)</f>
        <v>0</v>
      </c>
      <c r="K361" s="273" t="s">
        <v>1</v>
      </c>
      <c r="L361" s="278"/>
      <c r="M361" s="279" t="s">
        <v>1</v>
      </c>
      <c r="N361" s="280" t="s">
        <v>38</v>
      </c>
      <c r="O361" s="91"/>
      <c r="P361" s="235">
        <f>O361*H361</f>
        <v>0</v>
      </c>
      <c r="Q361" s="235">
        <v>4.0000000000000003E-05</v>
      </c>
      <c r="R361" s="235">
        <f>Q361*H361</f>
        <v>8.0000000000000007E-05</v>
      </c>
      <c r="S361" s="235">
        <v>0</v>
      </c>
      <c r="T361" s="236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7" t="s">
        <v>188</v>
      </c>
      <c r="AT361" s="237" t="s">
        <v>378</v>
      </c>
      <c r="AU361" s="237" t="s">
        <v>83</v>
      </c>
      <c r="AY361" s="17" t="s">
        <v>140</v>
      </c>
      <c r="BE361" s="238">
        <f>IF(N361="základní",J361,0)</f>
        <v>0</v>
      </c>
      <c r="BF361" s="238">
        <f>IF(N361="snížená",J361,0)</f>
        <v>0</v>
      </c>
      <c r="BG361" s="238">
        <f>IF(N361="zákl. přenesená",J361,0)</f>
        <v>0</v>
      </c>
      <c r="BH361" s="238">
        <f>IF(N361="sníž. přenesená",J361,0)</f>
        <v>0</v>
      </c>
      <c r="BI361" s="238">
        <f>IF(N361="nulová",J361,0)</f>
        <v>0</v>
      </c>
      <c r="BJ361" s="17" t="s">
        <v>81</v>
      </c>
      <c r="BK361" s="238">
        <f>ROUND(I361*H361,2)</f>
        <v>0</v>
      </c>
      <c r="BL361" s="17" t="s">
        <v>166</v>
      </c>
      <c r="BM361" s="237" t="s">
        <v>665</v>
      </c>
    </row>
    <row r="362" s="2" customFormat="1">
      <c r="A362" s="38"/>
      <c r="B362" s="39"/>
      <c r="C362" s="40"/>
      <c r="D362" s="239" t="s">
        <v>150</v>
      </c>
      <c r="E362" s="40"/>
      <c r="F362" s="240" t="s">
        <v>664</v>
      </c>
      <c r="G362" s="40"/>
      <c r="H362" s="40"/>
      <c r="I362" s="241"/>
      <c r="J362" s="40"/>
      <c r="K362" s="40"/>
      <c r="L362" s="44"/>
      <c r="M362" s="242"/>
      <c r="N362" s="243"/>
      <c r="O362" s="91"/>
      <c r="P362" s="91"/>
      <c r="Q362" s="91"/>
      <c r="R362" s="91"/>
      <c r="S362" s="91"/>
      <c r="T362" s="92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150</v>
      </c>
      <c r="AU362" s="17" t="s">
        <v>83</v>
      </c>
    </row>
    <row r="363" s="14" customFormat="1">
      <c r="A363" s="14"/>
      <c r="B363" s="256"/>
      <c r="C363" s="257"/>
      <c r="D363" s="239" t="s">
        <v>154</v>
      </c>
      <c r="E363" s="258" t="s">
        <v>1</v>
      </c>
      <c r="F363" s="259" t="s">
        <v>83</v>
      </c>
      <c r="G363" s="257"/>
      <c r="H363" s="260">
        <v>2</v>
      </c>
      <c r="I363" s="261"/>
      <c r="J363" s="257"/>
      <c r="K363" s="257"/>
      <c r="L363" s="262"/>
      <c r="M363" s="263"/>
      <c r="N363" s="264"/>
      <c r="O363" s="264"/>
      <c r="P363" s="264"/>
      <c r="Q363" s="264"/>
      <c r="R363" s="264"/>
      <c r="S363" s="264"/>
      <c r="T363" s="26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6" t="s">
        <v>154</v>
      </c>
      <c r="AU363" s="266" t="s">
        <v>83</v>
      </c>
      <c r="AV363" s="14" t="s">
        <v>83</v>
      </c>
      <c r="AW363" s="14" t="s">
        <v>30</v>
      </c>
      <c r="AX363" s="14" t="s">
        <v>81</v>
      </c>
      <c r="AY363" s="266" t="s">
        <v>140</v>
      </c>
    </row>
    <row r="364" s="2" customFormat="1" ht="21.75" customHeight="1">
      <c r="A364" s="38"/>
      <c r="B364" s="39"/>
      <c r="C364" s="226" t="s">
        <v>666</v>
      </c>
      <c r="D364" s="226" t="s">
        <v>143</v>
      </c>
      <c r="E364" s="227" t="s">
        <v>667</v>
      </c>
      <c r="F364" s="228" t="s">
        <v>668</v>
      </c>
      <c r="G364" s="229" t="s">
        <v>441</v>
      </c>
      <c r="H364" s="230">
        <v>23</v>
      </c>
      <c r="I364" s="231"/>
      <c r="J364" s="232">
        <f>ROUND(I364*H364,2)</f>
        <v>0</v>
      </c>
      <c r="K364" s="228" t="s">
        <v>147</v>
      </c>
      <c r="L364" s="44"/>
      <c r="M364" s="233" t="s">
        <v>1</v>
      </c>
      <c r="N364" s="234" t="s">
        <v>38</v>
      </c>
      <c r="O364" s="91"/>
      <c r="P364" s="235">
        <f>O364*H364</f>
        <v>0</v>
      </c>
      <c r="Q364" s="235">
        <v>0.0016199999999999999</v>
      </c>
      <c r="R364" s="235">
        <f>Q364*H364</f>
        <v>0.037260000000000001</v>
      </c>
      <c r="S364" s="235">
        <v>0</v>
      </c>
      <c r="T364" s="236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7" t="s">
        <v>166</v>
      </c>
      <c r="AT364" s="237" t="s">
        <v>143</v>
      </c>
      <c r="AU364" s="237" t="s">
        <v>83</v>
      </c>
      <c r="AY364" s="17" t="s">
        <v>140</v>
      </c>
      <c r="BE364" s="238">
        <f>IF(N364="základní",J364,0)</f>
        <v>0</v>
      </c>
      <c r="BF364" s="238">
        <f>IF(N364="snížená",J364,0)</f>
        <v>0</v>
      </c>
      <c r="BG364" s="238">
        <f>IF(N364="zákl. přenesená",J364,0)</f>
        <v>0</v>
      </c>
      <c r="BH364" s="238">
        <f>IF(N364="sníž. přenesená",J364,0)</f>
        <v>0</v>
      </c>
      <c r="BI364" s="238">
        <f>IF(N364="nulová",J364,0)</f>
        <v>0</v>
      </c>
      <c r="BJ364" s="17" t="s">
        <v>81</v>
      </c>
      <c r="BK364" s="238">
        <f>ROUND(I364*H364,2)</f>
        <v>0</v>
      </c>
      <c r="BL364" s="17" t="s">
        <v>166</v>
      </c>
      <c r="BM364" s="237" t="s">
        <v>669</v>
      </c>
    </row>
    <row r="365" s="2" customFormat="1">
      <c r="A365" s="38"/>
      <c r="B365" s="39"/>
      <c r="C365" s="40"/>
      <c r="D365" s="239" t="s">
        <v>150</v>
      </c>
      <c r="E365" s="40"/>
      <c r="F365" s="240" t="s">
        <v>670</v>
      </c>
      <c r="G365" s="40"/>
      <c r="H365" s="40"/>
      <c r="I365" s="241"/>
      <c r="J365" s="40"/>
      <c r="K365" s="40"/>
      <c r="L365" s="44"/>
      <c r="M365" s="242"/>
      <c r="N365" s="243"/>
      <c r="O365" s="91"/>
      <c r="P365" s="91"/>
      <c r="Q365" s="91"/>
      <c r="R365" s="91"/>
      <c r="S365" s="91"/>
      <c r="T365" s="92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150</v>
      </c>
      <c r="AU365" s="17" t="s">
        <v>83</v>
      </c>
    </row>
    <row r="366" s="2" customFormat="1">
      <c r="A366" s="38"/>
      <c r="B366" s="39"/>
      <c r="C366" s="40"/>
      <c r="D366" s="244" t="s">
        <v>152</v>
      </c>
      <c r="E366" s="40"/>
      <c r="F366" s="245" t="s">
        <v>671</v>
      </c>
      <c r="G366" s="40"/>
      <c r="H366" s="40"/>
      <c r="I366" s="241"/>
      <c r="J366" s="40"/>
      <c r="K366" s="40"/>
      <c r="L366" s="44"/>
      <c r="M366" s="242"/>
      <c r="N366" s="243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152</v>
      </c>
      <c r="AU366" s="17" t="s">
        <v>83</v>
      </c>
    </row>
    <row r="367" s="14" customFormat="1">
      <c r="A367" s="14"/>
      <c r="B367" s="256"/>
      <c r="C367" s="257"/>
      <c r="D367" s="239" t="s">
        <v>154</v>
      </c>
      <c r="E367" s="258" t="s">
        <v>1</v>
      </c>
      <c r="F367" s="259" t="s">
        <v>672</v>
      </c>
      <c r="G367" s="257"/>
      <c r="H367" s="260">
        <v>23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6" t="s">
        <v>154</v>
      </c>
      <c r="AU367" s="266" t="s">
        <v>83</v>
      </c>
      <c r="AV367" s="14" t="s">
        <v>83</v>
      </c>
      <c r="AW367" s="14" t="s">
        <v>30</v>
      </c>
      <c r="AX367" s="14" t="s">
        <v>81</v>
      </c>
      <c r="AY367" s="266" t="s">
        <v>140</v>
      </c>
    </row>
    <row r="368" s="2" customFormat="1" ht="24.15" customHeight="1">
      <c r="A368" s="38"/>
      <c r="B368" s="39"/>
      <c r="C368" s="271" t="s">
        <v>673</v>
      </c>
      <c r="D368" s="271" t="s">
        <v>378</v>
      </c>
      <c r="E368" s="272" t="s">
        <v>674</v>
      </c>
      <c r="F368" s="273" t="s">
        <v>675</v>
      </c>
      <c r="G368" s="274" t="s">
        <v>441</v>
      </c>
      <c r="H368" s="275">
        <v>12</v>
      </c>
      <c r="I368" s="276"/>
      <c r="J368" s="277">
        <f>ROUND(I368*H368,2)</f>
        <v>0</v>
      </c>
      <c r="K368" s="273" t="s">
        <v>147</v>
      </c>
      <c r="L368" s="278"/>
      <c r="M368" s="279" t="s">
        <v>1</v>
      </c>
      <c r="N368" s="280" t="s">
        <v>38</v>
      </c>
      <c r="O368" s="91"/>
      <c r="P368" s="235">
        <f>O368*H368</f>
        <v>0</v>
      </c>
      <c r="Q368" s="235">
        <v>0.017999999999999999</v>
      </c>
      <c r="R368" s="235">
        <f>Q368*H368</f>
        <v>0.21599999999999997</v>
      </c>
      <c r="S368" s="235">
        <v>0</v>
      </c>
      <c r="T368" s="23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7" t="s">
        <v>188</v>
      </c>
      <c r="AT368" s="237" t="s">
        <v>378</v>
      </c>
      <c r="AU368" s="237" t="s">
        <v>83</v>
      </c>
      <c r="AY368" s="17" t="s">
        <v>140</v>
      </c>
      <c r="BE368" s="238">
        <f>IF(N368="základní",J368,0)</f>
        <v>0</v>
      </c>
      <c r="BF368" s="238">
        <f>IF(N368="snížená",J368,0)</f>
        <v>0</v>
      </c>
      <c r="BG368" s="238">
        <f>IF(N368="zákl. přenesená",J368,0)</f>
        <v>0</v>
      </c>
      <c r="BH368" s="238">
        <f>IF(N368="sníž. přenesená",J368,0)</f>
        <v>0</v>
      </c>
      <c r="BI368" s="238">
        <f>IF(N368="nulová",J368,0)</f>
        <v>0</v>
      </c>
      <c r="BJ368" s="17" t="s">
        <v>81</v>
      </c>
      <c r="BK368" s="238">
        <f>ROUND(I368*H368,2)</f>
        <v>0</v>
      </c>
      <c r="BL368" s="17" t="s">
        <v>166</v>
      </c>
      <c r="BM368" s="237" t="s">
        <v>676</v>
      </c>
    </row>
    <row r="369" s="2" customFormat="1">
      <c r="A369" s="38"/>
      <c r="B369" s="39"/>
      <c r="C369" s="40"/>
      <c r="D369" s="239" t="s">
        <v>150</v>
      </c>
      <c r="E369" s="40"/>
      <c r="F369" s="240" t="s">
        <v>675</v>
      </c>
      <c r="G369" s="40"/>
      <c r="H369" s="40"/>
      <c r="I369" s="241"/>
      <c r="J369" s="40"/>
      <c r="K369" s="40"/>
      <c r="L369" s="44"/>
      <c r="M369" s="242"/>
      <c r="N369" s="243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150</v>
      </c>
      <c r="AU369" s="17" t="s">
        <v>83</v>
      </c>
    </row>
    <row r="370" s="14" customFormat="1">
      <c r="A370" s="14"/>
      <c r="B370" s="256"/>
      <c r="C370" s="257"/>
      <c r="D370" s="239" t="s">
        <v>154</v>
      </c>
      <c r="E370" s="258" t="s">
        <v>1</v>
      </c>
      <c r="F370" s="259" t="s">
        <v>677</v>
      </c>
      <c r="G370" s="257"/>
      <c r="H370" s="260">
        <v>12</v>
      </c>
      <c r="I370" s="261"/>
      <c r="J370" s="257"/>
      <c r="K370" s="257"/>
      <c r="L370" s="262"/>
      <c r="M370" s="263"/>
      <c r="N370" s="264"/>
      <c r="O370" s="264"/>
      <c r="P370" s="264"/>
      <c r="Q370" s="264"/>
      <c r="R370" s="264"/>
      <c r="S370" s="264"/>
      <c r="T370" s="26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6" t="s">
        <v>154</v>
      </c>
      <c r="AU370" s="266" t="s">
        <v>83</v>
      </c>
      <c r="AV370" s="14" t="s">
        <v>83</v>
      </c>
      <c r="AW370" s="14" t="s">
        <v>30</v>
      </c>
      <c r="AX370" s="14" t="s">
        <v>81</v>
      </c>
      <c r="AY370" s="266" t="s">
        <v>140</v>
      </c>
    </row>
    <row r="371" s="2" customFormat="1" ht="24.15" customHeight="1">
      <c r="A371" s="38"/>
      <c r="B371" s="39"/>
      <c r="C371" s="271" t="s">
        <v>678</v>
      </c>
      <c r="D371" s="271" t="s">
        <v>378</v>
      </c>
      <c r="E371" s="272" t="s">
        <v>679</v>
      </c>
      <c r="F371" s="273" t="s">
        <v>680</v>
      </c>
      <c r="G371" s="274" t="s">
        <v>441</v>
      </c>
      <c r="H371" s="275">
        <v>12</v>
      </c>
      <c r="I371" s="276"/>
      <c r="J371" s="277">
        <f>ROUND(I371*H371,2)</f>
        <v>0</v>
      </c>
      <c r="K371" s="273" t="s">
        <v>1</v>
      </c>
      <c r="L371" s="278"/>
      <c r="M371" s="279" t="s">
        <v>1</v>
      </c>
      <c r="N371" s="280" t="s">
        <v>38</v>
      </c>
      <c r="O371" s="91"/>
      <c r="P371" s="235">
        <f>O371*H371</f>
        <v>0</v>
      </c>
      <c r="Q371" s="235">
        <v>0.0035000000000000001</v>
      </c>
      <c r="R371" s="235">
        <f>Q371*H371</f>
        <v>0.042000000000000003</v>
      </c>
      <c r="S371" s="235">
        <v>0</v>
      </c>
      <c r="T371" s="236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7" t="s">
        <v>188</v>
      </c>
      <c r="AT371" s="237" t="s">
        <v>378</v>
      </c>
      <c r="AU371" s="237" t="s">
        <v>83</v>
      </c>
      <c r="AY371" s="17" t="s">
        <v>140</v>
      </c>
      <c r="BE371" s="238">
        <f>IF(N371="základní",J371,0)</f>
        <v>0</v>
      </c>
      <c r="BF371" s="238">
        <f>IF(N371="snížená",J371,0)</f>
        <v>0</v>
      </c>
      <c r="BG371" s="238">
        <f>IF(N371="zákl. přenesená",J371,0)</f>
        <v>0</v>
      </c>
      <c r="BH371" s="238">
        <f>IF(N371="sníž. přenesená",J371,0)</f>
        <v>0</v>
      </c>
      <c r="BI371" s="238">
        <f>IF(N371="nulová",J371,0)</f>
        <v>0</v>
      </c>
      <c r="BJ371" s="17" t="s">
        <v>81</v>
      </c>
      <c r="BK371" s="238">
        <f>ROUND(I371*H371,2)</f>
        <v>0</v>
      </c>
      <c r="BL371" s="17" t="s">
        <v>166</v>
      </c>
      <c r="BM371" s="237" t="s">
        <v>681</v>
      </c>
    </row>
    <row r="372" s="2" customFormat="1">
      <c r="A372" s="38"/>
      <c r="B372" s="39"/>
      <c r="C372" s="40"/>
      <c r="D372" s="239" t="s">
        <v>150</v>
      </c>
      <c r="E372" s="40"/>
      <c r="F372" s="240" t="s">
        <v>680</v>
      </c>
      <c r="G372" s="40"/>
      <c r="H372" s="40"/>
      <c r="I372" s="241"/>
      <c r="J372" s="40"/>
      <c r="K372" s="40"/>
      <c r="L372" s="44"/>
      <c r="M372" s="242"/>
      <c r="N372" s="243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150</v>
      </c>
      <c r="AU372" s="17" t="s">
        <v>83</v>
      </c>
    </row>
    <row r="373" s="14" customFormat="1">
      <c r="A373" s="14"/>
      <c r="B373" s="256"/>
      <c r="C373" s="257"/>
      <c r="D373" s="239" t="s">
        <v>154</v>
      </c>
      <c r="E373" s="258" t="s">
        <v>1</v>
      </c>
      <c r="F373" s="259" t="s">
        <v>677</v>
      </c>
      <c r="G373" s="257"/>
      <c r="H373" s="260">
        <v>12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6" t="s">
        <v>154</v>
      </c>
      <c r="AU373" s="266" t="s">
        <v>83</v>
      </c>
      <c r="AV373" s="14" t="s">
        <v>83</v>
      </c>
      <c r="AW373" s="14" t="s">
        <v>30</v>
      </c>
      <c r="AX373" s="14" t="s">
        <v>81</v>
      </c>
      <c r="AY373" s="266" t="s">
        <v>140</v>
      </c>
    </row>
    <row r="374" s="2" customFormat="1" ht="16.5" customHeight="1">
      <c r="A374" s="38"/>
      <c r="B374" s="39"/>
      <c r="C374" s="226" t="s">
        <v>682</v>
      </c>
      <c r="D374" s="226" t="s">
        <v>143</v>
      </c>
      <c r="E374" s="227" t="s">
        <v>683</v>
      </c>
      <c r="F374" s="228" t="s">
        <v>684</v>
      </c>
      <c r="G374" s="229" t="s">
        <v>441</v>
      </c>
      <c r="H374" s="230">
        <v>2</v>
      </c>
      <c r="I374" s="231"/>
      <c r="J374" s="232">
        <f>ROUND(I374*H374,2)</f>
        <v>0</v>
      </c>
      <c r="K374" s="228" t="s">
        <v>147</v>
      </c>
      <c r="L374" s="44"/>
      <c r="M374" s="233" t="s">
        <v>1</v>
      </c>
      <c r="N374" s="234" t="s">
        <v>38</v>
      </c>
      <c r="O374" s="91"/>
      <c r="P374" s="235">
        <f>O374*H374</f>
        <v>0</v>
      </c>
      <c r="Q374" s="235">
        <v>0.0013600000000000001</v>
      </c>
      <c r="R374" s="235">
        <f>Q374*H374</f>
        <v>0.0027200000000000002</v>
      </c>
      <c r="S374" s="235">
        <v>0</v>
      </c>
      <c r="T374" s="23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7" t="s">
        <v>166</v>
      </c>
      <c r="AT374" s="237" t="s">
        <v>143</v>
      </c>
      <c r="AU374" s="237" t="s">
        <v>83</v>
      </c>
      <c r="AY374" s="17" t="s">
        <v>140</v>
      </c>
      <c r="BE374" s="238">
        <f>IF(N374="základní",J374,0)</f>
        <v>0</v>
      </c>
      <c r="BF374" s="238">
        <f>IF(N374="snížená",J374,0)</f>
        <v>0</v>
      </c>
      <c r="BG374" s="238">
        <f>IF(N374="zákl. přenesená",J374,0)</f>
        <v>0</v>
      </c>
      <c r="BH374" s="238">
        <f>IF(N374="sníž. přenesená",J374,0)</f>
        <v>0</v>
      </c>
      <c r="BI374" s="238">
        <f>IF(N374="nulová",J374,0)</f>
        <v>0</v>
      </c>
      <c r="BJ374" s="17" t="s">
        <v>81</v>
      </c>
      <c r="BK374" s="238">
        <f>ROUND(I374*H374,2)</f>
        <v>0</v>
      </c>
      <c r="BL374" s="17" t="s">
        <v>166</v>
      </c>
      <c r="BM374" s="237" t="s">
        <v>685</v>
      </c>
    </row>
    <row r="375" s="2" customFormat="1">
      <c r="A375" s="38"/>
      <c r="B375" s="39"/>
      <c r="C375" s="40"/>
      <c r="D375" s="239" t="s">
        <v>150</v>
      </c>
      <c r="E375" s="40"/>
      <c r="F375" s="240" t="s">
        <v>686</v>
      </c>
      <c r="G375" s="40"/>
      <c r="H375" s="40"/>
      <c r="I375" s="241"/>
      <c r="J375" s="40"/>
      <c r="K375" s="40"/>
      <c r="L375" s="44"/>
      <c r="M375" s="242"/>
      <c r="N375" s="243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150</v>
      </c>
      <c r="AU375" s="17" t="s">
        <v>83</v>
      </c>
    </row>
    <row r="376" s="2" customFormat="1">
      <c r="A376" s="38"/>
      <c r="B376" s="39"/>
      <c r="C376" s="40"/>
      <c r="D376" s="244" t="s">
        <v>152</v>
      </c>
      <c r="E376" s="40"/>
      <c r="F376" s="245" t="s">
        <v>687</v>
      </c>
      <c r="G376" s="40"/>
      <c r="H376" s="40"/>
      <c r="I376" s="241"/>
      <c r="J376" s="40"/>
      <c r="K376" s="40"/>
      <c r="L376" s="44"/>
      <c r="M376" s="242"/>
      <c r="N376" s="243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152</v>
      </c>
      <c r="AU376" s="17" t="s">
        <v>83</v>
      </c>
    </row>
    <row r="377" s="2" customFormat="1" ht="24.15" customHeight="1">
      <c r="A377" s="38"/>
      <c r="B377" s="39"/>
      <c r="C377" s="271" t="s">
        <v>688</v>
      </c>
      <c r="D377" s="271" t="s">
        <v>378</v>
      </c>
      <c r="E377" s="272" t="s">
        <v>689</v>
      </c>
      <c r="F377" s="273" t="s">
        <v>690</v>
      </c>
      <c r="G377" s="274" t="s">
        <v>441</v>
      </c>
      <c r="H377" s="275">
        <v>2</v>
      </c>
      <c r="I377" s="276"/>
      <c r="J377" s="277">
        <f>ROUND(I377*H377,2)</f>
        <v>0</v>
      </c>
      <c r="K377" s="273" t="s">
        <v>147</v>
      </c>
      <c r="L377" s="278"/>
      <c r="M377" s="279" t="s">
        <v>1</v>
      </c>
      <c r="N377" s="280" t="s">
        <v>38</v>
      </c>
      <c r="O377" s="91"/>
      <c r="P377" s="235">
        <f>O377*H377</f>
        <v>0</v>
      </c>
      <c r="Q377" s="235">
        <v>0.037499999999999999</v>
      </c>
      <c r="R377" s="235">
        <f>Q377*H377</f>
        <v>0.074999999999999997</v>
      </c>
      <c r="S377" s="235">
        <v>0</v>
      </c>
      <c r="T377" s="236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7" t="s">
        <v>188</v>
      </c>
      <c r="AT377" s="237" t="s">
        <v>378</v>
      </c>
      <c r="AU377" s="237" t="s">
        <v>83</v>
      </c>
      <c r="AY377" s="17" t="s">
        <v>140</v>
      </c>
      <c r="BE377" s="238">
        <f>IF(N377="základní",J377,0)</f>
        <v>0</v>
      </c>
      <c r="BF377" s="238">
        <f>IF(N377="snížená",J377,0)</f>
        <v>0</v>
      </c>
      <c r="BG377" s="238">
        <f>IF(N377="zákl. přenesená",J377,0)</f>
        <v>0</v>
      </c>
      <c r="BH377" s="238">
        <f>IF(N377="sníž. přenesená",J377,0)</f>
        <v>0</v>
      </c>
      <c r="BI377" s="238">
        <f>IF(N377="nulová",J377,0)</f>
        <v>0</v>
      </c>
      <c r="BJ377" s="17" t="s">
        <v>81</v>
      </c>
      <c r="BK377" s="238">
        <f>ROUND(I377*H377,2)</f>
        <v>0</v>
      </c>
      <c r="BL377" s="17" t="s">
        <v>166</v>
      </c>
      <c r="BM377" s="237" t="s">
        <v>691</v>
      </c>
    </row>
    <row r="378" s="2" customFormat="1">
      <c r="A378" s="38"/>
      <c r="B378" s="39"/>
      <c r="C378" s="40"/>
      <c r="D378" s="239" t="s">
        <v>150</v>
      </c>
      <c r="E378" s="40"/>
      <c r="F378" s="240" t="s">
        <v>690</v>
      </c>
      <c r="G378" s="40"/>
      <c r="H378" s="40"/>
      <c r="I378" s="241"/>
      <c r="J378" s="40"/>
      <c r="K378" s="40"/>
      <c r="L378" s="44"/>
      <c r="M378" s="242"/>
      <c r="N378" s="243"/>
      <c r="O378" s="91"/>
      <c r="P378" s="91"/>
      <c r="Q378" s="91"/>
      <c r="R378" s="91"/>
      <c r="S378" s="91"/>
      <c r="T378" s="92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150</v>
      </c>
      <c r="AU378" s="17" t="s">
        <v>83</v>
      </c>
    </row>
    <row r="379" s="2" customFormat="1" ht="24.15" customHeight="1">
      <c r="A379" s="38"/>
      <c r="B379" s="39"/>
      <c r="C379" s="226" t="s">
        <v>692</v>
      </c>
      <c r="D379" s="226" t="s">
        <v>143</v>
      </c>
      <c r="E379" s="227" t="s">
        <v>693</v>
      </c>
      <c r="F379" s="228" t="s">
        <v>694</v>
      </c>
      <c r="G379" s="229" t="s">
        <v>441</v>
      </c>
      <c r="H379" s="230">
        <v>13</v>
      </c>
      <c r="I379" s="231"/>
      <c r="J379" s="232">
        <f>ROUND(I379*H379,2)</f>
        <v>0</v>
      </c>
      <c r="K379" s="228" t="s">
        <v>147</v>
      </c>
      <c r="L379" s="44"/>
      <c r="M379" s="233" t="s">
        <v>1</v>
      </c>
      <c r="N379" s="234" t="s">
        <v>38</v>
      </c>
      <c r="O379" s="91"/>
      <c r="P379" s="235">
        <f>O379*H379</f>
        <v>0</v>
      </c>
      <c r="Q379" s="235">
        <v>0</v>
      </c>
      <c r="R379" s="235">
        <f>Q379*H379</f>
        <v>0</v>
      </c>
      <c r="S379" s="235">
        <v>0</v>
      </c>
      <c r="T379" s="236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7" t="s">
        <v>166</v>
      </c>
      <c r="AT379" s="237" t="s">
        <v>143</v>
      </c>
      <c r="AU379" s="237" t="s">
        <v>83</v>
      </c>
      <c r="AY379" s="17" t="s">
        <v>140</v>
      </c>
      <c r="BE379" s="238">
        <f>IF(N379="základní",J379,0)</f>
        <v>0</v>
      </c>
      <c r="BF379" s="238">
        <f>IF(N379="snížená",J379,0)</f>
        <v>0</v>
      </c>
      <c r="BG379" s="238">
        <f>IF(N379="zákl. přenesená",J379,0)</f>
        <v>0</v>
      </c>
      <c r="BH379" s="238">
        <f>IF(N379="sníž. přenesená",J379,0)</f>
        <v>0</v>
      </c>
      <c r="BI379" s="238">
        <f>IF(N379="nulová",J379,0)</f>
        <v>0</v>
      </c>
      <c r="BJ379" s="17" t="s">
        <v>81</v>
      </c>
      <c r="BK379" s="238">
        <f>ROUND(I379*H379,2)</f>
        <v>0</v>
      </c>
      <c r="BL379" s="17" t="s">
        <v>166</v>
      </c>
      <c r="BM379" s="237" t="s">
        <v>695</v>
      </c>
    </row>
    <row r="380" s="2" customFormat="1">
      <c r="A380" s="38"/>
      <c r="B380" s="39"/>
      <c r="C380" s="40"/>
      <c r="D380" s="239" t="s">
        <v>150</v>
      </c>
      <c r="E380" s="40"/>
      <c r="F380" s="240" t="s">
        <v>696</v>
      </c>
      <c r="G380" s="40"/>
      <c r="H380" s="40"/>
      <c r="I380" s="241"/>
      <c r="J380" s="40"/>
      <c r="K380" s="40"/>
      <c r="L380" s="44"/>
      <c r="M380" s="242"/>
      <c r="N380" s="243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150</v>
      </c>
      <c r="AU380" s="17" t="s">
        <v>83</v>
      </c>
    </row>
    <row r="381" s="2" customFormat="1">
      <c r="A381" s="38"/>
      <c r="B381" s="39"/>
      <c r="C381" s="40"/>
      <c r="D381" s="244" t="s">
        <v>152</v>
      </c>
      <c r="E381" s="40"/>
      <c r="F381" s="245" t="s">
        <v>697</v>
      </c>
      <c r="G381" s="40"/>
      <c r="H381" s="40"/>
      <c r="I381" s="241"/>
      <c r="J381" s="40"/>
      <c r="K381" s="40"/>
      <c r="L381" s="44"/>
      <c r="M381" s="242"/>
      <c r="N381" s="243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152</v>
      </c>
      <c r="AU381" s="17" t="s">
        <v>83</v>
      </c>
    </row>
    <row r="382" s="14" customFormat="1">
      <c r="A382" s="14"/>
      <c r="B382" s="256"/>
      <c r="C382" s="257"/>
      <c r="D382" s="239" t="s">
        <v>154</v>
      </c>
      <c r="E382" s="258" t="s">
        <v>1</v>
      </c>
      <c r="F382" s="259" t="s">
        <v>698</v>
      </c>
      <c r="G382" s="257"/>
      <c r="H382" s="260">
        <v>13</v>
      </c>
      <c r="I382" s="261"/>
      <c r="J382" s="257"/>
      <c r="K382" s="257"/>
      <c r="L382" s="262"/>
      <c r="M382" s="263"/>
      <c r="N382" s="264"/>
      <c r="O382" s="264"/>
      <c r="P382" s="264"/>
      <c r="Q382" s="264"/>
      <c r="R382" s="264"/>
      <c r="S382" s="264"/>
      <c r="T382" s="26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6" t="s">
        <v>154</v>
      </c>
      <c r="AU382" s="266" t="s">
        <v>83</v>
      </c>
      <c r="AV382" s="14" t="s">
        <v>83</v>
      </c>
      <c r="AW382" s="14" t="s">
        <v>30</v>
      </c>
      <c r="AX382" s="14" t="s">
        <v>81</v>
      </c>
      <c r="AY382" s="266" t="s">
        <v>140</v>
      </c>
    </row>
    <row r="383" s="2" customFormat="1" ht="33" customHeight="1">
      <c r="A383" s="38"/>
      <c r="B383" s="39"/>
      <c r="C383" s="271" t="s">
        <v>699</v>
      </c>
      <c r="D383" s="271" t="s">
        <v>378</v>
      </c>
      <c r="E383" s="272" t="s">
        <v>700</v>
      </c>
      <c r="F383" s="273" t="s">
        <v>701</v>
      </c>
      <c r="G383" s="274" t="s">
        <v>441</v>
      </c>
      <c r="H383" s="275">
        <v>13</v>
      </c>
      <c r="I383" s="276"/>
      <c r="J383" s="277">
        <f>ROUND(I383*H383,2)</f>
        <v>0</v>
      </c>
      <c r="K383" s="273" t="s">
        <v>1</v>
      </c>
      <c r="L383" s="278"/>
      <c r="M383" s="279" t="s">
        <v>1</v>
      </c>
      <c r="N383" s="280" t="s">
        <v>38</v>
      </c>
      <c r="O383" s="91"/>
      <c r="P383" s="235">
        <f>O383*H383</f>
        <v>0</v>
      </c>
      <c r="Q383" s="235">
        <v>0.0019</v>
      </c>
      <c r="R383" s="235">
        <f>Q383*H383</f>
        <v>0.0247</v>
      </c>
      <c r="S383" s="235">
        <v>0</v>
      </c>
      <c r="T383" s="236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7" t="s">
        <v>188</v>
      </c>
      <c r="AT383" s="237" t="s">
        <v>378</v>
      </c>
      <c r="AU383" s="237" t="s">
        <v>83</v>
      </c>
      <c r="AY383" s="17" t="s">
        <v>140</v>
      </c>
      <c r="BE383" s="238">
        <f>IF(N383="základní",J383,0)</f>
        <v>0</v>
      </c>
      <c r="BF383" s="238">
        <f>IF(N383="snížená",J383,0)</f>
        <v>0</v>
      </c>
      <c r="BG383" s="238">
        <f>IF(N383="zákl. přenesená",J383,0)</f>
        <v>0</v>
      </c>
      <c r="BH383" s="238">
        <f>IF(N383="sníž. přenesená",J383,0)</f>
        <v>0</v>
      </c>
      <c r="BI383" s="238">
        <f>IF(N383="nulová",J383,0)</f>
        <v>0</v>
      </c>
      <c r="BJ383" s="17" t="s">
        <v>81</v>
      </c>
      <c r="BK383" s="238">
        <f>ROUND(I383*H383,2)</f>
        <v>0</v>
      </c>
      <c r="BL383" s="17" t="s">
        <v>166</v>
      </c>
      <c r="BM383" s="237" t="s">
        <v>702</v>
      </c>
    </row>
    <row r="384" s="2" customFormat="1">
      <c r="A384" s="38"/>
      <c r="B384" s="39"/>
      <c r="C384" s="40"/>
      <c r="D384" s="239" t="s">
        <v>150</v>
      </c>
      <c r="E384" s="40"/>
      <c r="F384" s="240" t="s">
        <v>701</v>
      </c>
      <c r="G384" s="40"/>
      <c r="H384" s="40"/>
      <c r="I384" s="241"/>
      <c r="J384" s="40"/>
      <c r="K384" s="40"/>
      <c r="L384" s="44"/>
      <c r="M384" s="242"/>
      <c r="N384" s="243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150</v>
      </c>
      <c r="AU384" s="17" t="s">
        <v>83</v>
      </c>
    </row>
    <row r="385" s="14" customFormat="1">
      <c r="A385" s="14"/>
      <c r="B385" s="256"/>
      <c r="C385" s="257"/>
      <c r="D385" s="239" t="s">
        <v>154</v>
      </c>
      <c r="E385" s="258" t="s">
        <v>1</v>
      </c>
      <c r="F385" s="259" t="s">
        <v>703</v>
      </c>
      <c r="G385" s="257"/>
      <c r="H385" s="260">
        <v>5</v>
      </c>
      <c r="I385" s="261"/>
      <c r="J385" s="257"/>
      <c r="K385" s="257"/>
      <c r="L385" s="262"/>
      <c r="M385" s="263"/>
      <c r="N385" s="264"/>
      <c r="O385" s="264"/>
      <c r="P385" s="264"/>
      <c r="Q385" s="264"/>
      <c r="R385" s="264"/>
      <c r="S385" s="264"/>
      <c r="T385" s="26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6" t="s">
        <v>154</v>
      </c>
      <c r="AU385" s="266" t="s">
        <v>83</v>
      </c>
      <c r="AV385" s="14" t="s">
        <v>83</v>
      </c>
      <c r="AW385" s="14" t="s">
        <v>30</v>
      </c>
      <c r="AX385" s="14" t="s">
        <v>73</v>
      </c>
      <c r="AY385" s="266" t="s">
        <v>140</v>
      </c>
    </row>
    <row r="386" s="14" customFormat="1">
      <c r="A386" s="14"/>
      <c r="B386" s="256"/>
      <c r="C386" s="257"/>
      <c r="D386" s="239" t="s">
        <v>154</v>
      </c>
      <c r="E386" s="258" t="s">
        <v>1</v>
      </c>
      <c r="F386" s="259" t="s">
        <v>704</v>
      </c>
      <c r="G386" s="257"/>
      <c r="H386" s="260">
        <v>1</v>
      </c>
      <c r="I386" s="261"/>
      <c r="J386" s="257"/>
      <c r="K386" s="257"/>
      <c r="L386" s="262"/>
      <c r="M386" s="263"/>
      <c r="N386" s="264"/>
      <c r="O386" s="264"/>
      <c r="P386" s="264"/>
      <c r="Q386" s="264"/>
      <c r="R386" s="264"/>
      <c r="S386" s="264"/>
      <c r="T386" s="26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6" t="s">
        <v>154</v>
      </c>
      <c r="AU386" s="266" t="s">
        <v>83</v>
      </c>
      <c r="AV386" s="14" t="s">
        <v>83</v>
      </c>
      <c r="AW386" s="14" t="s">
        <v>30</v>
      </c>
      <c r="AX386" s="14" t="s">
        <v>73</v>
      </c>
      <c r="AY386" s="266" t="s">
        <v>140</v>
      </c>
    </row>
    <row r="387" s="14" customFormat="1">
      <c r="A387" s="14"/>
      <c r="B387" s="256"/>
      <c r="C387" s="257"/>
      <c r="D387" s="239" t="s">
        <v>154</v>
      </c>
      <c r="E387" s="258" t="s">
        <v>1</v>
      </c>
      <c r="F387" s="259" t="s">
        <v>705</v>
      </c>
      <c r="G387" s="257"/>
      <c r="H387" s="260">
        <v>7</v>
      </c>
      <c r="I387" s="261"/>
      <c r="J387" s="257"/>
      <c r="K387" s="257"/>
      <c r="L387" s="262"/>
      <c r="M387" s="263"/>
      <c r="N387" s="264"/>
      <c r="O387" s="264"/>
      <c r="P387" s="264"/>
      <c r="Q387" s="264"/>
      <c r="R387" s="264"/>
      <c r="S387" s="264"/>
      <c r="T387" s="26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6" t="s">
        <v>154</v>
      </c>
      <c r="AU387" s="266" t="s">
        <v>83</v>
      </c>
      <c r="AV387" s="14" t="s">
        <v>83</v>
      </c>
      <c r="AW387" s="14" t="s">
        <v>30</v>
      </c>
      <c r="AX387" s="14" t="s">
        <v>73</v>
      </c>
      <c r="AY387" s="266" t="s">
        <v>140</v>
      </c>
    </row>
    <row r="388" s="15" customFormat="1">
      <c r="A388" s="15"/>
      <c r="B388" s="281"/>
      <c r="C388" s="282"/>
      <c r="D388" s="239" t="s">
        <v>154</v>
      </c>
      <c r="E388" s="283" t="s">
        <v>1</v>
      </c>
      <c r="F388" s="284" t="s">
        <v>706</v>
      </c>
      <c r="G388" s="282"/>
      <c r="H388" s="285">
        <v>13</v>
      </c>
      <c r="I388" s="286"/>
      <c r="J388" s="282"/>
      <c r="K388" s="282"/>
      <c r="L388" s="287"/>
      <c r="M388" s="288"/>
      <c r="N388" s="289"/>
      <c r="O388" s="289"/>
      <c r="P388" s="289"/>
      <c r="Q388" s="289"/>
      <c r="R388" s="289"/>
      <c r="S388" s="289"/>
      <c r="T388" s="290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91" t="s">
        <v>154</v>
      </c>
      <c r="AU388" s="291" t="s">
        <v>83</v>
      </c>
      <c r="AV388" s="15" t="s">
        <v>166</v>
      </c>
      <c r="AW388" s="15" t="s">
        <v>30</v>
      </c>
      <c r="AX388" s="15" t="s">
        <v>81</v>
      </c>
      <c r="AY388" s="291" t="s">
        <v>140</v>
      </c>
    </row>
    <row r="389" s="2" customFormat="1" ht="16.5" customHeight="1">
      <c r="A389" s="38"/>
      <c r="B389" s="39"/>
      <c r="C389" s="226" t="s">
        <v>707</v>
      </c>
      <c r="D389" s="226" t="s">
        <v>143</v>
      </c>
      <c r="E389" s="227" t="s">
        <v>708</v>
      </c>
      <c r="F389" s="228" t="s">
        <v>709</v>
      </c>
      <c r="G389" s="229" t="s">
        <v>396</v>
      </c>
      <c r="H389" s="230">
        <v>274.80000000000001</v>
      </c>
      <c r="I389" s="231"/>
      <c r="J389" s="232">
        <f>ROUND(I389*H389,2)</f>
        <v>0</v>
      </c>
      <c r="K389" s="228" t="s">
        <v>147</v>
      </c>
      <c r="L389" s="44"/>
      <c r="M389" s="233" t="s">
        <v>1</v>
      </c>
      <c r="N389" s="234" t="s">
        <v>38</v>
      </c>
      <c r="O389" s="91"/>
      <c r="P389" s="235">
        <f>O389*H389</f>
        <v>0</v>
      </c>
      <c r="Q389" s="235">
        <v>0</v>
      </c>
      <c r="R389" s="235">
        <f>Q389*H389</f>
        <v>0</v>
      </c>
      <c r="S389" s="235">
        <v>0</v>
      </c>
      <c r="T389" s="23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7" t="s">
        <v>166</v>
      </c>
      <c r="AT389" s="237" t="s">
        <v>143</v>
      </c>
      <c r="AU389" s="237" t="s">
        <v>83</v>
      </c>
      <c r="AY389" s="17" t="s">
        <v>140</v>
      </c>
      <c r="BE389" s="238">
        <f>IF(N389="základní",J389,0)</f>
        <v>0</v>
      </c>
      <c r="BF389" s="238">
        <f>IF(N389="snížená",J389,0)</f>
        <v>0</v>
      </c>
      <c r="BG389" s="238">
        <f>IF(N389="zákl. přenesená",J389,0)</f>
        <v>0</v>
      </c>
      <c r="BH389" s="238">
        <f>IF(N389="sníž. přenesená",J389,0)</f>
        <v>0</v>
      </c>
      <c r="BI389" s="238">
        <f>IF(N389="nulová",J389,0)</f>
        <v>0</v>
      </c>
      <c r="BJ389" s="17" t="s">
        <v>81</v>
      </c>
      <c r="BK389" s="238">
        <f>ROUND(I389*H389,2)</f>
        <v>0</v>
      </c>
      <c r="BL389" s="17" t="s">
        <v>166</v>
      </c>
      <c r="BM389" s="237" t="s">
        <v>710</v>
      </c>
    </row>
    <row r="390" s="2" customFormat="1">
      <c r="A390" s="38"/>
      <c r="B390" s="39"/>
      <c r="C390" s="40"/>
      <c r="D390" s="239" t="s">
        <v>150</v>
      </c>
      <c r="E390" s="40"/>
      <c r="F390" s="240" t="s">
        <v>711</v>
      </c>
      <c r="G390" s="40"/>
      <c r="H390" s="40"/>
      <c r="I390" s="241"/>
      <c r="J390" s="40"/>
      <c r="K390" s="40"/>
      <c r="L390" s="44"/>
      <c r="M390" s="242"/>
      <c r="N390" s="243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150</v>
      </c>
      <c r="AU390" s="17" t="s">
        <v>83</v>
      </c>
    </row>
    <row r="391" s="2" customFormat="1">
      <c r="A391" s="38"/>
      <c r="B391" s="39"/>
      <c r="C391" s="40"/>
      <c r="D391" s="244" t="s">
        <v>152</v>
      </c>
      <c r="E391" s="40"/>
      <c r="F391" s="245" t="s">
        <v>712</v>
      </c>
      <c r="G391" s="40"/>
      <c r="H391" s="40"/>
      <c r="I391" s="241"/>
      <c r="J391" s="40"/>
      <c r="K391" s="40"/>
      <c r="L391" s="44"/>
      <c r="M391" s="242"/>
      <c r="N391" s="243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152</v>
      </c>
      <c r="AU391" s="17" t="s">
        <v>83</v>
      </c>
    </row>
    <row r="392" s="14" customFormat="1">
      <c r="A392" s="14"/>
      <c r="B392" s="256"/>
      <c r="C392" s="257"/>
      <c r="D392" s="239" t="s">
        <v>154</v>
      </c>
      <c r="E392" s="258" t="s">
        <v>1</v>
      </c>
      <c r="F392" s="259" t="s">
        <v>713</v>
      </c>
      <c r="G392" s="257"/>
      <c r="H392" s="260">
        <v>274.80000000000001</v>
      </c>
      <c r="I392" s="261"/>
      <c r="J392" s="257"/>
      <c r="K392" s="257"/>
      <c r="L392" s="262"/>
      <c r="M392" s="263"/>
      <c r="N392" s="264"/>
      <c r="O392" s="264"/>
      <c r="P392" s="264"/>
      <c r="Q392" s="264"/>
      <c r="R392" s="264"/>
      <c r="S392" s="264"/>
      <c r="T392" s="26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6" t="s">
        <v>154</v>
      </c>
      <c r="AU392" s="266" t="s">
        <v>83</v>
      </c>
      <c r="AV392" s="14" t="s">
        <v>83</v>
      </c>
      <c r="AW392" s="14" t="s">
        <v>30</v>
      </c>
      <c r="AX392" s="14" t="s">
        <v>81</v>
      </c>
      <c r="AY392" s="266" t="s">
        <v>140</v>
      </c>
    </row>
    <row r="393" s="2" customFormat="1" ht="24.15" customHeight="1">
      <c r="A393" s="38"/>
      <c r="B393" s="39"/>
      <c r="C393" s="226" t="s">
        <v>714</v>
      </c>
      <c r="D393" s="226" t="s">
        <v>143</v>
      </c>
      <c r="E393" s="227" t="s">
        <v>715</v>
      </c>
      <c r="F393" s="228" t="s">
        <v>716</v>
      </c>
      <c r="G393" s="229" t="s">
        <v>396</v>
      </c>
      <c r="H393" s="230">
        <v>274.80000000000001</v>
      </c>
      <c r="I393" s="231"/>
      <c r="J393" s="232">
        <f>ROUND(I393*H393,2)</f>
        <v>0</v>
      </c>
      <c r="K393" s="228" t="s">
        <v>147</v>
      </c>
      <c r="L393" s="44"/>
      <c r="M393" s="233" t="s">
        <v>1</v>
      </c>
      <c r="N393" s="234" t="s">
        <v>38</v>
      </c>
      <c r="O393" s="91"/>
      <c r="P393" s="235">
        <f>O393*H393</f>
        <v>0</v>
      </c>
      <c r="Q393" s="235">
        <v>0</v>
      </c>
      <c r="R393" s="235">
        <f>Q393*H393</f>
        <v>0</v>
      </c>
      <c r="S393" s="235">
        <v>0</v>
      </c>
      <c r="T393" s="236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7" t="s">
        <v>166</v>
      </c>
      <c r="AT393" s="237" t="s">
        <v>143</v>
      </c>
      <c r="AU393" s="237" t="s">
        <v>83</v>
      </c>
      <c r="AY393" s="17" t="s">
        <v>140</v>
      </c>
      <c r="BE393" s="238">
        <f>IF(N393="základní",J393,0)</f>
        <v>0</v>
      </c>
      <c r="BF393" s="238">
        <f>IF(N393="snížená",J393,0)</f>
        <v>0</v>
      </c>
      <c r="BG393" s="238">
        <f>IF(N393="zákl. přenesená",J393,0)</f>
        <v>0</v>
      </c>
      <c r="BH393" s="238">
        <f>IF(N393="sníž. přenesená",J393,0)</f>
        <v>0</v>
      </c>
      <c r="BI393" s="238">
        <f>IF(N393="nulová",J393,0)</f>
        <v>0</v>
      </c>
      <c r="BJ393" s="17" t="s">
        <v>81</v>
      </c>
      <c r="BK393" s="238">
        <f>ROUND(I393*H393,2)</f>
        <v>0</v>
      </c>
      <c r="BL393" s="17" t="s">
        <v>166</v>
      </c>
      <c r="BM393" s="237" t="s">
        <v>717</v>
      </c>
    </row>
    <row r="394" s="2" customFormat="1">
      <c r="A394" s="38"/>
      <c r="B394" s="39"/>
      <c r="C394" s="40"/>
      <c r="D394" s="239" t="s">
        <v>150</v>
      </c>
      <c r="E394" s="40"/>
      <c r="F394" s="240" t="s">
        <v>716</v>
      </c>
      <c r="G394" s="40"/>
      <c r="H394" s="40"/>
      <c r="I394" s="241"/>
      <c r="J394" s="40"/>
      <c r="K394" s="40"/>
      <c r="L394" s="44"/>
      <c r="M394" s="242"/>
      <c r="N394" s="243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150</v>
      </c>
      <c r="AU394" s="17" t="s">
        <v>83</v>
      </c>
    </row>
    <row r="395" s="2" customFormat="1">
      <c r="A395" s="38"/>
      <c r="B395" s="39"/>
      <c r="C395" s="40"/>
      <c r="D395" s="244" t="s">
        <v>152</v>
      </c>
      <c r="E395" s="40"/>
      <c r="F395" s="245" t="s">
        <v>718</v>
      </c>
      <c r="G395" s="40"/>
      <c r="H395" s="40"/>
      <c r="I395" s="241"/>
      <c r="J395" s="40"/>
      <c r="K395" s="40"/>
      <c r="L395" s="44"/>
      <c r="M395" s="242"/>
      <c r="N395" s="243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152</v>
      </c>
      <c r="AU395" s="17" t="s">
        <v>83</v>
      </c>
    </row>
    <row r="396" s="2" customFormat="1" ht="16.5" customHeight="1">
      <c r="A396" s="38"/>
      <c r="B396" s="39"/>
      <c r="C396" s="226" t="s">
        <v>719</v>
      </c>
      <c r="D396" s="226" t="s">
        <v>143</v>
      </c>
      <c r="E396" s="227" t="s">
        <v>720</v>
      </c>
      <c r="F396" s="228" t="s">
        <v>721</v>
      </c>
      <c r="G396" s="229" t="s">
        <v>441</v>
      </c>
      <c r="H396" s="230">
        <v>24</v>
      </c>
      <c r="I396" s="231"/>
      <c r="J396" s="232">
        <f>ROUND(I396*H396,2)</f>
        <v>0</v>
      </c>
      <c r="K396" s="228" t="s">
        <v>147</v>
      </c>
      <c r="L396" s="44"/>
      <c r="M396" s="233" t="s">
        <v>1</v>
      </c>
      <c r="N396" s="234" t="s">
        <v>38</v>
      </c>
      <c r="O396" s="91"/>
      <c r="P396" s="235">
        <f>O396*H396</f>
        <v>0</v>
      </c>
      <c r="Q396" s="235">
        <v>0.040000000000000001</v>
      </c>
      <c r="R396" s="235">
        <f>Q396*H396</f>
        <v>0.95999999999999996</v>
      </c>
      <c r="S396" s="235">
        <v>0</v>
      </c>
      <c r="T396" s="236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7" t="s">
        <v>166</v>
      </c>
      <c r="AT396" s="237" t="s">
        <v>143</v>
      </c>
      <c r="AU396" s="237" t="s">
        <v>83</v>
      </c>
      <c r="AY396" s="17" t="s">
        <v>140</v>
      </c>
      <c r="BE396" s="238">
        <f>IF(N396="základní",J396,0)</f>
        <v>0</v>
      </c>
      <c r="BF396" s="238">
        <f>IF(N396="snížená",J396,0)</f>
        <v>0</v>
      </c>
      <c r="BG396" s="238">
        <f>IF(N396="zákl. přenesená",J396,0)</f>
        <v>0</v>
      </c>
      <c r="BH396" s="238">
        <f>IF(N396="sníž. přenesená",J396,0)</f>
        <v>0</v>
      </c>
      <c r="BI396" s="238">
        <f>IF(N396="nulová",J396,0)</f>
        <v>0</v>
      </c>
      <c r="BJ396" s="17" t="s">
        <v>81</v>
      </c>
      <c r="BK396" s="238">
        <f>ROUND(I396*H396,2)</f>
        <v>0</v>
      </c>
      <c r="BL396" s="17" t="s">
        <v>166</v>
      </c>
      <c r="BM396" s="237" t="s">
        <v>722</v>
      </c>
    </row>
    <row r="397" s="2" customFormat="1">
      <c r="A397" s="38"/>
      <c r="B397" s="39"/>
      <c r="C397" s="40"/>
      <c r="D397" s="239" t="s">
        <v>150</v>
      </c>
      <c r="E397" s="40"/>
      <c r="F397" s="240" t="s">
        <v>723</v>
      </c>
      <c r="G397" s="40"/>
      <c r="H397" s="40"/>
      <c r="I397" s="241"/>
      <c r="J397" s="40"/>
      <c r="K397" s="40"/>
      <c r="L397" s="44"/>
      <c r="M397" s="242"/>
      <c r="N397" s="243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150</v>
      </c>
      <c r="AU397" s="17" t="s">
        <v>83</v>
      </c>
    </row>
    <row r="398" s="2" customFormat="1">
      <c r="A398" s="38"/>
      <c r="B398" s="39"/>
      <c r="C398" s="40"/>
      <c r="D398" s="244" t="s">
        <v>152</v>
      </c>
      <c r="E398" s="40"/>
      <c r="F398" s="245" t="s">
        <v>724</v>
      </c>
      <c r="G398" s="40"/>
      <c r="H398" s="40"/>
      <c r="I398" s="241"/>
      <c r="J398" s="40"/>
      <c r="K398" s="40"/>
      <c r="L398" s="44"/>
      <c r="M398" s="242"/>
      <c r="N398" s="243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152</v>
      </c>
      <c r="AU398" s="17" t="s">
        <v>83</v>
      </c>
    </row>
    <row r="399" s="13" customFormat="1">
      <c r="A399" s="13"/>
      <c r="B399" s="246"/>
      <c r="C399" s="247"/>
      <c r="D399" s="239" t="s">
        <v>154</v>
      </c>
      <c r="E399" s="248" t="s">
        <v>1</v>
      </c>
      <c r="F399" s="249" t="s">
        <v>725</v>
      </c>
      <c r="G399" s="247"/>
      <c r="H399" s="248" t="s">
        <v>1</v>
      </c>
      <c r="I399" s="250"/>
      <c r="J399" s="247"/>
      <c r="K399" s="247"/>
      <c r="L399" s="251"/>
      <c r="M399" s="252"/>
      <c r="N399" s="253"/>
      <c r="O399" s="253"/>
      <c r="P399" s="253"/>
      <c r="Q399" s="253"/>
      <c r="R399" s="253"/>
      <c r="S399" s="253"/>
      <c r="T399" s="25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5" t="s">
        <v>154</v>
      </c>
      <c r="AU399" s="255" t="s">
        <v>83</v>
      </c>
      <c r="AV399" s="13" t="s">
        <v>81</v>
      </c>
      <c r="AW399" s="13" t="s">
        <v>30</v>
      </c>
      <c r="AX399" s="13" t="s">
        <v>73</v>
      </c>
      <c r="AY399" s="255" t="s">
        <v>140</v>
      </c>
    </row>
    <row r="400" s="14" customFormat="1">
      <c r="A400" s="14"/>
      <c r="B400" s="256"/>
      <c r="C400" s="257"/>
      <c r="D400" s="239" t="s">
        <v>154</v>
      </c>
      <c r="E400" s="258" t="s">
        <v>1</v>
      </c>
      <c r="F400" s="259" t="s">
        <v>726</v>
      </c>
      <c r="G400" s="257"/>
      <c r="H400" s="260">
        <v>24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6" t="s">
        <v>154</v>
      </c>
      <c r="AU400" s="266" t="s">
        <v>83</v>
      </c>
      <c r="AV400" s="14" t="s">
        <v>83</v>
      </c>
      <c r="AW400" s="14" t="s">
        <v>30</v>
      </c>
      <c r="AX400" s="14" t="s">
        <v>81</v>
      </c>
      <c r="AY400" s="266" t="s">
        <v>140</v>
      </c>
    </row>
    <row r="401" s="2" customFormat="1" ht="24.15" customHeight="1">
      <c r="A401" s="38"/>
      <c r="B401" s="39"/>
      <c r="C401" s="271" t="s">
        <v>727</v>
      </c>
      <c r="D401" s="271" t="s">
        <v>378</v>
      </c>
      <c r="E401" s="272" t="s">
        <v>728</v>
      </c>
      <c r="F401" s="273" t="s">
        <v>729</v>
      </c>
      <c r="G401" s="274" t="s">
        <v>441</v>
      </c>
      <c r="H401" s="275">
        <v>24</v>
      </c>
      <c r="I401" s="276"/>
      <c r="J401" s="277">
        <f>ROUND(I401*H401,2)</f>
        <v>0</v>
      </c>
      <c r="K401" s="273" t="s">
        <v>1</v>
      </c>
      <c r="L401" s="278"/>
      <c r="M401" s="279" t="s">
        <v>1</v>
      </c>
      <c r="N401" s="280" t="s">
        <v>38</v>
      </c>
      <c r="O401" s="91"/>
      <c r="P401" s="235">
        <f>O401*H401</f>
        <v>0</v>
      </c>
      <c r="Q401" s="235">
        <v>0.013299999999999999</v>
      </c>
      <c r="R401" s="235">
        <f>Q401*H401</f>
        <v>0.31919999999999998</v>
      </c>
      <c r="S401" s="235">
        <v>0</v>
      </c>
      <c r="T401" s="236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7" t="s">
        <v>188</v>
      </c>
      <c r="AT401" s="237" t="s">
        <v>378</v>
      </c>
      <c r="AU401" s="237" t="s">
        <v>83</v>
      </c>
      <c r="AY401" s="17" t="s">
        <v>140</v>
      </c>
      <c r="BE401" s="238">
        <f>IF(N401="základní",J401,0)</f>
        <v>0</v>
      </c>
      <c r="BF401" s="238">
        <f>IF(N401="snížená",J401,0)</f>
        <v>0</v>
      </c>
      <c r="BG401" s="238">
        <f>IF(N401="zákl. přenesená",J401,0)</f>
        <v>0</v>
      </c>
      <c r="BH401" s="238">
        <f>IF(N401="sníž. přenesená",J401,0)</f>
        <v>0</v>
      </c>
      <c r="BI401" s="238">
        <f>IF(N401="nulová",J401,0)</f>
        <v>0</v>
      </c>
      <c r="BJ401" s="17" t="s">
        <v>81</v>
      </c>
      <c r="BK401" s="238">
        <f>ROUND(I401*H401,2)</f>
        <v>0</v>
      </c>
      <c r="BL401" s="17" t="s">
        <v>166</v>
      </c>
      <c r="BM401" s="237" t="s">
        <v>730</v>
      </c>
    </row>
    <row r="402" s="2" customFormat="1">
      <c r="A402" s="38"/>
      <c r="B402" s="39"/>
      <c r="C402" s="40"/>
      <c r="D402" s="239" t="s">
        <v>150</v>
      </c>
      <c r="E402" s="40"/>
      <c r="F402" s="240" t="s">
        <v>729</v>
      </c>
      <c r="G402" s="40"/>
      <c r="H402" s="40"/>
      <c r="I402" s="241"/>
      <c r="J402" s="40"/>
      <c r="K402" s="40"/>
      <c r="L402" s="44"/>
      <c r="M402" s="242"/>
      <c r="N402" s="243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150</v>
      </c>
      <c r="AU402" s="17" t="s">
        <v>83</v>
      </c>
    </row>
    <row r="403" s="14" customFormat="1">
      <c r="A403" s="14"/>
      <c r="B403" s="256"/>
      <c r="C403" s="257"/>
      <c r="D403" s="239" t="s">
        <v>154</v>
      </c>
      <c r="E403" s="258" t="s">
        <v>1</v>
      </c>
      <c r="F403" s="259" t="s">
        <v>726</v>
      </c>
      <c r="G403" s="257"/>
      <c r="H403" s="260">
        <v>24</v>
      </c>
      <c r="I403" s="261"/>
      <c r="J403" s="257"/>
      <c r="K403" s="257"/>
      <c r="L403" s="262"/>
      <c r="M403" s="263"/>
      <c r="N403" s="264"/>
      <c r="O403" s="264"/>
      <c r="P403" s="264"/>
      <c r="Q403" s="264"/>
      <c r="R403" s="264"/>
      <c r="S403" s="264"/>
      <c r="T403" s="26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6" t="s">
        <v>154</v>
      </c>
      <c r="AU403" s="266" t="s">
        <v>83</v>
      </c>
      <c r="AV403" s="14" t="s">
        <v>83</v>
      </c>
      <c r="AW403" s="14" t="s">
        <v>30</v>
      </c>
      <c r="AX403" s="14" t="s">
        <v>81</v>
      </c>
      <c r="AY403" s="266" t="s">
        <v>140</v>
      </c>
    </row>
    <row r="404" s="2" customFormat="1" ht="16.5" customHeight="1">
      <c r="A404" s="38"/>
      <c r="B404" s="39"/>
      <c r="C404" s="226" t="s">
        <v>731</v>
      </c>
      <c r="D404" s="226" t="s">
        <v>143</v>
      </c>
      <c r="E404" s="227" t="s">
        <v>732</v>
      </c>
      <c r="F404" s="228" t="s">
        <v>733</v>
      </c>
      <c r="G404" s="229" t="s">
        <v>441</v>
      </c>
      <c r="H404" s="230">
        <v>2</v>
      </c>
      <c r="I404" s="231"/>
      <c r="J404" s="232">
        <f>ROUND(I404*H404,2)</f>
        <v>0</v>
      </c>
      <c r="K404" s="228" t="s">
        <v>147</v>
      </c>
      <c r="L404" s="44"/>
      <c r="M404" s="233" t="s">
        <v>1</v>
      </c>
      <c r="N404" s="234" t="s">
        <v>38</v>
      </c>
      <c r="O404" s="91"/>
      <c r="P404" s="235">
        <f>O404*H404</f>
        <v>0</v>
      </c>
      <c r="Q404" s="235">
        <v>0.050000000000000003</v>
      </c>
      <c r="R404" s="235">
        <f>Q404*H404</f>
        <v>0.10000000000000001</v>
      </c>
      <c r="S404" s="235">
        <v>0</v>
      </c>
      <c r="T404" s="236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37" t="s">
        <v>166</v>
      </c>
      <c r="AT404" s="237" t="s">
        <v>143</v>
      </c>
      <c r="AU404" s="237" t="s">
        <v>83</v>
      </c>
      <c r="AY404" s="17" t="s">
        <v>140</v>
      </c>
      <c r="BE404" s="238">
        <f>IF(N404="základní",J404,0)</f>
        <v>0</v>
      </c>
      <c r="BF404" s="238">
        <f>IF(N404="snížená",J404,0)</f>
        <v>0</v>
      </c>
      <c r="BG404" s="238">
        <f>IF(N404="zákl. přenesená",J404,0)</f>
        <v>0</v>
      </c>
      <c r="BH404" s="238">
        <f>IF(N404="sníž. přenesená",J404,0)</f>
        <v>0</v>
      </c>
      <c r="BI404" s="238">
        <f>IF(N404="nulová",J404,0)</f>
        <v>0</v>
      </c>
      <c r="BJ404" s="17" t="s">
        <v>81</v>
      </c>
      <c r="BK404" s="238">
        <f>ROUND(I404*H404,2)</f>
        <v>0</v>
      </c>
      <c r="BL404" s="17" t="s">
        <v>166</v>
      </c>
      <c r="BM404" s="237" t="s">
        <v>734</v>
      </c>
    </row>
    <row r="405" s="2" customFormat="1">
      <c r="A405" s="38"/>
      <c r="B405" s="39"/>
      <c r="C405" s="40"/>
      <c r="D405" s="239" t="s">
        <v>150</v>
      </c>
      <c r="E405" s="40"/>
      <c r="F405" s="240" t="s">
        <v>735</v>
      </c>
      <c r="G405" s="40"/>
      <c r="H405" s="40"/>
      <c r="I405" s="241"/>
      <c r="J405" s="40"/>
      <c r="K405" s="40"/>
      <c r="L405" s="44"/>
      <c r="M405" s="242"/>
      <c r="N405" s="243"/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150</v>
      </c>
      <c r="AU405" s="17" t="s">
        <v>83</v>
      </c>
    </row>
    <row r="406" s="2" customFormat="1">
      <c r="A406" s="38"/>
      <c r="B406" s="39"/>
      <c r="C406" s="40"/>
      <c r="D406" s="244" t="s">
        <v>152</v>
      </c>
      <c r="E406" s="40"/>
      <c r="F406" s="245" t="s">
        <v>736</v>
      </c>
      <c r="G406" s="40"/>
      <c r="H406" s="40"/>
      <c r="I406" s="241"/>
      <c r="J406" s="40"/>
      <c r="K406" s="40"/>
      <c r="L406" s="44"/>
      <c r="M406" s="242"/>
      <c r="N406" s="243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152</v>
      </c>
      <c r="AU406" s="17" t="s">
        <v>83</v>
      </c>
    </row>
    <row r="407" s="13" customFormat="1">
      <c r="A407" s="13"/>
      <c r="B407" s="246"/>
      <c r="C407" s="247"/>
      <c r="D407" s="239" t="s">
        <v>154</v>
      </c>
      <c r="E407" s="248" t="s">
        <v>1</v>
      </c>
      <c r="F407" s="249" t="s">
        <v>737</v>
      </c>
      <c r="G407" s="247"/>
      <c r="H407" s="248" t="s">
        <v>1</v>
      </c>
      <c r="I407" s="250"/>
      <c r="J407" s="247"/>
      <c r="K407" s="247"/>
      <c r="L407" s="251"/>
      <c r="M407" s="252"/>
      <c r="N407" s="253"/>
      <c r="O407" s="253"/>
      <c r="P407" s="253"/>
      <c r="Q407" s="253"/>
      <c r="R407" s="253"/>
      <c r="S407" s="253"/>
      <c r="T407" s="25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5" t="s">
        <v>154</v>
      </c>
      <c r="AU407" s="255" t="s">
        <v>83</v>
      </c>
      <c r="AV407" s="13" t="s">
        <v>81</v>
      </c>
      <c r="AW407" s="13" t="s">
        <v>30</v>
      </c>
      <c r="AX407" s="13" t="s">
        <v>73</v>
      </c>
      <c r="AY407" s="255" t="s">
        <v>140</v>
      </c>
    </row>
    <row r="408" s="14" customFormat="1">
      <c r="A408" s="14"/>
      <c r="B408" s="256"/>
      <c r="C408" s="257"/>
      <c r="D408" s="239" t="s">
        <v>154</v>
      </c>
      <c r="E408" s="258" t="s">
        <v>1</v>
      </c>
      <c r="F408" s="259" t="s">
        <v>83</v>
      </c>
      <c r="G408" s="257"/>
      <c r="H408" s="260">
        <v>2</v>
      </c>
      <c r="I408" s="261"/>
      <c r="J408" s="257"/>
      <c r="K408" s="257"/>
      <c r="L408" s="262"/>
      <c r="M408" s="263"/>
      <c r="N408" s="264"/>
      <c r="O408" s="264"/>
      <c r="P408" s="264"/>
      <c r="Q408" s="264"/>
      <c r="R408" s="264"/>
      <c r="S408" s="264"/>
      <c r="T408" s="26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6" t="s">
        <v>154</v>
      </c>
      <c r="AU408" s="266" t="s">
        <v>83</v>
      </c>
      <c r="AV408" s="14" t="s">
        <v>83</v>
      </c>
      <c r="AW408" s="14" t="s">
        <v>30</v>
      </c>
      <c r="AX408" s="14" t="s">
        <v>81</v>
      </c>
      <c r="AY408" s="266" t="s">
        <v>140</v>
      </c>
    </row>
    <row r="409" s="2" customFormat="1" ht="16.5" customHeight="1">
      <c r="A409" s="38"/>
      <c r="B409" s="39"/>
      <c r="C409" s="271" t="s">
        <v>738</v>
      </c>
      <c r="D409" s="271" t="s">
        <v>378</v>
      </c>
      <c r="E409" s="272" t="s">
        <v>739</v>
      </c>
      <c r="F409" s="273" t="s">
        <v>740</v>
      </c>
      <c r="G409" s="274" t="s">
        <v>441</v>
      </c>
      <c r="H409" s="275">
        <v>2</v>
      </c>
      <c r="I409" s="276"/>
      <c r="J409" s="277">
        <f>ROUND(I409*H409,2)</f>
        <v>0</v>
      </c>
      <c r="K409" s="273" t="s">
        <v>1</v>
      </c>
      <c r="L409" s="278"/>
      <c r="M409" s="279" t="s">
        <v>1</v>
      </c>
      <c r="N409" s="280" t="s">
        <v>38</v>
      </c>
      <c r="O409" s="91"/>
      <c r="P409" s="235">
        <f>O409*H409</f>
        <v>0</v>
      </c>
      <c r="Q409" s="235">
        <v>0.029499999999999998</v>
      </c>
      <c r="R409" s="235">
        <f>Q409*H409</f>
        <v>0.058999999999999997</v>
      </c>
      <c r="S409" s="235">
        <v>0</v>
      </c>
      <c r="T409" s="236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37" t="s">
        <v>188</v>
      </c>
      <c r="AT409" s="237" t="s">
        <v>378</v>
      </c>
      <c r="AU409" s="237" t="s">
        <v>83</v>
      </c>
      <c r="AY409" s="17" t="s">
        <v>140</v>
      </c>
      <c r="BE409" s="238">
        <f>IF(N409="základní",J409,0)</f>
        <v>0</v>
      </c>
      <c r="BF409" s="238">
        <f>IF(N409="snížená",J409,0)</f>
        <v>0</v>
      </c>
      <c r="BG409" s="238">
        <f>IF(N409="zákl. přenesená",J409,0)</f>
        <v>0</v>
      </c>
      <c r="BH409" s="238">
        <f>IF(N409="sníž. přenesená",J409,0)</f>
        <v>0</v>
      </c>
      <c r="BI409" s="238">
        <f>IF(N409="nulová",J409,0)</f>
        <v>0</v>
      </c>
      <c r="BJ409" s="17" t="s">
        <v>81</v>
      </c>
      <c r="BK409" s="238">
        <f>ROUND(I409*H409,2)</f>
        <v>0</v>
      </c>
      <c r="BL409" s="17" t="s">
        <v>166</v>
      </c>
      <c r="BM409" s="237" t="s">
        <v>741</v>
      </c>
    </row>
    <row r="410" s="2" customFormat="1">
      <c r="A410" s="38"/>
      <c r="B410" s="39"/>
      <c r="C410" s="40"/>
      <c r="D410" s="239" t="s">
        <v>150</v>
      </c>
      <c r="E410" s="40"/>
      <c r="F410" s="240" t="s">
        <v>740</v>
      </c>
      <c r="G410" s="40"/>
      <c r="H410" s="40"/>
      <c r="I410" s="241"/>
      <c r="J410" s="40"/>
      <c r="K410" s="40"/>
      <c r="L410" s="44"/>
      <c r="M410" s="242"/>
      <c r="N410" s="243"/>
      <c r="O410" s="91"/>
      <c r="P410" s="91"/>
      <c r="Q410" s="91"/>
      <c r="R410" s="91"/>
      <c r="S410" s="91"/>
      <c r="T410" s="92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150</v>
      </c>
      <c r="AU410" s="17" t="s">
        <v>83</v>
      </c>
    </row>
    <row r="411" s="2" customFormat="1" ht="16.5" customHeight="1">
      <c r="A411" s="38"/>
      <c r="B411" s="39"/>
      <c r="C411" s="226" t="s">
        <v>742</v>
      </c>
      <c r="D411" s="226" t="s">
        <v>143</v>
      </c>
      <c r="E411" s="227" t="s">
        <v>743</v>
      </c>
      <c r="F411" s="228" t="s">
        <v>744</v>
      </c>
      <c r="G411" s="229" t="s">
        <v>396</v>
      </c>
      <c r="H411" s="230">
        <v>227.80000000000001</v>
      </c>
      <c r="I411" s="231"/>
      <c r="J411" s="232">
        <f>ROUND(I411*H411,2)</f>
        <v>0</v>
      </c>
      <c r="K411" s="228" t="s">
        <v>147</v>
      </c>
      <c r="L411" s="44"/>
      <c r="M411" s="233" t="s">
        <v>1</v>
      </c>
      <c r="N411" s="234" t="s">
        <v>38</v>
      </c>
      <c r="O411" s="91"/>
      <c r="P411" s="235">
        <f>O411*H411</f>
        <v>0</v>
      </c>
      <c r="Q411" s="235">
        <v>0.00019000000000000001</v>
      </c>
      <c r="R411" s="235">
        <f>Q411*H411</f>
        <v>0.043282000000000008</v>
      </c>
      <c r="S411" s="235">
        <v>0</v>
      </c>
      <c r="T411" s="236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7" t="s">
        <v>166</v>
      </c>
      <c r="AT411" s="237" t="s">
        <v>143</v>
      </c>
      <c r="AU411" s="237" t="s">
        <v>83</v>
      </c>
      <c r="AY411" s="17" t="s">
        <v>140</v>
      </c>
      <c r="BE411" s="238">
        <f>IF(N411="základní",J411,0)</f>
        <v>0</v>
      </c>
      <c r="BF411" s="238">
        <f>IF(N411="snížená",J411,0)</f>
        <v>0</v>
      </c>
      <c r="BG411" s="238">
        <f>IF(N411="zákl. přenesená",J411,0)</f>
        <v>0</v>
      </c>
      <c r="BH411" s="238">
        <f>IF(N411="sníž. přenesená",J411,0)</f>
        <v>0</v>
      </c>
      <c r="BI411" s="238">
        <f>IF(N411="nulová",J411,0)</f>
        <v>0</v>
      </c>
      <c r="BJ411" s="17" t="s">
        <v>81</v>
      </c>
      <c r="BK411" s="238">
        <f>ROUND(I411*H411,2)</f>
        <v>0</v>
      </c>
      <c r="BL411" s="17" t="s">
        <v>166</v>
      </c>
      <c r="BM411" s="237" t="s">
        <v>745</v>
      </c>
    </row>
    <row r="412" s="2" customFormat="1">
      <c r="A412" s="38"/>
      <c r="B412" s="39"/>
      <c r="C412" s="40"/>
      <c r="D412" s="239" t="s">
        <v>150</v>
      </c>
      <c r="E412" s="40"/>
      <c r="F412" s="240" t="s">
        <v>746</v>
      </c>
      <c r="G412" s="40"/>
      <c r="H412" s="40"/>
      <c r="I412" s="241"/>
      <c r="J412" s="40"/>
      <c r="K412" s="40"/>
      <c r="L412" s="44"/>
      <c r="M412" s="242"/>
      <c r="N412" s="243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150</v>
      </c>
      <c r="AU412" s="17" t="s">
        <v>83</v>
      </c>
    </row>
    <row r="413" s="2" customFormat="1">
      <c r="A413" s="38"/>
      <c r="B413" s="39"/>
      <c r="C413" s="40"/>
      <c r="D413" s="244" t="s">
        <v>152</v>
      </c>
      <c r="E413" s="40"/>
      <c r="F413" s="245" t="s">
        <v>747</v>
      </c>
      <c r="G413" s="40"/>
      <c r="H413" s="40"/>
      <c r="I413" s="241"/>
      <c r="J413" s="40"/>
      <c r="K413" s="40"/>
      <c r="L413" s="44"/>
      <c r="M413" s="242"/>
      <c r="N413" s="243"/>
      <c r="O413" s="91"/>
      <c r="P413" s="91"/>
      <c r="Q413" s="91"/>
      <c r="R413" s="91"/>
      <c r="S413" s="91"/>
      <c r="T413" s="92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152</v>
      </c>
      <c r="AU413" s="17" t="s">
        <v>83</v>
      </c>
    </row>
    <row r="414" s="2" customFormat="1" ht="24.15" customHeight="1">
      <c r="A414" s="38"/>
      <c r="B414" s="39"/>
      <c r="C414" s="226" t="s">
        <v>748</v>
      </c>
      <c r="D414" s="226" t="s">
        <v>143</v>
      </c>
      <c r="E414" s="227" t="s">
        <v>749</v>
      </c>
      <c r="F414" s="228" t="s">
        <v>750</v>
      </c>
      <c r="G414" s="229" t="s">
        <v>396</v>
      </c>
      <c r="H414" s="230">
        <v>227.80000000000001</v>
      </c>
      <c r="I414" s="231"/>
      <c r="J414" s="232">
        <f>ROUND(I414*H414,2)</f>
        <v>0</v>
      </c>
      <c r="K414" s="228" t="s">
        <v>147</v>
      </c>
      <c r="L414" s="44"/>
      <c r="M414" s="233" t="s">
        <v>1</v>
      </c>
      <c r="N414" s="234" t="s">
        <v>38</v>
      </c>
      <c r="O414" s="91"/>
      <c r="P414" s="235">
        <f>O414*H414</f>
        <v>0</v>
      </c>
      <c r="Q414" s="235">
        <v>6.9999999999999994E-05</v>
      </c>
      <c r="R414" s="235">
        <f>Q414*H414</f>
        <v>0.015945999999999998</v>
      </c>
      <c r="S414" s="235">
        <v>0</v>
      </c>
      <c r="T414" s="236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37" t="s">
        <v>166</v>
      </c>
      <c r="AT414" s="237" t="s">
        <v>143</v>
      </c>
      <c r="AU414" s="237" t="s">
        <v>83</v>
      </c>
      <c r="AY414" s="17" t="s">
        <v>140</v>
      </c>
      <c r="BE414" s="238">
        <f>IF(N414="základní",J414,0)</f>
        <v>0</v>
      </c>
      <c r="BF414" s="238">
        <f>IF(N414="snížená",J414,0)</f>
        <v>0</v>
      </c>
      <c r="BG414" s="238">
        <f>IF(N414="zákl. přenesená",J414,0)</f>
        <v>0</v>
      </c>
      <c r="BH414" s="238">
        <f>IF(N414="sníž. přenesená",J414,0)</f>
        <v>0</v>
      </c>
      <c r="BI414" s="238">
        <f>IF(N414="nulová",J414,0)</f>
        <v>0</v>
      </c>
      <c r="BJ414" s="17" t="s">
        <v>81</v>
      </c>
      <c r="BK414" s="238">
        <f>ROUND(I414*H414,2)</f>
        <v>0</v>
      </c>
      <c r="BL414" s="17" t="s">
        <v>166</v>
      </c>
      <c r="BM414" s="237" t="s">
        <v>751</v>
      </c>
    </row>
    <row r="415" s="2" customFormat="1">
      <c r="A415" s="38"/>
      <c r="B415" s="39"/>
      <c r="C415" s="40"/>
      <c r="D415" s="239" t="s">
        <v>150</v>
      </c>
      <c r="E415" s="40"/>
      <c r="F415" s="240" t="s">
        <v>752</v>
      </c>
      <c r="G415" s="40"/>
      <c r="H415" s="40"/>
      <c r="I415" s="241"/>
      <c r="J415" s="40"/>
      <c r="K415" s="40"/>
      <c r="L415" s="44"/>
      <c r="M415" s="242"/>
      <c r="N415" s="243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150</v>
      </c>
      <c r="AU415" s="17" t="s">
        <v>83</v>
      </c>
    </row>
    <row r="416" s="2" customFormat="1">
      <c r="A416" s="38"/>
      <c r="B416" s="39"/>
      <c r="C416" s="40"/>
      <c r="D416" s="244" t="s">
        <v>152</v>
      </c>
      <c r="E416" s="40"/>
      <c r="F416" s="245" t="s">
        <v>753</v>
      </c>
      <c r="G416" s="40"/>
      <c r="H416" s="40"/>
      <c r="I416" s="241"/>
      <c r="J416" s="40"/>
      <c r="K416" s="40"/>
      <c r="L416" s="44"/>
      <c r="M416" s="242"/>
      <c r="N416" s="243"/>
      <c r="O416" s="91"/>
      <c r="P416" s="91"/>
      <c r="Q416" s="91"/>
      <c r="R416" s="91"/>
      <c r="S416" s="91"/>
      <c r="T416" s="92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152</v>
      </c>
      <c r="AU416" s="17" t="s">
        <v>83</v>
      </c>
    </row>
    <row r="417" s="2" customFormat="1" ht="37.8" customHeight="1">
      <c r="A417" s="38"/>
      <c r="B417" s="39"/>
      <c r="C417" s="226" t="s">
        <v>754</v>
      </c>
      <c r="D417" s="226" t="s">
        <v>143</v>
      </c>
      <c r="E417" s="227" t="s">
        <v>755</v>
      </c>
      <c r="F417" s="228" t="s">
        <v>756</v>
      </c>
      <c r="G417" s="229" t="s">
        <v>757</v>
      </c>
      <c r="H417" s="230">
        <v>14</v>
      </c>
      <c r="I417" s="231"/>
      <c r="J417" s="232">
        <f>ROUND(I417*H417,2)</f>
        <v>0</v>
      </c>
      <c r="K417" s="228" t="s">
        <v>1</v>
      </c>
      <c r="L417" s="44"/>
      <c r="M417" s="233" t="s">
        <v>1</v>
      </c>
      <c r="N417" s="234" t="s">
        <v>38</v>
      </c>
      <c r="O417" s="91"/>
      <c r="P417" s="235">
        <f>O417*H417</f>
        <v>0</v>
      </c>
      <c r="Q417" s="235">
        <v>0</v>
      </c>
      <c r="R417" s="235">
        <f>Q417*H417</f>
        <v>0</v>
      </c>
      <c r="S417" s="235">
        <v>0</v>
      </c>
      <c r="T417" s="236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7" t="s">
        <v>166</v>
      </c>
      <c r="AT417" s="237" t="s">
        <v>143</v>
      </c>
      <c r="AU417" s="237" t="s">
        <v>83</v>
      </c>
      <c r="AY417" s="17" t="s">
        <v>140</v>
      </c>
      <c r="BE417" s="238">
        <f>IF(N417="základní",J417,0)</f>
        <v>0</v>
      </c>
      <c r="BF417" s="238">
        <f>IF(N417="snížená",J417,0)</f>
        <v>0</v>
      </c>
      <c r="BG417" s="238">
        <f>IF(N417="zákl. přenesená",J417,0)</f>
        <v>0</v>
      </c>
      <c r="BH417" s="238">
        <f>IF(N417="sníž. přenesená",J417,0)</f>
        <v>0</v>
      </c>
      <c r="BI417" s="238">
        <f>IF(N417="nulová",J417,0)</f>
        <v>0</v>
      </c>
      <c r="BJ417" s="17" t="s">
        <v>81</v>
      </c>
      <c r="BK417" s="238">
        <f>ROUND(I417*H417,2)</f>
        <v>0</v>
      </c>
      <c r="BL417" s="17" t="s">
        <v>166</v>
      </c>
      <c r="BM417" s="237" t="s">
        <v>758</v>
      </c>
    </row>
    <row r="418" s="2" customFormat="1">
      <c r="A418" s="38"/>
      <c r="B418" s="39"/>
      <c r="C418" s="40"/>
      <c r="D418" s="239" t="s">
        <v>150</v>
      </c>
      <c r="E418" s="40"/>
      <c r="F418" s="240" t="s">
        <v>756</v>
      </c>
      <c r="G418" s="40"/>
      <c r="H418" s="40"/>
      <c r="I418" s="241"/>
      <c r="J418" s="40"/>
      <c r="K418" s="40"/>
      <c r="L418" s="44"/>
      <c r="M418" s="242"/>
      <c r="N418" s="243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150</v>
      </c>
      <c r="AU418" s="17" t="s">
        <v>83</v>
      </c>
    </row>
    <row r="419" s="13" customFormat="1">
      <c r="A419" s="13"/>
      <c r="B419" s="246"/>
      <c r="C419" s="247"/>
      <c r="D419" s="239" t="s">
        <v>154</v>
      </c>
      <c r="E419" s="248" t="s">
        <v>1</v>
      </c>
      <c r="F419" s="249" t="s">
        <v>759</v>
      </c>
      <c r="G419" s="247"/>
      <c r="H419" s="248" t="s">
        <v>1</v>
      </c>
      <c r="I419" s="250"/>
      <c r="J419" s="247"/>
      <c r="K419" s="247"/>
      <c r="L419" s="251"/>
      <c r="M419" s="252"/>
      <c r="N419" s="253"/>
      <c r="O419" s="253"/>
      <c r="P419" s="253"/>
      <c r="Q419" s="253"/>
      <c r="R419" s="253"/>
      <c r="S419" s="253"/>
      <c r="T419" s="25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5" t="s">
        <v>154</v>
      </c>
      <c r="AU419" s="255" t="s">
        <v>83</v>
      </c>
      <c r="AV419" s="13" t="s">
        <v>81</v>
      </c>
      <c r="AW419" s="13" t="s">
        <v>30</v>
      </c>
      <c r="AX419" s="13" t="s">
        <v>73</v>
      </c>
      <c r="AY419" s="255" t="s">
        <v>140</v>
      </c>
    </row>
    <row r="420" s="14" customFormat="1">
      <c r="A420" s="14"/>
      <c r="B420" s="256"/>
      <c r="C420" s="257"/>
      <c r="D420" s="239" t="s">
        <v>154</v>
      </c>
      <c r="E420" s="258" t="s">
        <v>1</v>
      </c>
      <c r="F420" s="259" t="s">
        <v>760</v>
      </c>
      <c r="G420" s="257"/>
      <c r="H420" s="260">
        <v>14</v>
      </c>
      <c r="I420" s="261"/>
      <c r="J420" s="257"/>
      <c r="K420" s="257"/>
      <c r="L420" s="262"/>
      <c r="M420" s="263"/>
      <c r="N420" s="264"/>
      <c r="O420" s="264"/>
      <c r="P420" s="264"/>
      <c r="Q420" s="264"/>
      <c r="R420" s="264"/>
      <c r="S420" s="264"/>
      <c r="T420" s="26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6" t="s">
        <v>154</v>
      </c>
      <c r="AU420" s="266" t="s">
        <v>83</v>
      </c>
      <c r="AV420" s="14" t="s">
        <v>83</v>
      </c>
      <c r="AW420" s="14" t="s">
        <v>30</v>
      </c>
      <c r="AX420" s="14" t="s">
        <v>81</v>
      </c>
      <c r="AY420" s="266" t="s">
        <v>140</v>
      </c>
    </row>
    <row r="421" s="2" customFormat="1" ht="33" customHeight="1">
      <c r="A421" s="38"/>
      <c r="B421" s="39"/>
      <c r="C421" s="226" t="s">
        <v>761</v>
      </c>
      <c r="D421" s="226" t="s">
        <v>143</v>
      </c>
      <c r="E421" s="227" t="s">
        <v>762</v>
      </c>
      <c r="F421" s="228" t="s">
        <v>763</v>
      </c>
      <c r="G421" s="229" t="s">
        <v>441</v>
      </c>
      <c r="H421" s="230">
        <v>8</v>
      </c>
      <c r="I421" s="231"/>
      <c r="J421" s="232">
        <f>ROUND(I421*H421,2)</f>
        <v>0</v>
      </c>
      <c r="K421" s="228" t="s">
        <v>1</v>
      </c>
      <c r="L421" s="44"/>
      <c r="M421" s="233" t="s">
        <v>1</v>
      </c>
      <c r="N421" s="234" t="s">
        <v>38</v>
      </c>
      <c r="O421" s="91"/>
      <c r="P421" s="235">
        <f>O421*H421</f>
        <v>0</v>
      </c>
      <c r="Q421" s="235">
        <v>0.001</v>
      </c>
      <c r="R421" s="235">
        <f>Q421*H421</f>
        <v>0.0080000000000000002</v>
      </c>
      <c r="S421" s="235">
        <v>0</v>
      </c>
      <c r="T421" s="236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7" t="s">
        <v>166</v>
      </c>
      <c r="AT421" s="237" t="s">
        <v>143</v>
      </c>
      <c r="AU421" s="237" t="s">
        <v>83</v>
      </c>
      <c r="AY421" s="17" t="s">
        <v>140</v>
      </c>
      <c r="BE421" s="238">
        <f>IF(N421="základní",J421,0)</f>
        <v>0</v>
      </c>
      <c r="BF421" s="238">
        <f>IF(N421="snížená",J421,0)</f>
        <v>0</v>
      </c>
      <c r="BG421" s="238">
        <f>IF(N421="zákl. přenesená",J421,0)</f>
        <v>0</v>
      </c>
      <c r="BH421" s="238">
        <f>IF(N421="sníž. přenesená",J421,0)</f>
        <v>0</v>
      </c>
      <c r="BI421" s="238">
        <f>IF(N421="nulová",J421,0)</f>
        <v>0</v>
      </c>
      <c r="BJ421" s="17" t="s">
        <v>81</v>
      </c>
      <c r="BK421" s="238">
        <f>ROUND(I421*H421,2)</f>
        <v>0</v>
      </c>
      <c r="BL421" s="17" t="s">
        <v>166</v>
      </c>
      <c r="BM421" s="237" t="s">
        <v>764</v>
      </c>
    </row>
    <row r="422" s="2" customFormat="1">
      <c r="A422" s="38"/>
      <c r="B422" s="39"/>
      <c r="C422" s="40"/>
      <c r="D422" s="239" t="s">
        <v>150</v>
      </c>
      <c r="E422" s="40"/>
      <c r="F422" s="240" t="s">
        <v>765</v>
      </c>
      <c r="G422" s="40"/>
      <c r="H422" s="40"/>
      <c r="I422" s="241"/>
      <c r="J422" s="40"/>
      <c r="K422" s="40"/>
      <c r="L422" s="44"/>
      <c r="M422" s="242"/>
      <c r="N422" s="243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150</v>
      </c>
      <c r="AU422" s="17" t="s">
        <v>83</v>
      </c>
    </row>
    <row r="423" s="13" customFormat="1">
      <c r="A423" s="13"/>
      <c r="B423" s="246"/>
      <c r="C423" s="247"/>
      <c r="D423" s="239" t="s">
        <v>154</v>
      </c>
      <c r="E423" s="248" t="s">
        <v>1</v>
      </c>
      <c r="F423" s="249" t="s">
        <v>766</v>
      </c>
      <c r="G423" s="247"/>
      <c r="H423" s="248" t="s">
        <v>1</v>
      </c>
      <c r="I423" s="250"/>
      <c r="J423" s="247"/>
      <c r="K423" s="247"/>
      <c r="L423" s="251"/>
      <c r="M423" s="252"/>
      <c r="N423" s="253"/>
      <c r="O423" s="253"/>
      <c r="P423" s="253"/>
      <c r="Q423" s="253"/>
      <c r="R423" s="253"/>
      <c r="S423" s="253"/>
      <c r="T423" s="25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5" t="s">
        <v>154</v>
      </c>
      <c r="AU423" s="255" t="s">
        <v>83</v>
      </c>
      <c r="AV423" s="13" t="s">
        <v>81</v>
      </c>
      <c r="AW423" s="13" t="s">
        <v>30</v>
      </c>
      <c r="AX423" s="13" t="s">
        <v>73</v>
      </c>
      <c r="AY423" s="255" t="s">
        <v>140</v>
      </c>
    </row>
    <row r="424" s="14" customFormat="1">
      <c r="A424" s="14"/>
      <c r="B424" s="256"/>
      <c r="C424" s="257"/>
      <c r="D424" s="239" t="s">
        <v>154</v>
      </c>
      <c r="E424" s="258" t="s">
        <v>1</v>
      </c>
      <c r="F424" s="259" t="s">
        <v>188</v>
      </c>
      <c r="G424" s="257"/>
      <c r="H424" s="260">
        <v>8</v>
      </c>
      <c r="I424" s="261"/>
      <c r="J424" s="257"/>
      <c r="K424" s="257"/>
      <c r="L424" s="262"/>
      <c r="M424" s="263"/>
      <c r="N424" s="264"/>
      <c r="O424" s="264"/>
      <c r="P424" s="264"/>
      <c r="Q424" s="264"/>
      <c r="R424" s="264"/>
      <c r="S424" s="264"/>
      <c r="T424" s="26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6" t="s">
        <v>154</v>
      </c>
      <c r="AU424" s="266" t="s">
        <v>83</v>
      </c>
      <c r="AV424" s="14" t="s">
        <v>83</v>
      </c>
      <c r="AW424" s="14" t="s">
        <v>30</v>
      </c>
      <c r="AX424" s="14" t="s">
        <v>81</v>
      </c>
      <c r="AY424" s="266" t="s">
        <v>140</v>
      </c>
    </row>
    <row r="425" s="2" customFormat="1" ht="37.8" customHeight="1">
      <c r="A425" s="38"/>
      <c r="B425" s="39"/>
      <c r="C425" s="226" t="s">
        <v>767</v>
      </c>
      <c r="D425" s="226" t="s">
        <v>143</v>
      </c>
      <c r="E425" s="227" t="s">
        <v>768</v>
      </c>
      <c r="F425" s="228" t="s">
        <v>769</v>
      </c>
      <c r="G425" s="229" t="s">
        <v>396</v>
      </c>
      <c r="H425" s="230">
        <v>47</v>
      </c>
      <c r="I425" s="231"/>
      <c r="J425" s="232">
        <f>ROUND(I425*H425,2)</f>
        <v>0</v>
      </c>
      <c r="K425" s="228" t="s">
        <v>1</v>
      </c>
      <c r="L425" s="44"/>
      <c r="M425" s="233" t="s">
        <v>1</v>
      </c>
      <c r="N425" s="234" t="s">
        <v>38</v>
      </c>
      <c r="O425" s="91"/>
      <c r="P425" s="235">
        <f>O425*H425</f>
        <v>0</v>
      </c>
      <c r="Q425" s="235">
        <v>0.0010499999999999999</v>
      </c>
      <c r="R425" s="235">
        <f>Q425*H425</f>
        <v>0.049349999999999998</v>
      </c>
      <c r="S425" s="235">
        <v>0</v>
      </c>
      <c r="T425" s="236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37" t="s">
        <v>166</v>
      </c>
      <c r="AT425" s="237" t="s">
        <v>143</v>
      </c>
      <c r="AU425" s="237" t="s">
        <v>83</v>
      </c>
      <c r="AY425" s="17" t="s">
        <v>140</v>
      </c>
      <c r="BE425" s="238">
        <f>IF(N425="základní",J425,0)</f>
        <v>0</v>
      </c>
      <c r="BF425" s="238">
        <f>IF(N425="snížená",J425,0)</f>
        <v>0</v>
      </c>
      <c r="BG425" s="238">
        <f>IF(N425="zákl. přenesená",J425,0)</f>
        <v>0</v>
      </c>
      <c r="BH425" s="238">
        <f>IF(N425="sníž. přenesená",J425,0)</f>
        <v>0</v>
      </c>
      <c r="BI425" s="238">
        <f>IF(N425="nulová",J425,0)</f>
        <v>0</v>
      </c>
      <c r="BJ425" s="17" t="s">
        <v>81</v>
      </c>
      <c r="BK425" s="238">
        <f>ROUND(I425*H425,2)</f>
        <v>0</v>
      </c>
      <c r="BL425" s="17" t="s">
        <v>166</v>
      </c>
      <c r="BM425" s="237" t="s">
        <v>770</v>
      </c>
    </row>
    <row r="426" s="2" customFormat="1">
      <c r="A426" s="38"/>
      <c r="B426" s="39"/>
      <c r="C426" s="40"/>
      <c r="D426" s="239" t="s">
        <v>150</v>
      </c>
      <c r="E426" s="40"/>
      <c r="F426" s="240" t="s">
        <v>771</v>
      </c>
      <c r="G426" s="40"/>
      <c r="H426" s="40"/>
      <c r="I426" s="241"/>
      <c r="J426" s="40"/>
      <c r="K426" s="40"/>
      <c r="L426" s="44"/>
      <c r="M426" s="242"/>
      <c r="N426" s="243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150</v>
      </c>
      <c r="AU426" s="17" t="s">
        <v>83</v>
      </c>
    </row>
    <row r="427" s="13" customFormat="1">
      <c r="A427" s="13"/>
      <c r="B427" s="246"/>
      <c r="C427" s="247"/>
      <c r="D427" s="239" t="s">
        <v>154</v>
      </c>
      <c r="E427" s="248" t="s">
        <v>1</v>
      </c>
      <c r="F427" s="249" t="s">
        <v>772</v>
      </c>
      <c r="G427" s="247"/>
      <c r="H427" s="248" t="s">
        <v>1</v>
      </c>
      <c r="I427" s="250"/>
      <c r="J427" s="247"/>
      <c r="K427" s="247"/>
      <c r="L427" s="251"/>
      <c r="M427" s="252"/>
      <c r="N427" s="253"/>
      <c r="O427" s="253"/>
      <c r="P427" s="253"/>
      <c r="Q427" s="253"/>
      <c r="R427" s="253"/>
      <c r="S427" s="253"/>
      <c r="T427" s="25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5" t="s">
        <v>154</v>
      </c>
      <c r="AU427" s="255" t="s">
        <v>83</v>
      </c>
      <c r="AV427" s="13" t="s">
        <v>81</v>
      </c>
      <c r="AW427" s="13" t="s">
        <v>30</v>
      </c>
      <c r="AX427" s="13" t="s">
        <v>73</v>
      </c>
      <c r="AY427" s="255" t="s">
        <v>140</v>
      </c>
    </row>
    <row r="428" s="13" customFormat="1">
      <c r="A428" s="13"/>
      <c r="B428" s="246"/>
      <c r="C428" s="247"/>
      <c r="D428" s="239" t="s">
        <v>154</v>
      </c>
      <c r="E428" s="248" t="s">
        <v>1</v>
      </c>
      <c r="F428" s="249" t="s">
        <v>773</v>
      </c>
      <c r="G428" s="247"/>
      <c r="H428" s="248" t="s">
        <v>1</v>
      </c>
      <c r="I428" s="250"/>
      <c r="J428" s="247"/>
      <c r="K428" s="247"/>
      <c r="L428" s="251"/>
      <c r="M428" s="252"/>
      <c r="N428" s="253"/>
      <c r="O428" s="253"/>
      <c r="P428" s="253"/>
      <c r="Q428" s="253"/>
      <c r="R428" s="253"/>
      <c r="S428" s="253"/>
      <c r="T428" s="25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5" t="s">
        <v>154</v>
      </c>
      <c r="AU428" s="255" t="s">
        <v>83</v>
      </c>
      <c r="AV428" s="13" t="s">
        <v>81</v>
      </c>
      <c r="AW428" s="13" t="s">
        <v>30</v>
      </c>
      <c r="AX428" s="13" t="s">
        <v>73</v>
      </c>
      <c r="AY428" s="255" t="s">
        <v>140</v>
      </c>
    </row>
    <row r="429" s="13" customFormat="1">
      <c r="A429" s="13"/>
      <c r="B429" s="246"/>
      <c r="C429" s="247"/>
      <c r="D429" s="239" t="s">
        <v>154</v>
      </c>
      <c r="E429" s="248" t="s">
        <v>1</v>
      </c>
      <c r="F429" s="249" t="s">
        <v>774</v>
      </c>
      <c r="G429" s="247"/>
      <c r="H429" s="248" t="s">
        <v>1</v>
      </c>
      <c r="I429" s="250"/>
      <c r="J429" s="247"/>
      <c r="K429" s="247"/>
      <c r="L429" s="251"/>
      <c r="M429" s="252"/>
      <c r="N429" s="253"/>
      <c r="O429" s="253"/>
      <c r="P429" s="253"/>
      <c r="Q429" s="253"/>
      <c r="R429" s="253"/>
      <c r="S429" s="253"/>
      <c r="T429" s="25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5" t="s">
        <v>154</v>
      </c>
      <c r="AU429" s="255" t="s">
        <v>83</v>
      </c>
      <c r="AV429" s="13" t="s">
        <v>81</v>
      </c>
      <c r="AW429" s="13" t="s">
        <v>30</v>
      </c>
      <c r="AX429" s="13" t="s">
        <v>73</v>
      </c>
      <c r="AY429" s="255" t="s">
        <v>140</v>
      </c>
    </row>
    <row r="430" s="14" customFormat="1">
      <c r="A430" s="14"/>
      <c r="B430" s="256"/>
      <c r="C430" s="257"/>
      <c r="D430" s="239" t="s">
        <v>154</v>
      </c>
      <c r="E430" s="258" t="s">
        <v>1</v>
      </c>
      <c r="F430" s="259" t="s">
        <v>775</v>
      </c>
      <c r="G430" s="257"/>
      <c r="H430" s="260">
        <v>47</v>
      </c>
      <c r="I430" s="261"/>
      <c r="J430" s="257"/>
      <c r="K430" s="257"/>
      <c r="L430" s="262"/>
      <c r="M430" s="263"/>
      <c r="N430" s="264"/>
      <c r="O430" s="264"/>
      <c r="P430" s="264"/>
      <c r="Q430" s="264"/>
      <c r="R430" s="264"/>
      <c r="S430" s="264"/>
      <c r="T430" s="26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6" t="s">
        <v>154</v>
      </c>
      <c r="AU430" s="266" t="s">
        <v>83</v>
      </c>
      <c r="AV430" s="14" t="s">
        <v>83</v>
      </c>
      <c r="AW430" s="14" t="s">
        <v>30</v>
      </c>
      <c r="AX430" s="14" t="s">
        <v>81</v>
      </c>
      <c r="AY430" s="266" t="s">
        <v>140</v>
      </c>
    </row>
    <row r="431" s="12" customFormat="1" ht="22.8" customHeight="1">
      <c r="A431" s="12"/>
      <c r="B431" s="210"/>
      <c r="C431" s="211"/>
      <c r="D431" s="212" t="s">
        <v>72</v>
      </c>
      <c r="E431" s="224" t="s">
        <v>198</v>
      </c>
      <c r="F431" s="224" t="s">
        <v>776</v>
      </c>
      <c r="G431" s="211"/>
      <c r="H431" s="211"/>
      <c r="I431" s="214"/>
      <c r="J431" s="225">
        <f>BK431</f>
        <v>0</v>
      </c>
      <c r="K431" s="211"/>
      <c r="L431" s="216"/>
      <c r="M431" s="217"/>
      <c r="N431" s="218"/>
      <c r="O431" s="218"/>
      <c r="P431" s="219">
        <f>SUM(P432:P441)</f>
        <v>0</v>
      </c>
      <c r="Q431" s="218"/>
      <c r="R431" s="219">
        <f>SUM(R432:R441)</f>
        <v>4.0000000000000003E-05</v>
      </c>
      <c r="S431" s="218"/>
      <c r="T431" s="220">
        <f>SUM(T432:T441)</f>
        <v>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21" t="s">
        <v>81</v>
      </c>
      <c r="AT431" s="222" t="s">
        <v>72</v>
      </c>
      <c r="AU431" s="222" t="s">
        <v>81</v>
      </c>
      <c r="AY431" s="221" t="s">
        <v>140</v>
      </c>
      <c r="BK431" s="223">
        <f>SUM(BK432:BK441)</f>
        <v>0</v>
      </c>
    </row>
    <row r="432" s="2" customFormat="1" ht="24.15" customHeight="1">
      <c r="A432" s="38"/>
      <c r="B432" s="39"/>
      <c r="C432" s="226" t="s">
        <v>777</v>
      </c>
      <c r="D432" s="226" t="s">
        <v>143</v>
      </c>
      <c r="E432" s="227" t="s">
        <v>778</v>
      </c>
      <c r="F432" s="228" t="s">
        <v>779</v>
      </c>
      <c r="G432" s="229" t="s">
        <v>396</v>
      </c>
      <c r="H432" s="230">
        <v>296.19999999999999</v>
      </c>
      <c r="I432" s="231"/>
      <c r="J432" s="232">
        <f>ROUND(I432*H432,2)</f>
        <v>0</v>
      </c>
      <c r="K432" s="228" t="s">
        <v>147</v>
      </c>
      <c r="L432" s="44"/>
      <c r="M432" s="233" t="s">
        <v>1</v>
      </c>
      <c r="N432" s="234" t="s">
        <v>38</v>
      </c>
      <c r="O432" s="91"/>
      <c r="P432" s="235">
        <f>O432*H432</f>
        <v>0</v>
      </c>
      <c r="Q432" s="235">
        <v>0</v>
      </c>
      <c r="R432" s="235">
        <f>Q432*H432</f>
        <v>0</v>
      </c>
      <c r="S432" s="235">
        <v>0</v>
      </c>
      <c r="T432" s="236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37" t="s">
        <v>166</v>
      </c>
      <c r="AT432" s="237" t="s">
        <v>143</v>
      </c>
      <c r="AU432" s="237" t="s">
        <v>83</v>
      </c>
      <c r="AY432" s="17" t="s">
        <v>140</v>
      </c>
      <c r="BE432" s="238">
        <f>IF(N432="základní",J432,0)</f>
        <v>0</v>
      </c>
      <c r="BF432" s="238">
        <f>IF(N432="snížená",J432,0)</f>
        <v>0</v>
      </c>
      <c r="BG432" s="238">
        <f>IF(N432="zákl. přenesená",J432,0)</f>
        <v>0</v>
      </c>
      <c r="BH432" s="238">
        <f>IF(N432="sníž. přenesená",J432,0)</f>
        <v>0</v>
      </c>
      <c r="BI432" s="238">
        <f>IF(N432="nulová",J432,0)</f>
        <v>0</v>
      </c>
      <c r="BJ432" s="17" t="s">
        <v>81</v>
      </c>
      <c r="BK432" s="238">
        <f>ROUND(I432*H432,2)</f>
        <v>0</v>
      </c>
      <c r="BL432" s="17" t="s">
        <v>166</v>
      </c>
      <c r="BM432" s="237" t="s">
        <v>780</v>
      </c>
    </row>
    <row r="433" s="2" customFormat="1">
      <c r="A433" s="38"/>
      <c r="B433" s="39"/>
      <c r="C433" s="40"/>
      <c r="D433" s="239" t="s">
        <v>150</v>
      </c>
      <c r="E433" s="40"/>
      <c r="F433" s="240" t="s">
        <v>781</v>
      </c>
      <c r="G433" s="40"/>
      <c r="H433" s="40"/>
      <c r="I433" s="241"/>
      <c r="J433" s="40"/>
      <c r="K433" s="40"/>
      <c r="L433" s="44"/>
      <c r="M433" s="242"/>
      <c r="N433" s="243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150</v>
      </c>
      <c r="AU433" s="17" t="s">
        <v>83</v>
      </c>
    </row>
    <row r="434" s="2" customFormat="1">
      <c r="A434" s="38"/>
      <c r="B434" s="39"/>
      <c r="C434" s="40"/>
      <c r="D434" s="244" t="s">
        <v>152</v>
      </c>
      <c r="E434" s="40"/>
      <c r="F434" s="245" t="s">
        <v>782</v>
      </c>
      <c r="G434" s="40"/>
      <c r="H434" s="40"/>
      <c r="I434" s="241"/>
      <c r="J434" s="40"/>
      <c r="K434" s="40"/>
      <c r="L434" s="44"/>
      <c r="M434" s="242"/>
      <c r="N434" s="243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152</v>
      </c>
      <c r="AU434" s="17" t="s">
        <v>83</v>
      </c>
    </row>
    <row r="435" s="14" customFormat="1">
      <c r="A435" s="14"/>
      <c r="B435" s="256"/>
      <c r="C435" s="257"/>
      <c r="D435" s="239" t="s">
        <v>154</v>
      </c>
      <c r="E435" s="258" t="s">
        <v>268</v>
      </c>
      <c r="F435" s="259" t="s">
        <v>783</v>
      </c>
      <c r="G435" s="257"/>
      <c r="H435" s="260">
        <v>121.2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6" t="s">
        <v>154</v>
      </c>
      <c r="AU435" s="266" t="s">
        <v>83</v>
      </c>
      <c r="AV435" s="14" t="s">
        <v>83</v>
      </c>
      <c r="AW435" s="14" t="s">
        <v>30</v>
      </c>
      <c r="AX435" s="14" t="s">
        <v>73</v>
      </c>
      <c r="AY435" s="266" t="s">
        <v>140</v>
      </c>
    </row>
    <row r="436" s="14" customFormat="1">
      <c r="A436" s="14"/>
      <c r="B436" s="256"/>
      <c r="C436" s="257"/>
      <c r="D436" s="239" t="s">
        <v>154</v>
      </c>
      <c r="E436" s="258" t="s">
        <v>1</v>
      </c>
      <c r="F436" s="259" t="s">
        <v>784</v>
      </c>
      <c r="G436" s="257"/>
      <c r="H436" s="260">
        <v>296.19999999999999</v>
      </c>
      <c r="I436" s="261"/>
      <c r="J436" s="257"/>
      <c r="K436" s="257"/>
      <c r="L436" s="262"/>
      <c r="M436" s="263"/>
      <c r="N436" s="264"/>
      <c r="O436" s="264"/>
      <c r="P436" s="264"/>
      <c r="Q436" s="264"/>
      <c r="R436" s="264"/>
      <c r="S436" s="264"/>
      <c r="T436" s="26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6" t="s">
        <v>154</v>
      </c>
      <c r="AU436" s="266" t="s">
        <v>83</v>
      </c>
      <c r="AV436" s="14" t="s">
        <v>83</v>
      </c>
      <c r="AW436" s="14" t="s">
        <v>30</v>
      </c>
      <c r="AX436" s="14" t="s">
        <v>81</v>
      </c>
      <c r="AY436" s="266" t="s">
        <v>140</v>
      </c>
    </row>
    <row r="437" s="2" customFormat="1" ht="24.15" customHeight="1">
      <c r="A437" s="38"/>
      <c r="B437" s="39"/>
      <c r="C437" s="226" t="s">
        <v>785</v>
      </c>
      <c r="D437" s="226" t="s">
        <v>143</v>
      </c>
      <c r="E437" s="227" t="s">
        <v>786</v>
      </c>
      <c r="F437" s="228" t="s">
        <v>787</v>
      </c>
      <c r="G437" s="229" t="s">
        <v>441</v>
      </c>
      <c r="H437" s="230">
        <v>4</v>
      </c>
      <c r="I437" s="231"/>
      <c r="J437" s="232">
        <f>ROUND(I437*H437,2)</f>
        <v>0</v>
      </c>
      <c r="K437" s="228" t="s">
        <v>147</v>
      </c>
      <c r="L437" s="44"/>
      <c r="M437" s="233" t="s">
        <v>1</v>
      </c>
      <c r="N437" s="234" t="s">
        <v>38</v>
      </c>
      <c r="O437" s="91"/>
      <c r="P437" s="235">
        <f>O437*H437</f>
        <v>0</v>
      </c>
      <c r="Q437" s="235">
        <v>1.0000000000000001E-05</v>
      </c>
      <c r="R437" s="235">
        <f>Q437*H437</f>
        <v>4.0000000000000003E-05</v>
      </c>
      <c r="S437" s="235">
        <v>0</v>
      </c>
      <c r="T437" s="236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37" t="s">
        <v>166</v>
      </c>
      <c r="AT437" s="237" t="s">
        <v>143</v>
      </c>
      <c r="AU437" s="237" t="s">
        <v>83</v>
      </c>
      <c r="AY437" s="17" t="s">
        <v>140</v>
      </c>
      <c r="BE437" s="238">
        <f>IF(N437="základní",J437,0)</f>
        <v>0</v>
      </c>
      <c r="BF437" s="238">
        <f>IF(N437="snížená",J437,0)</f>
        <v>0</v>
      </c>
      <c r="BG437" s="238">
        <f>IF(N437="zákl. přenesená",J437,0)</f>
        <v>0</v>
      </c>
      <c r="BH437" s="238">
        <f>IF(N437="sníž. přenesená",J437,0)</f>
        <v>0</v>
      </c>
      <c r="BI437" s="238">
        <f>IF(N437="nulová",J437,0)</f>
        <v>0</v>
      </c>
      <c r="BJ437" s="17" t="s">
        <v>81</v>
      </c>
      <c r="BK437" s="238">
        <f>ROUND(I437*H437,2)</f>
        <v>0</v>
      </c>
      <c r="BL437" s="17" t="s">
        <v>166</v>
      </c>
      <c r="BM437" s="237" t="s">
        <v>788</v>
      </c>
    </row>
    <row r="438" s="2" customFormat="1">
      <c r="A438" s="38"/>
      <c r="B438" s="39"/>
      <c r="C438" s="40"/>
      <c r="D438" s="239" t="s">
        <v>150</v>
      </c>
      <c r="E438" s="40"/>
      <c r="F438" s="240" t="s">
        <v>787</v>
      </c>
      <c r="G438" s="40"/>
      <c r="H438" s="40"/>
      <c r="I438" s="241"/>
      <c r="J438" s="40"/>
      <c r="K438" s="40"/>
      <c r="L438" s="44"/>
      <c r="M438" s="242"/>
      <c r="N438" s="243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150</v>
      </c>
      <c r="AU438" s="17" t="s">
        <v>83</v>
      </c>
    </row>
    <row r="439" s="2" customFormat="1">
      <c r="A439" s="38"/>
      <c r="B439" s="39"/>
      <c r="C439" s="40"/>
      <c r="D439" s="244" t="s">
        <v>152</v>
      </c>
      <c r="E439" s="40"/>
      <c r="F439" s="245" t="s">
        <v>789</v>
      </c>
      <c r="G439" s="40"/>
      <c r="H439" s="40"/>
      <c r="I439" s="241"/>
      <c r="J439" s="40"/>
      <c r="K439" s="40"/>
      <c r="L439" s="44"/>
      <c r="M439" s="242"/>
      <c r="N439" s="243"/>
      <c r="O439" s="91"/>
      <c r="P439" s="91"/>
      <c r="Q439" s="91"/>
      <c r="R439" s="91"/>
      <c r="S439" s="91"/>
      <c r="T439" s="92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152</v>
      </c>
      <c r="AU439" s="17" t="s">
        <v>83</v>
      </c>
    </row>
    <row r="440" s="13" customFormat="1">
      <c r="A440" s="13"/>
      <c r="B440" s="246"/>
      <c r="C440" s="247"/>
      <c r="D440" s="239" t="s">
        <v>154</v>
      </c>
      <c r="E440" s="248" t="s">
        <v>1</v>
      </c>
      <c r="F440" s="249" t="s">
        <v>790</v>
      </c>
      <c r="G440" s="247"/>
      <c r="H440" s="248" t="s">
        <v>1</v>
      </c>
      <c r="I440" s="250"/>
      <c r="J440" s="247"/>
      <c r="K440" s="247"/>
      <c r="L440" s="251"/>
      <c r="M440" s="252"/>
      <c r="N440" s="253"/>
      <c r="O440" s="253"/>
      <c r="P440" s="253"/>
      <c r="Q440" s="253"/>
      <c r="R440" s="253"/>
      <c r="S440" s="253"/>
      <c r="T440" s="25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5" t="s">
        <v>154</v>
      </c>
      <c r="AU440" s="255" t="s">
        <v>83</v>
      </c>
      <c r="AV440" s="13" t="s">
        <v>81</v>
      </c>
      <c r="AW440" s="13" t="s">
        <v>30</v>
      </c>
      <c r="AX440" s="13" t="s">
        <v>73</v>
      </c>
      <c r="AY440" s="255" t="s">
        <v>140</v>
      </c>
    </row>
    <row r="441" s="14" customFormat="1">
      <c r="A441" s="14"/>
      <c r="B441" s="256"/>
      <c r="C441" s="257"/>
      <c r="D441" s="239" t="s">
        <v>154</v>
      </c>
      <c r="E441" s="258" t="s">
        <v>1</v>
      </c>
      <c r="F441" s="259" t="s">
        <v>166</v>
      </c>
      <c r="G441" s="257"/>
      <c r="H441" s="260">
        <v>4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6" t="s">
        <v>154</v>
      </c>
      <c r="AU441" s="266" t="s">
        <v>83</v>
      </c>
      <c r="AV441" s="14" t="s">
        <v>83</v>
      </c>
      <c r="AW441" s="14" t="s">
        <v>30</v>
      </c>
      <c r="AX441" s="14" t="s">
        <v>81</v>
      </c>
      <c r="AY441" s="266" t="s">
        <v>140</v>
      </c>
    </row>
    <row r="442" s="12" customFormat="1" ht="22.8" customHeight="1">
      <c r="A442" s="12"/>
      <c r="B442" s="210"/>
      <c r="C442" s="211"/>
      <c r="D442" s="212" t="s">
        <v>72</v>
      </c>
      <c r="E442" s="224" t="s">
        <v>791</v>
      </c>
      <c r="F442" s="224" t="s">
        <v>792</v>
      </c>
      <c r="G442" s="211"/>
      <c r="H442" s="211"/>
      <c r="I442" s="214"/>
      <c r="J442" s="225">
        <f>BK442</f>
        <v>0</v>
      </c>
      <c r="K442" s="211"/>
      <c r="L442" s="216"/>
      <c r="M442" s="217"/>
      <c r="N442" s="218"/>
      <c r="O442" s="218"/>
      <c r="P442" s="219">
        <f>SUM(P443:P461)</f>
        <v>0</v>
      </c>
      <c r="Q442" s="218"/>
      <c r="R442" s="219">
        <f>SUM(R443:R461)</f>
        <v>0</v>
      </c>
      <c r="S442" s="218"/>
      <c r="T442" s="220">
        <f>SUM(T443:T461)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21" t="s">
        <v>81</v>
      </c>
      <c r="AT442" s="222" t="s">
        <v>72</v>
      </c>
      <c r="AU442" s="222" t="s">
        <v>81</v>
      </c>
      <c r="AY442" s="221" t="s">
        <v>140</v>
      </c>
      <c r="BK442" s="223">
        <f>SUM(BK443:BK461)</f>
        <v>0</v>
      </c>
    </row>
    <row r="443" s="2" customFormat="1" ht="33" customHeight="1">
      <c r="A443" s="38"/>
      <c r="B443" s="39"/>
      <c r="C443" s="226" t="s">
        <v>793</v>
      </c>
      <c r="D443" s="226" t="s">
        <v>143</v>
      </c>
      <c r="E443" s="227" t="s">
        <v>794</v>
      </c>
      <c r="F443" s="228" t="s">
        <v>795</v>
      </c>
      <c r="G443" s="229" t="s">
        <v>362</v>
      </c>
      <c r="H443" s="230">
        <v>5.2830000000000004</v>
      </c>
      <c r="I443" s="231"/>
      <c r="J443" s="232">
        <f>ROUND(I443*H443,2)</f>
        <v>0</v>
      </c>
      <c r="K443" s="228" t="s">
        <v>147</v>
      </c>
      <c r="L443" s="44"/>
      <c r="M443" s="233" t="s">
        <v>1</v>
      </c>
      <c r="N443" s="234" t="s">
        <v>38</v>
      </c>
      <c r="O443" s="91"/>
      <c r="P443" s="235">
        <f>O443*H443</f>
        <v>0</v>
      </c>
      <c r="Q443" s="235">
        <v>0</v>
      </c>
      <c r="R443" s="235">
        <f>Q443*H443</f>
        <v>0</v>
      </c>
      <c r="S443" s="235">
        <v>0</v>
      </c>
      <c r="T443" s="236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37" t="s">
        <v>166</v>
      </c>
      <c r="AT443" s="237" t="s">
        <v>143</v>
      </c>
      <c r="AU443" s="237" t="s">
        <v>83</v>
      </c>
      <c r="AY443" s="17" t="s">
        <v>140</v>
      </c>
      <c r="BE443" s="238">
        <f>IF(N443="základní",J443,0)</f>
        <v>0</v>
      </c>
      <c r="BF443" s="238">
        <f>IF(N443="snížená",J443,0)</f>
        <v>0</v>
      </c>
      <c r="BG443" s="238">
        <f>IF(N443="zákl. přenesená",J443,0)</f>
        <v>0</v>
      </c>
      <c r="BH443" s="238">
        <f>IF(N443="sníž. přenesená",J443,0)</f>
        <v>0</v>
      </c>
      <c r="BI443" s="238">
        <f>IF(N443="nulová",J443,0)</f>
        <v>0</v>
      </c>
      <c r="BJ443" s="17" t="s">
        <v>81</v>
      </c>
      <c r="BK443" s="238">
        <f>ROUND(I443*H443,2)</f>
        <v>0</v>
      </c>
      <c r="BL443" s="17" t="s">
        <v>166</v>
      </c>
      <c r="BM443" s="237" t="s">
        <v>796</v>
      </c>
    </row>
    <row r="444" s="2" customFormat="1">
      <c r="A444" s="38"/>
      <c r="B444" s="39"/>
      <c r="C444" s="40"/>
      <c r="D444" s="239" t="s">
        <v>150</v>
      </c>
      <c r="E444" s="40"/>
      <c r="F444" s="240" t="s">
        <v>797</v>
      </c>
      <c r="G444" s="40"/>
      <c r="H444" s="40"/>
      <c r="I444" s="241"/>
      <c r="J444" s="40"/>
      <c r="K444" s="40"/>
      <c r="L444" s="44"/>
      <c r="M444" s="242"/>
      <c r="N444" s="243"/>
      <c r="O444" s="91"/>
      <c r="P444" s="91"/>
      <c r="Q444" s="91"/>
      <c r="R444" s="91"/>
      <c r="S444" s="91"/>
      <c r="T444" s="92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150</v>
      </c>
      <c r="AU444" s="17" t="s">
        <v>83</v>
      </c>
    </row>
    <row r="445" s="2" customFormat="1">
      <c r="A445" s="38"/>
      <c r="B445" s="39"/>
      <c r="C445" s="40"/>
      <c r="D445" s="244" t="s">
        <v>152</v>
      </c>
      <c r="E445" s="40"/>
      <c r="F445" s="245" t="s">
        <v>798</v>
      </c>
      <c r="G445" s="40"/>
      <c r="H445" s="40"/>
      <c r="I445" s="241"/>
      <c r="J445" s="40"/>
      <c r="K445" s="40"/>
      <c r="L445" s="44"/>
      <c r="M445" s="242"/>
      <c r="N445" s="243"/>
      <c r="O445" s="91"/>
      <c r="P445" s="91"/>
      <c r="Q445" s="91"/>
      <c r="R445" s="91"/>
      <c r="S445" s="91"/>
      <c r="T445" s="92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152</v>
      </c>
      <c r="AU445" s="17" t="s">
        <v>83</v>
      </c>
    </row>
    <row r="446" s="14" customFormat="1">
      <c r="A446" s="14"/>
      <c r="B446" s="256"/>
      <c r="C446" s="257"/>
      <c r="D446" s="239" t="s">
        <v>154</v>
      </c>
      <c r="E446" s="258" t="s">
        <v>1</v>
      </c>
      <c r="F446" s="259" t="s">
        <v>799</v>
      </c>
      <c r="G446" s="257"/>
      <c r="H446" s="260">
        <v>5.2830000000000004</v>
      </c>
      <c r="I446" s="261"/>
      <c r="J446" s="257"/>
      <c r="K446" s="257"/>
      <c r="L446" s="262"/>
      <c r="M446" s="263"/>
      <c r="N446" s="264"/>
      <c r="O446" s="264"/>
      <c r="P446" s="264"/>
      <c r="Q446" s="264"/>
      <c r="R446" s="264"/>
      <c r="S446" s="264"/>
      <c r="T446" s="26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6" t="s">
        <v>154</v>
      </c>
      <c r="AU446" s="266" t="s">
        <v>83</v>
      </c>
      <c r="AV446" s="14" t="s">
        <v>83</v>
      </c>
      <c r="AW446" s="14" t="s">
        <v>30</v>
      </c>
      <c r="AX446" s="14" t="s">
        <v>81</v>
      </c>
      <c r="AY446" s="266" t="s">
        <v>140</v>
      </c>
    </row>
    <row r="447" s="2" customFormat="1" ht="37.8" customHeight="1">
      <c r="A447" s="38"/>
      <c r="B447" s="39"/>
      <c r="C447" s="226" t="s">
        <v>800</v>
      </c>
      <c r="D447" s="226" t="s">
        <v>143</v>
      </c>
      <c r="E447" s="227" t="s">
        <v>801</v>
      </c>
      <c r="F447" s="228" t="s">
        <v>802</v>
      </c>
      <c r="G447" s="229" t="s">
        <v>362</v>
      </c>
      <c r="H447" s="230">
        <v>0.41999999999999998</v>
      </c>
      <c r="I447" s="231"/>
      <c r="J447" s="232">
        <f>ROUND(I447*H447,2)</f>
        <v>0</v>
      </c>
      <c r="K447" s="228" t="s">
        <v>147</v>
      </c>
      <c r="L447" s="44"/>
      <c r="M447" s="233" t="s">
        <v>1</v>
      </c>
      <c r="N447" s="234" t="s">
        <v>38</v>
      </c>
      <c r="O447" s="91"/>
      <c r="P447" s="235">
        <f>O447*H447</f>
        <v>0</v>
      </c>
      <c r="Q447" s="235">
        <v>0</v>
      </c>
      <c r="R447" s="235">
        <f>Q447*H447</f>
        <v>0</v>
      </c>
      <c r="S447" s="235">
        <v>0</v>
      </c>
      <c r="T447" s="236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37" t="s">
        <v>166</v>
      </c>
      <c r="AT447" s="237" t="s">
        <v>143</v>
      </c>
      <c r="AU447" s="237" t="s">
        <v>83</v>
      </c>
      <c r="AY447" s="17" t="s">
        <v>140</v>
      </c>
      <c r="BE447" s="238">
        <f>IF(N447="základní",J447,0)</f>
        <v>0</v>
      </c>
      <c r="BF447" s="238">
        <f>IF(N447="snížená",J447,0)</f>
        <v>0</v>
      </c>
      <c r="BG447" s="238">
        <f>IF(N447="zákl. přenesená",J447,0)</f>
        <v>0</v>
      </c>
      <c r="BH447" s="238">
        <f>IF(N447="sníž. přenesená",J447,0)</f>
        <v>0</v>
      </c>
      <c r="BI447" s="238">
        <f>IF(N447="nulová",J447,0)</f>
        <v>0</v>
      </c>
      <c r="BJ447" s="17" t="s">
        <v>81</v>
      </c>
      <c r="BK447" s="238">
        <f>ROUND(I447*H447,2)</f>
        <v>0</v>
      </c>
      <c r="BL447" s="17" t="s">
        <v>166</v>
      </c>
      <c r="BM447" s="237" t="s">
        <v>803</v>
      </c>
    </row>
    <row r="448" s="2" customFormat="1">
      <c r="A448" s="38"/>
      <c r="B448" s="39"/>
      <c r="C448" s="40"/>
      <c r="D448" s="239" t="s">
        <v>150</v>
      </c>
      <c r="E448" s="40"/>
      <c r="F448" s="240" t="s">
        <v>804</v>
      </c>
      <c r="G448" s="40"/>
      <c r="H448" s="40"/>
      <c r="I448" s="241"/>
      <c r="J448" s="40"/>
      <c r="K448" s="40"/>
      <c r="L448" s="44"/>
      <c r="M448" s="242"/>
      <c r="N448" s="243"/>
      <c r="O448" s="91"/>
      <c r="P448" s="91"/>
      <c r="Q448" s="91"/>
      <c r="R448" s="91"/>
      <c r="S448" s="91"/>
      <c r="T448" s="92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150</v>
      </c>
      <c r="AU448" s="17" t="s">
        <v>83</v>
      </c>
    </row>
    <row r="449" s="2" customFormat="1">
      <c r="A449" s="38"/>
      <c r="B449" s="39"/>
      <c r="C449" s="40"/>
      <c r="D449" s="244" t="s">
        <v>152</v>
      </c>
      <c r="E449" s="40"/>
      <c r="F449" s="245" t="s">
        <v>805</v>
      </c>
      <c r="G449" s="40"/>
      <c r="H449" s="40"/>
      <c r="I449" s="241"/>
      <c r="J449" s="40"/>
      <c r="K449" s="40"/>
      <c r="L449" s="44"/>
      <c r="M449" s="242"/>
      <c r="N449" s="243"/>
      <c r="O449" s="91"/>
      <c r="P449" s="91"/>
      <c r="Q449" s="91"/>
      <c r="R449" s="91"/>
      <c r="S449" s="91"/>
      <c r="T449" s="92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152</v>
      </c>
      <c r="AU449" s="17" t="s">
        <v>83</v>
      </c>
    </row>
    <row r="450" s="14" customFormat="1">
      <c r="A450" s="14"/>
      <c r="B450" s="256"/>
      <c r="C450" s="257"/>
      <c r="D450" s="239" t="s">
        <v>154</v>
      </c>
      <c r="E450" s="258" t="s">
        <v>1</v>
      </c>
      <c r="F450" s="259" t="s">
        <v>806</v>
      </c>
      <c r="G450" s="257"/>
      <c r="H450" s="260">
        <v>0.41999999999999998</v>
      </c>
      <c r="I450" s="261"/>
      <c r="J450" s="257"/>
      <c r="K450" s="257"/>
      <c r="L450" s="262"/>
      <c r="M450" s="263"/>
      <c r="N450" s="264"/>
      <c r="O450" s="264"/>
      <c r="P450" s="264"/>
      <c r="Q450" s="264"/>
      <c r="R450" s="264"/>
      <c r="S450" s="264"/>
      <c r="T450" s="26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6" t="s">
        <v>154</v>
      </c>
      <c r="AU450" s="266" t="s">
        <v>83</v>
      </c>
      <c r="AV450" s="14" t="s">
        <v>83</v>
      </c>
      <c r="AW450" s="14" t="s">
        <v>30</v>
      </c>
      <c r="AX450" s="14" t="s">
        <v>81</v>
      </c>
      <c r="AY450" s="266" t="s">
        <v>140</v>
      </c>
    </row>
    <row r="451" s="2" customFormat="1" ht="21.75" customHeight="1">
      <c r="A451" s="38"/>
      <c r="B451" s="39"/>
      <c r="C451" s="226" t="s">
        <v>807</v>
      </c>
      <c r="D451" s="226" t="s">
        <v>143</v>
      </c>
      <c r="E451" s="227" t="s">
        <v>808</v>
      </c>
      <c r="F451" s="228" t="s">
        <v>809</v>
      </c>
      <c r="G451" s="229" t="s">
        <v>362</v>
      </c>
      <c r="H451" s="230">
        <v>199.58199999999999</v>
      </c>
      <c r="I451" s="231"/>
      <c r="J451" s="232">
        <f>ROUND(I451*H451,2)</f>
        <v>0</v>
      </c>
      <c r="K451" s="228" t="s">
        <v>147</v>
      </c>
      <c r="L451" s="44"/>
      <c r="M451" s="233" t="s">
        <v>1</v>
      </c>
      <c r="N451" s="234" t="s">
        <v>38</v>
      </c>
      <c r="O451" s="91"/>
      <c r="P451" s="235">
        <f>O451*H451</f>
        <v>0</v>
      </c>
      <c r="Q451" s="235">
        <v>0</v>
      </c>
      <c r="R451" s="235">
        <f>Q451*H451</f>
        <v>0</v>
      </c>
      <c r="S451" s="235">
        <v>0</v>
      </c>
      <c r="T451" s="236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37" t="s">
        <v>166</v>
      </c>
      <c r="AT451" s="237" t="s">
        <v>143</v>
      </c>
      <c r="AU451" s="237" t="s">
        <v>83</v>
      </c>
      <c r="AY451" s="17" t="s">
        <v>140</v>
      </c>
      <c r="BE451" s="238">
        <f>IF(N451="základní",J451,0)</f>
        <v>0</v>
      </c>
      <c r="BF451" s="238">
        <f>IF(N451="snížená",J451,0)</f>
        <v>0</v>
      </c>
      <c r="BG451" s="238">
        <f>IF(N451="zákl. přenesená",J451,0)</f>
        <v>0</v>
      </c>
      <c r="BH451" s="238">
        <f>IF(N451="sníž. přenesená",J451,0)</f>
        <v>0</v>
      </c>
      <c r="BI451" s="238">
        <f>IF(N451="nulová",J451,0)</f>
        <v>0</v>
      </c>
      <c r="BJ451" s="17" t="s">
        <v>81</v>
      </c>
      <c r="BK451" s="238">
        <f>ROUND(I451*H451,2)</f>
        <v>0</v>
      </c>
      <c r="BL451" s="17" t="s">
        <v>166</v>
      </c>
      <c r="BM451" s="237" t="s">
        <v>810</v>
      </c>
    </row>
    <row r="452" s="2" customFormat="1">
      <c r="A452" s="38"/>
      <c r="B452" s="39"/>
      <c r="C452" s="40"/>
      <c r="D452" s="239" t="s">
        <v>150</v>
      </c>
      <c r="E452" s="40"/>
      <c r="F452" s="240" t="s">
        <v>811</v>
      </c>
      <c r="G452" s="40"/>
      <c r="H452" s="40"/>
      <c r="I452" s="241"/>
      <c r="J452" s="40"/>
      <c r="K452" s="40"/>
      <c r="L452" s="44"/>
      <c r="M452" s="242"/>
      <c r="N452" s="243"/>
      <c r="O452" s="91"/>
      <c r="P452" s="91"/>
      <c r="Q452" s="91"/>
      <c r="R452" s="91"/>
      <c r="S452" s="91"/>
      <c r="T452" s="92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150</v>
      </c>
      <c r="AU452" s="17" t="s">
        <v>83</v>
      </c>
    </row>
    <row r="453" s="2" customFormat="1">
      <c r="A453" s="38"/>
      <c r="B453" s="39"/>
      <c r="C453" s="40"/>
      <c r="D453" s="244" t="s">
        <v>152</v>
      </c>
      <c r="E453" s="40"/>
      <c r="F453" s="245" t="s">
        <v>812</v>
      </c>
      <c r="G453" s="40"/>
      <c r="H453" s="40"/>
      <c r="I453" s="241"/>
      <c r="J453" s="40"/>
      <c r="K453" s="40"/>
      <c r="L453" s="44"/>
      <c r="M453" s="242"/>
      <c r="N453" s="243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152</v>
      </c>
      <c r="AU453" s="17" t="s">
        <v>83</v>
      </c>
    </row>
    <row r="454" s="2" customFormat="1" ht="24.15" customHeight="1">
      <c r="A454" s="38"/>
      <c r="B454" s="39"/>
      <c r="C454" s="226" t="s">
        <v>813</v>
      </c>
      <c r="D454" s="226" t="s">
        <v>143</v>
      </c>
      <c r="E454" s="227" t="s">
        <v>814</v>
      </c>
      <c r="F454" s="228" t="s">
        <v>815</v>
      </c>
      <c r="G454" s="229" t="s">
        <v>362</v>
      </c>
      <c r="H454" s="230">
        <v>798.32799999999997</v>
      </c>
      <c r="I454" s="231"/>
      <c r="J454" s="232">
        <f>ROUND(I454*H454,2)</f>
        <v>0</v>
      </c>
      <c r="K454" s="228" t="s">
        <v>147</v>
      </c>
      <c r="L454" s="44"/>
      <c r="M454" s="233" t="s">
        <v>1</v>
      </c>
      <c r="N454" s="234" t="s">
        <v>38</v>
      </c>
      <c r="O454" s="91"/>
      <c r="P454" s="235">
        <f>O454*H454</f>
        <v>0</v>
      </c>
      <c r="Q454" s="235">
        <v>0</v>
      </c>
      <c r="R454" s="235">
        <f>Q454*H454</f>
        <v>0</v>
      </c>
      <c r="S454" s="235">
        <v>0</v>
      </c>
      <c r="T454" s="236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37" t="s">
        <v>166</v>
      </c>
      <c r="AT454" s="237" t="s">
        <v>143</v>
      </c>
      <c r="AU454" s="237" t="s">
        <v>83</v>
      </c>
      <c r="AY454" s="17" t="s">
        <v>140</v>
      </c>
      <c r="BE454" s="238">
        <f>IF(N454="základní",J454,0)</f>
        <v>0</v>
      </c>
      <c r="BF454" s="238">
        <f>IF(N454="snížená",J454,0)</f>
        <v>0</v>
      </c>
      <c r="BG454" s="238">
        <f>IF(N454="zákl. přenesená",J454,0)</f>
        <v>0</v>
      </c>
      <c r="BH454" s="238">
        <f>IF(N454="sníž. přenesená",J454,0)</f>
        <v>0</v>
      </c>
      <c r="BI454" s="238">
        <f>IF(N454="nulová",J454,0)</f>
        <v>0</v>
      </c>
      <c r="BJ454" s="17" t="s">
        <v>81</v>
      </c>
      <c r="BK454" s="238">
        <f>ROUND(I454*H454,2)</f>
        <v>0</v>
      </c>
      <c r="BL454" s="17" t="s">
        <v>166</v>
      </c>
      <c r="BM454" s="237" t="s">
        <v>816</v>
      </c>
    </row>
    <row r="455" s="2" customFormat="1">
      <c r="A455" s="38"/>
      <c r="B455" s="39"/>
      <c r="C455" s="40"/>
      <c r="D455" s="239" t="s">
        <v>150</v>
      </c>
      <c r="E455" s="40"/>
      <c r="F455" s="240" t="s">
        <v>817</v>
      </c>
      <c r="G455" s="40"/>
      <c r="H455" s="40"/>
      <c r="I455" s="241"/>
      <c r="J455" s="40"/>
      <c r="K455" s="40"/>
      <c r="L455" s="44"/>
      <c r="M455" s="242"/>
      <c r="N455" s="243"/>
      <c r="O455" s="91"/>
      <c r="P455" s="91"/>
      <c r="Q455" s="91"/>
      <c r="R455" s="91"/>
      <c r="S455" s="91"/>
      <c r="T455" s="92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150</v>
      </c>
      <c r="AU455" s="17" t="s">
        <v>83</v>
      </c>
    </row>
    <row r="456" s="2" customFormat="1">
      <c r="A456" s="38"/>
      <c r="B456" s="39"/>
      <c r="C456" s="40"/>
      <c r="D456" s="244" t="s">
        <v>152</v>
      </c>
      <c r="E456" s="40"/>
      <c r="F456" s="245" t="s">
        <v>818</v>
      </c>
      <c r="G456" s="40"/>
      <c r="H456" s="40"/>
      <c r="I456" s="241"/>
      <c r="J456" s="40"/>
      <c r="K456" s="40"/>
      <c r="L456" s="44"/>
      <c r="M456" s="242"/>
      <c r="N456" s="243"/>
      <c r="O456" s="91"/>
      <c r="P456" s="91"/>
      <c r="Q456" s="91"/>
      <c r="R456" s="91"/>
      <c r="S456" s="91"/>
      <c r="T456" s="92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152</v>
      </c>
      <c r="AU456" s="17" t="s">
        <v>83</v>
      </c>
    </row>
    <row r="457" s="14" customFormat="1">
      <c r="A457" s="14"/>
      <c r="B457" s="256"/>
      <c r="C457" s="257"/>
      <c r="D457" s="239" t="s">
        <v>154</v>
      </c>
      <c r="E457" s="257"/>
      <c r="F457" s="259" t="s">
        <v>819</v>
      </c>
      <c r="G457" s="257"/>
      <c r="H457" s="260">
        <v>798.32799999999997</v>
      </c>
      <c r="I457" s="261"/>
      <c r="J457" s="257"/>
      <c r="K457" s="257"/>
      <c r="L457" s="262"/>
      <c r="M457" s="263"/>
      <c r="N457" s="264"/>
      <c r="O457" s="264"/>
      <c r="P457" s="264"/>
      <c r="Q457" s="264"/>
      <c r="R457" s="264"/>
      <c r="S457" s="264"/>
      <c r="T457" s="26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6" t="s">
        <v>154</v>
      </c>
      <c r="AU457" s="266" t="s">
        <v>83</v>
      </c>
      <c r="AV457" s="14" t="s">
        <v>83</v>
      </c>
      <c r="AW457" s="14" t="s">
        <v>4</v>
      </c>
      <c r="AX457" s="14" t="s">
        <v>81</v>
      </c>
      <c r="AY457" s="266" t="s">
        <v>140</v>
      </c>
    </row>
    <row r="458" s="2" customFormat="1" ht="24.15" customHeight="1">
      <c r="A458" s="38"/>
      <c r="B458" s="39"/>
      <c r="C458" s="226" t="s">
        <v>820</v>
      </c>
      <c r="D458" s="226" t="s">
        <v>143</v>
      </c>
      <c r="E458" s="227" t="s">
        <v>821</v>
      </c>
      <c r="F458" s="228" t="s">
        <v>361</v>
      </c>
      <c r="G458" s="229" t="s">
        <v>362</v>
      </c>
      <c r="H458" s="230">
        <v>128.64400000000001</v>
      </c>
      <c r="I458" s="231"/>
      <c r="J458" s="232">
        <f>ROUND(I458*H458,2)</f>
        <v>0</v>
      </c>
      <c r="K458" s="228" t="s">
        <v>147</v>
      </c>
      <c r="L458" s="44"/>
      <c r="M458" s="233" t="s">
        <v>1</v>
      </c>
      <c r="N458" s="234" t="s">
        <v>38</v>
      </c>
      <c r="O458" s="91"/>
      <c r="P458" s="235">
        <f>O458*H458</f>
        <v>0</v>
      </c>
      <c r="Q458" s="235">
        <v>0</v>
      </c>
      <c r="R458" s="235">
        <f>Q458*H458</f>
        <v>0</v>
      </c>
      <c r="S458" s="235">
        <v>0</v>
      </c>
      <c r="T458" s="236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37" t="s">
        <v>166</v>
      </c>
      <c r="AT458" s="237" t="s">
        <v>143</v>
      </c>
      <c r="AU458" s="237" t="s">
        <v>83</v>
      </c>
      <c r="AY458" s="17" t="s">
        <v>140</v>
      </c>
      <c r="BE458" s="238">
        <f>IF(N458="základní",J458,0)</f>
        <v>0</v>
      </c>
      <c r="BF458" s="238">
        <f>IF(N458="snížená",J458,0)</f>
        <v>0</v>
      </c>
      <c r="BG458" s="238">
        <f>IF(N458="zákl. přenesená",J458,0)</f>
        <v>0</v>
      </c>
      <c r="BH458" s="238">
        <f>IF(N458="sníž. přenesená",J458,0)</f>
        <v>0</v>
      </c>
      <c r="BI458" s="238">
        <f>IF(N458="nulová",J458,0)</f>
        <v>0</v>
      </c>
      <c r="BJ458" s="17" t="s">
        <v>81</v>
      </c>
      <c r="BK458" s="238">
        <f>ROUND(I458*H458,2)</f>
        <v>0</v>
      </c>
      <c r="BL458" s="17" t="s">
        <v>166</v>
      </c>
      <c r="BM458" s="237" t="s">
        <v>822</v>
      </c>
    </row>
    <row r="459" s="2" customFormat="1">
      <c r="A459" s="38"/>
      <c r="B459" s="39"/>
      <c r="C459" s="40"/>
      <c r="D459" s="239" t="s">
        <v>150</v>
      </c>
      <c r="E459" s="40"/>
      <c r="F459" s="240" t="s">
        <v>364</v>
      </c>
      <c r="G459" s="40"/>
      <c r="H459" s="40"/>
      <c r="I459" s="241"/>
      <c r="J459" s="40"/>
      <c r="K459" s="40"/>
      <c r="L459" s="44"/>
      <c r="M459" s="242"/>
      <c r="N459" s="243"/>
      <c r="O459" s="91"/>
      <c r="P459" s="91"/>
      <c r="Q459" s="91"/>
      <c r="R459" s="91"/>
      <c r="S459" s="91"/>
      <c r="T459" s="92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150</v>
      </c>
      <c r="AU459" s="17" t="s">
        <v>83</v>
      </c>
    </row>
    <row r="460" s="2" customFormat="1">
      <c r="A460" s="38"/>
      <c r="B460" s="39"/>
      <c r="C460" s="40"/>
      <c r="D460" s="244" t="s">
        <v>152</v>
      </c>
      <c r="E460" s="40"/>
      <c r="F460" s="245" t="s">
        <v>823</v>
      </c>
      <c r="G460" s="40"/>
      <c r="H460" s="40"/>
      <c r="I460" s="241"/>
      <c r="J460" s="40"/>
      <c r="K460" s="40"/>
      <c r="L460" s="44"/>
      <c r="M460" s="242"/>
      <c r="N460" s="243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152</v>
      </c>
      <c r="AU460" s="17" t="s">
        <v>83</v>
      </c>
    </row>
    <row r="461" s="14" customFormat="1">
      <c r="A461" s="14"/>
      <c r="B461" s="256"/>
      <c r="C461" s="257"/>
      <c r="D461" s="239" t="s">
        <v>154</v>
      </c>
      <c r="E461" s="258" t="s">
        <v>1</v>
      </c>
      <c r="F461" s="259" t="s">
        <v>824</v>
      </c>
      <c r="G461" s="257"/>
      <c r="H461" s="260">
        <v>128.64400000000001</v>
      </c>
      <c r="I461" s="261"/>
      <c r="J461" s="257"/>
      <c r="K461" s="257"/>
      <c r="L461" s="262"/>
      <c r="M461" s="263"/>
      <c r="N461" s="264"/>
      <c r="O461" s="264"/>
      <c r="P461" s="264"/>
      <c r="Q461" s="264"/>
      <c r="R461" s="264"/>
      <c r="S461" s="264"/>
      <c r="T461" s="26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6" t="s">
        <v>154</v>
      </c>
      <c r="AU461" s="266" t="s">
        <v>83</v>
      </c>
      <c r="AV461" s="14" t="s">
        <v>83</v>
      </c>
      <c r="AW461" s="14" t="s">
        <v>30</v>
      </c>
      <c r="AX461" s="14" t="s">
        <v>81</v>
      </c>
      <c r="AY461" s="266" t="s">
        <v>140</v>
      </c>
    </row>
    <row r="462" s="12" customFormat="1" ht="22.8" customHeight="1">
      <c r="A462" s="12"/>
      <c r="B462" s="210"/>
      <c r="C462" s="211"/>
      <c r="D462" s="212" t="s">
        <v>72</v>
      </c>
      <c r="E462" s="224" t="s">
        <v>825</v>
      </c>
      <c r="F462" s="224" t="s">
        <v>826</v>
      </c>
      <c r="G462" s="211"/>
      <c r="H462" s="211"/>
      <c r="I462" s="214"/>
      <c r="J462" s="225">
        <f>BK462</f>
        <v>0</v>
      </c>
      <c r="K462" s="211"/>
      <c r="L462" s="216"/>
      <c r="M462" s="217"/>
      <c r="N462" s="218"/>
      <c r="O462" s="218"/>
      <c r="P462" s="219">
        <f>SUM(P463:P465)</f>
        <v>0</v>
      </c>
      <c r="Q462" s="218"/>
      <c r="R462" s="219">
        <f>SUM(R463:R465)</f>
        <v>0</v>
      </c>
      <c r="S462" s="218"/>
      <c r="T462" s="220">
        <f>SUM(T463:T465)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21" t="s">
        <v>81</v>
      </c>
      <c r="AT462" s="222" t="s">
        <v>72</v>
      </c>
      <c r="AU462" s="222" t="s">
        <v>81</v>
      </c>
      <c r="AY462" s="221" t="s">
        <v>140</v>
      </c>
      <c r="BK462" s="223">
        <f>SUM(BK463:BK465)</f>
        <v>0</v>
      </c>
    </row>
    <row r="463" s="2" customFormat="1" ht="24.15" customHeight="1">
      <c r="A463" s="38"/>
      <c r="B463" s="39"/>
      <c r="C463" s="226" t="s">
        <v>827</v>
      </c>
      <c r="D463" s="226" t="s">
        <v>143</v>
      </c>
      <c r="E463" s="227" t="s">
        <v>828</v>
      </c>
      <c r="F463" s="228" t="s">
        <v>829</v>
      </c>
      <c r="G463" s="229" t="s">
        <v>362</v>
      </c>
      <c r="H463" s="230">
        <v>473.46899999999999</v>
      </c>
      <c r="I463" s="231"/>
      <c r="J463" s="232">
        <f>ROUND(I463*H463,2)</f>
        <v>0</v>
      </c>
      <c r="K463" s="228" t="s">
        <v>147</v>
      </c>
      <c r="L463" s="44"/>
      <c r="M463" s="233" t="s">
        <v>1</v>
      </c>
      <c r="N463" s="234" t="s">
        <v>38</v>
      </c>
      <c r="O463" s="91"/>
      <c r="P463" s="235">
        <f>O463*H463</f>
        <v>0</v>
      </c>
      <c r="Q463" s="235">
        <v>0</v>
      </c>
      <c r="R463" s="235">
        <f>Q463*H463</f>
        <v>0</v>
      </c>
      <c r="S463" s="235">
        <v>0</v>
      </c>
      <c r="T463" s="236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37" t="s">
        <v>166</v>
      </c>
      <c r="AT463" s="237" t="s">
        <v>143</v>
      </c>
      <c r="AU463" s="237" t="s">
        <v>83</v>
      </c>
      <c r="AY463" s="17" t="s">
        <v>140</v>
      </c>
      <c r="BE463" s="238">
        <f>IF(N463="základní",J463,0)</f>
        <v>0</v>
      </c>
      <c r="BF463" s="238">
        <f>IF(N463="snížená",J463,0)</f>
        <v>0</v>
      </c>
      <c r="BG463" s="238">
        <f>IF(N463="zákl. přenesená",J463,0)</f>
        <v>0</v>
      </c>
      <c r="BH463" s="238">
        <f>IF(N463="sníž. přenesená",J463,0)</f>
        <v>0</v>
      </c>
      <c r="BI463" s="238">
        <f>IF(N463="nulová",J463,0)</f>
        <v>0</v>
      </c>
      <c r="BJ463" s="17" t="s">
        <v>81</v>
      </c>
      <c r="BK463" s="238">
        <f>ROUND(I463*H463,2)</f>
        <v>0</v>
      </c>
      <c r="BL463" s="17" t="s">
        <v>166</v>
      </c>
      <c r="BM463" s="237" t="s">
        <v>830</v>
      </c>
    </row>
    <row r="464" s="2" customFormat="1">
      <c r="A464" s="38"/>
      <c r="B464" s="39"/>
      <c r="C464" s="40"/>
      <c r="D464" s="239" t="s">
        <v>150</v>
      </c>
      <c r="E464" s="40"/>
      <c r="F464" s="240" t="s">
        <v>831</v>
      </c>
      <c r="G464" s="40"/>
      <c r="H464" s="40"/>
      <c r="I464" s="241"/>
      <c r="J464" s="40"/>
      <c r="K464" s="40"/>
      <c r="L464" s="44"/>
      <c r="M464" s="242"/>
      <c r="N464" s="243"/>
      <c r="O464" s="91"/>
      <c r="P464" s="91"/>
      <c r="Q464" s="91"/>
      <c r="R464" s="91"/>
      <c r="S464" s="91"/>
      <c r="T464" s="92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150</v>
      </c>
      <c r="AU464" s="17" t="s">
        <v>83</v>
      </c>
    </row>
    <row r="465" s="2" customFormat="1">
      <c r="A465" s="38"/>
      <c r="B465" s="39"/>
      <c r="C465" s="40"/>
      <c r="D465" s="244" t="s">
        <v>152</v>
      </c>
      <c r="E465" s="40"/>
      <c r="F465" s="245" t="s">
        <v>832</v>
      </c>
      <c r="G465" s="40"/>
      <c r="H465" s="40"/>
      <c r="I465" s="241"/>
      <c r="J465" s="40"/>
      <c r="K465" s="40"/>
      <c r="L465" s="44"/>
      <c r="M465" s="242"/>
      <c r="N465" s="243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152</v>
      </c>
      <c r="AU465" s="17" t="s">
        <v>83</v>
      </c>
    </row>
    <row r="466" s="12" customFormat="1" ht="25.92" customHeight="1">
      <c r="A466" s="12"/>
      <c r="B466" s="210"/>
      <c r="C466" s="211"/>
      <c r="D466" s="212" t="s">
        <v>72</v>
      </c>
      <c r="E466" s="213" t="s">
        <v>833</v>
      </c>
      <c r="F466" s="213" t="s">
        <v>834</v>
      </c>
      <c r="G466" s="211"/>
      <c r="H466" s="211"/>
      <c r="I466" s="214"/>
      <c r="J466" s="215">
        <f>BK466</f>
        <v>0</v>
      </c>
      <c r="K466" s="211"/>
      <c r="L466" s="216"/>
      <c r="M466" s="217"/>
      <c r="N466" s="218"/>
      <c r="O466" s="218"/>
      <c r="P466" s="219">
        <f>P467+P486</f>
        <v>0</v>
      </c>
      <c r="Q466" s="218"/>
      <c r="R466" s="219">
        <f>R467+R486</f>
        <v>0.041106400000000001</v>
      </c>
      <c r="S466" s="218"/>
      <c r="T466" s="220">
        <f>T467+T486</f>
        <v>5.7033889999999996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21" t="s">
        <v>83</v>
      </c>
      <c r="AT466" s="222" t="s">
        <v>72</v>
      </c>
      <c r="AU466" s="222" t="s">
        <v>73</v>
      </c>
      <c r="AY466" s="221" t="s">
        <v>140</v>
      </c>
      <c r="BK466" s="223">
        <f>BK467+BK486</f>
        <v>0</v>
      </c>
    </row>
    <row r="467" s="12" customFormat="1" ht="22.8" customHeight="1">
      <c r="A467" s="12"/>
      <c r="B467" s="210"/>
      <c r="C467" s="211"/>
      <c r="D467" s="212" t="s">
        <v>72</v>
      </c>
      <c r="E467" s="224" t="s">
        <v>835</v>
      </c>
      <c r="F467" s="224" t="s">
        <v>836</v>
      </c>
      <c r="G467" s="211"/>
      <c r="H467" s="211"/>
      <c r="I467" s="214"/>
      <c r="J467" s="225">
        <f>BK467</f>
        <v>0</v>
      </c>
      <c r="K467" s="211"/>
      <c r="L467" s="216"/>
      <c r="M467" s="217"/>
      <c r="N467" s="218"/>
      <c r="O467" s="218"/>
      <c r="P467" s="219">
        <f>SUM(P468:P485)</f>
        <v>0</v>
      </c>
      <c r="Q467" s="218"/>
      <c r="R467" s="219">
        <f>SUM(R468:R485)</f>
        <v>0</v>
      </c>
      <c r="S467" s="218"/>
      <c r="T467" s="220">
        <f>SUM(T468:T485)</f>
        <v>5.7033889999999996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21" t="s">
        <v>83</v>
      </c>
      <c r="AT467" s="222" t="s">
        <v>72</v>
      </c>
      <c r="AU467" s="222" t="s">
        <v>81</v>
      </c>
      <c r="AY467" s="221" t="s">
        <v>140</v>
      </c>
      <c r="BK467" s="223">
        <f>SUM(BK468:BK485)</f>
        <v>0</v>
      </c>
    </row>
    <row r="468" s="2" customFormat="1" ht="21.75" customHeight="1">
      <c r="A468" s="38"/>
      <c r="B468" s="39"/>
      <c r="C468" s="226" t="s">
        <v>837</v>
      </c>
      <c r="D468" s="226" t="s">
        <v>143</v>
      </c>
      <c r="E468" s="227" t="s">
        <v>838</v>
      </c>
      <c r="F468" s="228" t="s">
        <v>839</v>
      </c>
      <c r="G468" s="229" t="s">
        <v>441</v>
      </c>
      <c r="H468" s="230">
        <v>157.09999999999999</v>
      </c>
      <c r="I468" s="231"/>
      <c r="J468" s="232">
        <f>ROUND(I468*H468,2)</f>
        <v>0</v>
      </c>
      <c r="K468" s="228" t="s">
        <v>147</v>
      </c>
      <c r="L468" s="44"/>
      <c r="M468" s="233" t="s">
        <v>1</v>
      </c>
      <c r="N468" s="234" t="s">
        <v>38</v>
      </c>
      <c r="O468" s="91"/>
      <c r="P468" s="235">
        <f>O468*H468</f>
        <v>0</v>
      </c>
      <c r="Q468" s="235">
        <v>0</v>
      </c>
      <c r="R468" s="235">
        <f>Q468*H468</f>
        <v>0</v>
      </c>
      <c r="S468" s="235">
        <v>0.03363</v>
      </c>
      <c r="T468" s="236">
        <f>S468*H468</f>
        <v>5.2832729999999994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37" t="s">
        <v>243</v>
      </c>
      <c r="AT468" s="237" t="s">
        <v>143</v>
      </c>
      <c r="AU468" s="237" t="s">
        <v>83</v>
      </c>
      <c r="AY468" s="17" t="s">
        <v>140</v>
      </c>
      <c r="BE468" s="238">
        <f>IF(N468="základní",J468,0)</f>
        <v>0</v>
      </c>
      <c r="BF468" s="238">
        <f>IF(N468="snížená",J468,0)</f>
        <v>0</v>
      </c>
      <c r="BG468" s="238">
        <f>IF(N468="zákl. přenesená",J468,0)</f>
        <v>0</v>
      </c>
      <c r="BH468" s="238">
        <f>IF(N468="sníž. přenesená",J468,0)</f>
        <v>0</v>
      </c>
      <c r="BI468" s="238">
        <f>IF(N468="nulová",J468,0)</f>
        <v>0</v>
      </c>
      <c r="BJ468" s="17" t="s">
        <v>81</v>
      </c>
      <c r="BK468" s="238">
        <f>ROUND(I468*H468,2)</f>
        <v>0</v>
      </c>
      <c r="BL468" s="17" t="s">
        <v>243</v>
      </c>
      <c r="BM468" s="237" t="s">
        <v>840</v>
      </c>
    </row>
    <row r="469" s="2" customFormat="1">
      <c r="A469" s="38"/>
      <c r="B469" s="39"/>
      <c r="C469" s="40"/>
      <c r="D469" s="239" t="s">
        <v>150</v>
      </c>
      <c r="E469" s="40"/>
      <c r="F469" s="240" t="s">
        <v>841</v>
      </c>
      <c r="G469" s="40"/>
      <c r="H469" s="40"/>
      <c r="I469" s="241"/>
      <c r="J469" s="40"/>
      <c r="K469" s="40"/>
      <c r="L469" s="44"/>
      <c r="M469" s="242"/>
      <c r="N469" s="243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150</v>
      </c>
      <c r="AU469" s="17" t="s">
        <v>83</v>
      </c>
    </row>
    <row r="470" s="2" customFormat="1">
      <c r="A470" s="38"/>
      <c r="B470" s="39"/>
      <c r="C470" s="40"/>
      <c r="D470" s="244" t="s">
        <v>152</v>
      </c>
      <c r="E470" s="40"/>
      <c r="F470" s="245" t="s">
        <v>842</v>
      </c>
      <c r="G470" s="40"/>
      <c r="H470" s="40"/>
      <c r="I470" s="241"/>
      <c r="J470" s="40"/>
      <c r="K470" s="40"/>
      <c r="L470" s="44"/>
      <c r="M470" s="242"/>
      <c r="N470" s="243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152</v>
      </c>
      <c r="AU470" s="17" t="s">
        <v>83</v>
      </c>
    </row>
    <row r="471" s="2" customFormat="1" ht="24.15" customHeight="1">
      <c r="A471" s="38"/>
      <c r="B471" s="39"/>
      <c r="C471" s="226" t="s">
        <v>843</v>
      </c>
      <c r="D471" s="226" t="s">
        <v>143</v>
      </c>
      <c r="E471" s="227" t="s">
        <v>844</v>
      </c>
      <c r="F471" s="228" t="s">
        <v>845</v>
      </c>
      <c r="G471" s="229" t="s">
        <v>441</v>
      </c>
      <c r="H471" s="230">
        <v>3.8999999999999999</v>
      </c>
      <c r="I471" s="231"/>
      <c r="J471" s="232">
        <f>ROUND(I471*H471,2)</f>
        <v>0</v>
      </c>
      <c r="K471" s="228" t="s">
        <v>147</v>
      </c>
      <c r="L471" s="44"/>
      <c r="M471" s="233" t="s">
        <v>1</v>
      </c>
      <c r="N471" s="234" t="s">
        <v>38</v>
      </c>
      <c r="O471" s="91"/>
      <c r="P471" s="235">
        <f>O471*H471</f>
        <v>0</v>
      </c>
      <c r="Q471" s="235">
        <v>0</v>
      </c>
      <c r="R471" s="235">
        <f>Q471*H471</f>
        <v>0</v>
      </c>
      <c r="S471" s="235">
        <v>0.10316</v>
      </c>
      <c r="T471" s="236">
        <f>S471*H471</f>
        <v>0.40232400000000001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7" t="s">
        <v>243</v>
      </c>
      <c r="AT471" s="237" t="s">
        <v>143</v>
      </c>
      <c r="AU471" s="237" t="s">
        <v>83</v>
      </c>
      <c r="AY471" s="17" t="s">
        <v>140</v>
      </c>
      <c r="BE471" s="238">
        <f>IF(N471="základní",J471,0)</f>
        <v>0</v>
      </c>
      <c r="BF471" s="238">
        <f>IF(N471="snížená",J471,0)</f>
        <v>0</v>
      </c>
      <c r="BG471" s="238">
        <f>IF(N471="zákl. přenesená",J471,0)</f>
        <v>0</v>
      </c>
      <c r="BH471" s="238">
        <f>IF(N471="sníž. přenesená",J471,0)</f>
        <v>0</v>
      </c>
      <c r="BI471" s="238">
        <f>IF(N471="nulová",J471,0)</f>
        <v>0</v>
      </c>
      <c r="BJ471" s="17" t="s">
        <v>81</v>
      </c>
      <c r="BK471" s="238">
        <f>ROUND(I471*H471,2)</f>
        <v>0</v>
      </c>
      <c r="BL471" s="17" t="s">
        <v>243</v>
      </c>
      <c r="BM471" s="237" t="s">
        <v>846</v>
      </c>
    </row>
    <row r="472" s="2" customFormat="1">
      <c r="A472" s="38"/>
      <c r="B472" s="39"/>
      <c r="C472" s="40"/>
      <c r="D472" s="239" t="s">
        <v>150</v>
      </c>
      <c r="E472" s="40"/>
      <c r="F472" s="240" t="s">
        <v>847</v>
      </c>
      <c r="G472" s="40"/>
      <c r="H472" s="40"/>
      <c r="I472" s="241"/>
      <c r="J472" s="40"/>
      <c r="K472" s="40"/>
      <c r="L472" s="44"/>
      <c r="M472" s="242"/>
      <c r="N472" s="243"/>
      <c r="O472" s="91"/>
      <c r="P472" s="91"/>
      <c r="Q472" s="91"/>
      <c r="R472" s="91"/>
      <c r="S472" s="91"/>
      <c r="T472" s="92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150</v>
      </c>
      <c r="AU472" s="17" t="s">
        <v>83</v>
      </c>
    </row>
    <row r="473" s="2" customFormat="1">
      <c r="A473" s="38"/>
      <c r="B473" s="39"/>
      <c r="C473" s="40"/>
      <c r="D473" s="244" t="s">
        <v>152</v>
      </c>
      <c r="E473" s="40"/>
      <c r="F473" s="245" t="s">
        <v>848</v>
      </c>
      <c r="G473" s="40"/>
      <c r="H473" s="40"/>
      <c r="I473" s="241"/>
      <c r="J473" s="40"/>
      <c r="K473" s="40"/>
      <c r="L473" s="44"/>
      <c r="M473" s="242"/>
      <c r="N473" s="243"/>
      <c r="O473" s="91"/>
      <c r="P473" s="91"/>
      <c r="Q473" s="91"/>
      <c r="R473" s="91"/>
      <c r="S473" s="91"/>
      <c r="T473" s="92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152</v>
      </c>
      <c r="AU473" s="17" t="s">
        <v>83</v>
      </c>
    </row>
    <row r="474" s="2" customFormat="1" ht="16.5" customHeight="1">
      <c r="A474" s="38"/>
      <c r="B474" s="39"/>
      <c r="C474" s="226" t="s">
        <v>849</v>
      </c>
      <c r="D474" s="226" t="s">
        <v>143</v>
      </c>
      <c r="E474" s="227" t="s">
        <v>850</v>
      </c>
      <c r="F474" s="228" t="s">
        <v>851</v>
      </c>
      <c r="G474" s="229" t="s">
        <v>396</v>
      </c>
      <c r="H474" s="230">
        <v>6.7000000000000002</v>
      </c>
      <c r="I474" s="231"/>
      <c r="J474" s="232">
        <f>ROUND(I474*H474,2)</f>
        <v>0</v>
      </c>
      <c r="K474" s="228" t="s">
        <v>147</v>
      </c>
      <c r="L474" s="44"/>
      <c r="M474" s="233" t="s">
        <v>1</v>
      </c>
      <c r="N474" s="234" t="s">
        <v>38</v>
      </c>
      <c r="O474" s="91"/>
      <c r="P474" s="235">
        <f>O474*H474</f>
        <v>0</v>
      </c>
      <c r="Q474" s="235">
        <v>0</v>
      </c>
      <c r="R474" s="235">
        <f>Q474*H474</f>
        <v>0</v>
      </c>
      <c r="S474" s="235">
        <v>0.00027999999999999998</v>
      </c>
      <c r="T474" s="236">
        <f>S474*H474</f>
        <v>0.0018759999999999999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37" t="s">
        <v>243</v>
      </c>
      <c r="AT474" s="237" t="s">
        <v>143</v>
      </c>
      <c r="AU474" s="237" t="s">
        <v>83</v>
      </c>
      <c r="AY474" s="17" t="s">
        <v>140</v>
      </c>
      <c r="BE474" s="238">
        <f>IF(N474="základní",J474,0)</f>
        <v>0</v>
      </c>
      <c r="BF474" s="238">
        <f>IF(N474="snížená",J474,0)</f>
        <v>0</v>
      </c>
      <c r="BG474" s="238">
        <f>IF(N474="zákl. přenesená",J474,0)</f>
        <v>0</v>
      </c>
      <c r="BH474" s="238">
        <f>IF(N474="sníž. přenesená",J474,0)</f>
        <v>0</v>
      </c>
      <c r="BI474" s="238">
        <f>IF(N474="nulová",J474,0)</f>
        <v>0</v>
      </c>
      <c r="BJ474" s="17" t="s">
        <v>81</v>
      </c>
      <c r="BK474" s="238">
        <f>ROUND(I474*H474,2)</f>
        <v>0</v>
      </c>
      <c r="BL474" s="17" t="s">
        <v>243</v>
      </c>
      <c r="BM474" s="237" t="s">
        <v>852</v>
      </c>
    </row>
    <row r="475" s="2" customFormat="1">
      <c r="A475" s="38"/>
      <c r="B475" s="39"/>
      <c r="C475" s="40"/>
      <c r="D475" s="239" t="s">
        <v>150</v>
      </c>
      <c r="E475" s="40"/>
      <c r="F475" s="240" t="s">
        <v>853</v>
      </c>
      <c r="G475" s="40"/>
      <c r="H475" s="40"/>
      <c r="I475" s="241"/>
      <c r="J475" s="40"/>
      <c r="K475" s="40"/>
      <c r="L475" s="44"/>
      <c r="M475" s="242"/>
      <c r="N475" s="243"/>
      <c r="O475" s="91"/>
      <c r="P475" s="91"/>
      <c r="Q475" s="91"/>
      <c r="R475" s="91"/>
      <c r="S475" s="91"/>
      <c r="T475" s="92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150</v>
      </c>
      <c r="AU475" s="17" t="s">
        <v>83</v>
      </c>
    </row>
    <row r="476" s="2" customFormat="1">
      <c r="A476" s="38"/>
      <c r="B476" s="39"/>
      <c r="C476" s="40"/>
      <c r="D476" s="244" t="s">
        <v>152</v>
      </c>
      <c r="E476" s="40"/>
      <c r="F476" s="245" t="s">
        <v>854</v>
      </c>
      <c r="G476" s="40"/>
      <c r="H476" s="40"/>
      <c r="I476" s="241"/>
      <c r="J476" s="40"/>
      <c r="K476" s="40"/>
      <c r="L476" s="44"/>
      <c r="M476" s="242"/>
      <c r="N476" s="243"/>
      <c r="O476" s="91"/>
      <c r="P476" s="91"/>
      <c r="Q476" s="91"/>
      <c r="R476" s="91"/>
      <c r="S476" s="91"/>
      <c r="T476" s="92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152</v>
      </c>
      <c r="AU476" s="17" t="s">
        <v>83</v>
      </c>
    </row>
    <row r="477" s="14" customFormat="1">
      <c r="A477" s="14"/>
      <c r="B477" s="256"/>
      <c r="C477" s="257"/>
      <c r="D477" s="239" t="s">
        <v>154</v>
      </c>
      <c r="E477" s="258" t="s">
        <v>1</v>
      </c>
      <c r="F477" s="259" t="s">
        <v>855</v>
      </c>
      <c r="G477" s="257"/>
      <c r="H477" s="260">
        <v>6.7000000000000002</v>
      </c>
      <c r="I477" s="261"/>
      <c r="J477" s="257"/>
      <c r="K477" s="257"/>
      <c r="L477" s="262"/>
      <c r="M477" s="263"/>
      <c r="N477" s="264"/>
      <c r="O477" s="264"/>
      <c r="P477" s="264"/>
      <c r="Q477" s="264"/>
      <c r="R477" s="264"/>
      <c r="S477" s="264"/>
      <c r="T477" s="26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6" t="s">
        <v>154</v>
      </c>
      <c r="AU477" s="266" t="s">
        <v>83</v>
      </c>
      <c r="AV477" s="14" t="s">
        <v>83</v>
      </c>
      <c r="AW477" s="14" t="s">
        <v>30</v>
      </c>
      <c r="AX477" s="14" t="s">
        <v>81</v>
      </c>
      <c r="AY477" s="266" t="s">
        <v>140</v>
      </c>
    </row>
    <row r="478" s="2" customFormat="1" ht="21.75" customHeight="1">
      <c r="A478" s="38"/>
      <c r="B478" s="39"/>
      <c r="C478" s="226" t="s">
        <v>856</v>
      </c>
      <c r="D478" s="226" t="s">
        <v>143</v>
      </c>
      <c r="E478" s="227" t="s">
        <v>857</v>
      </c>
      <c r="F478" s="228" t="s">
        <v>858</v>
      </c>
      <c r="G478" s="229" t="s">
        <v>396</v>
      </c>
      <c r="H478" s="230">
        <v>41.200000000000003</v>
      </c>
      <c r="I478" s="231"/>
      <c r="J478" s="232">
        <f>ROUND(I478*H478,2)</f>
        <v>0</v>
      </c>
      <c r="K478" s="228" t="s">
        <v>147</v>
      </c>
      <c r="L478" s="44"/>
      <c r="M478" s="233" t="s">
        <v>1</v>
      </c>
      <c r="N478" s="234" t="s">
        <v>38</v>
      </c>
      <c r="O478" s="91"/>
      <c r="P478" s="235">
        <f>O478*H478</f>
        <v>0</v>
      </c>
      <c r="Q478" s="235">
        <v>0</v>
      </c>
      <c r="R478" s="235">
        <f>Q478*H478</f>
        <v>0</v>
      </c>
      <c r="S478" s="235">
        <v>0.00029</v>
      </c>
      <c r="T478" s="236">
        <f>S478*H478</f>
        <v>0.011948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37" t="s">
        <v>243</v>
      </c>
      <c r="AT478" s="237" t="s">
        <v>143</v>
      </c>
      <c r="AU478" s="237" t="s">
        <v>83</v>
      </c>
      <c r="AY478" s="17" t="s">
        <v>140</v>
      </c>
      <c r="BE478" s="238">
        <f>IF(N478="základní",J478,0)</f>
        <v>0</v>
      </c>
      <c r="BF478" s="238">
        <f>IF(N478="snížená",J478,0)</f>
        <v>0</v>
      </c>
      <c r="BG478" s="238">
        <f>IF(N478="zákl. přenesená",J478,0)</f>
        <v>0</v>
      </c>
      <c r="BH478" s="238">
        <f>IF(N478="sníž. přenesená",J478,0)</f>
        <v>0</v>
      </c>
      <c r="BI478" s="238">
        <f>IF(N478="nulová",J478,0)</f>
        <v>0</v>
      </c>
      <c r="BJ478" s="17" t="s">
        <v>81</v>
      </c>
      <c r="BK478" s="238">
        <f>ROUND(I478*H478,2)</f>
        <v>0</v>
      </c>
      <c r="BL478" s="17" t="s">
        <v>243</v>
      </c>
      <c r="BM478" s="237" t="s">
        <v>859</v>
      </c>
    </row>
    <row r="479" s="2" customFormat="1">
      <c r="A479" s="38"/>
      <c r="B479" s="39"/>
      <c r="C479" s="40"/>
      <c r="D479" s="239" t="s">
        <v>150</v>
      </c>
      <c r="E479" s="40"/>
      <c r="F479" s="240" t="s">
        <v>860</v>
      </c>
      <c r="G479" s="40"/>
      <c r="H479" s="40"/>
      <c r="I479" s="241"/>
      <c r="J479" s="40"/>
      <c r="K479" s="40"/>
      <c r="L479" s="44"/>
      <c r="M479" s="242"/>
      <c r="N479" s="243"/>
      <c r="O479" s="91"/>
      <c r="P479" s="91"/>
      <c r="Q479" s="91"/>
      <c r="R479" s="91"/>
      <c r="S479" s="91"/>
      <c r="T479" s="92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150</v>
      </c>
      <c r="AU479" s="17" t="s">
        <v>83</v>
      </c>
    </row>
    <row r="480" s="2" customFormat="1">
      <c r="A480" s="38"/>
      <c r="B480" s="39"/>
      <c r="C480" s="40"/>
      <c r="D480" s="244" t="s">
        <v>152</v>
      </c>
      <c r="E480" s="40"/>
      <c r="F480" s="245" t="s">
        <v>861</v>
      </c>
      <c r="G480" s="40"/>
      <c r="H480" s="40"/>
      <c r="I480" s="241"/>
      <c r="J480" s="40"/>
      <c r="K480" s="40"/>
      <c r="L480" s="44"/>
      <c r="M480" s="242"/>
      <c r="N480" s="243"/>
      <c r="O480" s="91"/>
      <c r="P480" s="91"/>
      <c r="Q480" s="91"/>
      <c r="R480" s="91"/>
      <c r="S480" s="91"/>
      <c r="T480" s="92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152</v>
      </c>
      <c r="AU480" s="17" t="s">
        <v>83</v>
      </c>
    </row>
    <row r="481" s="14" customFormat="1">
      <c r="A481" s="14"/>
      <c r="B481" s="256"/>
      <c r="C481" s="257"/>
      <c r="D481" s="239" t="s">
        <v>154</v>
      </c>
      <c r="E481" s="258" t="s">
        <v>1</v>
      </c>
      <c r="F481" s="259" t="s">
        <v>862</v>
      </c>
      <c r="G481" s="257"/>
      <c r="H481" s="260">
        <v>41.200000000000003</v>
      </c>
      <c r="I481" s="261"/>
      <c r="J481" s="257"/>
      <c r="K481" s="257"/>
      <c r="L481" s="262"/>
      <c r="M481" s="263"/>
      <c r="N481" s="264"/>
      <c r="O481" s="264"/>
      <c r="P481" s="264"/>
      <c r="Q481" s="264"/>
      <c r="R481" s="264"/>
      <c r="S481" s="264"/>
      <c r="T481" s="26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6" t="s">
        <v>154</v>
      </c>
      <c r="AU481" s="266" t="s">
        <v>83</v>
      </c>
      <c r="AV481" s="14" t="s">
        <v>83</v>
      </c>
      <c r="AW481" s="14" t="s">
        <v>30</v>
      </c>
      <c r="AX481" s="14" t="s">
        <v>81</v>
      </c>
      <c r="AY481" s="266" t="s">
        <v>140</v>
      </c>
    </row>
    <row r="482" s="2" customFormat="1" ht="21.75" customHeight="1">
      <c r="A482" s="38"/>
      <c r="B482" s="39"/>
      <c r="C482" s="226" t="s">
        <v>863</v>
      </c>
      <c r="D482" s="226" t="s">
        <v>143</v>
      </c>
      <c r="E482" s="227" t="s">
        <v>864</v>
      </c>
      <c r="F482" s="228" t="s">
        <v>865</v>
      </c>
      <c r="G482" s="229" t="s">
        <v>396</v>
      </c>
      <c r="H482" s="230">
        <v>12.4</v>
      </c>
      <c r="I482" s="231"/>
      <c r="J482" s="232">
        <f>ROUND(I482*H482,2)</f>
        <v>0</v>
      </c>
      <c r="K482" s="228" t="s">
        <v>147</v>
      </c>
      <c r="L482" s="44"/>
      <c r="M482" s="233" t="s">
        <v>1</v>
      </c>
      <c r="N482" s="234" t="s">
        <v>38</v>
      </c>
      <c r="O482" s="91"/>
      <c r="P482" s="235">
        <f>O482*H482</f>
        <v>0</v>
      </c>
      <c r="Q482" s="235">
        <v>0</v>
      </c>
      <c r="R482" s="235">
        <f>Q482*H482</f>
        <v>0</v>
      </c>
      <c r="S482" s="235">
        <v>0.00032000000000000003</v>
      </c>
      <c r="T482" s="236">
        <f>S482*H482</f>
        <v>0.0039680000000000002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37" t="s">
        <v>243</v>
      </c>
      <c r="AT482" s="237" t="s">
        <v>143</v>
      </c>
      <c r="AU482" s="237" t="s">
        <v>83</v>
      </c>
      <c r="AY482" s="17" t="s">
        <v>140</v>
      </c>
      <c r="BE482" s="238">
        <f>IF(N482="základní",J482,0)</f>
        <v>0</v>
      </c>
      <c r="BF482" s="238">
        <f>IF(N482="snížená",J482,0)</f>
        <v>0</v>
      </c>
      <c r="BG482" s="238">
        <f>IF(N482="zákl. přenesená",J482,0)</f>
        <v>0</v>
      </c>
      <c r="BH482" s="238">
        <f>IF(N482="sníž. přenesená",J482,0)</f>
        <v>0</v>
      </c>
      <c r="BI482" s="238">
        <f>IF(N482="nulová",J482,0)</f>
        <v>0</v>
      </c>
      <c r="BJ482" s="17" t="s">
        <v>81</v>
      </c>
      <c r="BK482" s="238">
        <f>ROUND(I482*H482,2)</f>
        <v>0</v>
      </c>
      <c r="BL482" s="17" t="s">
        <v>243</v>
      </c>
      <c r="BM482" s="237" t="s">
        <v>866</v>
      </c>
    </row>
    <row r="483" s="2" customFormat="1">
      <c r="A483" s="38"/>
      <c r="B483" s="39"/>
      <c r="C483" s="40"/>
      <c r="D483" s="239" t="s">
        <v>150</v>
      </c>
      <c r="E483" s="40"/>
      <c r="F483" s="240" t="s">
        <v>867</v>
      </c>
      <c r="G483" s="40"/>
      <c r="H483" s="40"/>
      <c r="I483" s="241"/>
      <c r="J483" s="40"/>
      <c r="K483" s="40"/>
      <c r="L483" s="44"/>
      <c r="M483" s="242"/>
      <c r="N483" s="243"/>
      <c r="O483" s="91"/>
      <c r="P483" s="91"/>
      <c r="Q483" s="91"/>
      <c r="R483" s="91"/>
      <c r="S483" s="91"/>
      <c r="T483" s="92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150</v>
      </c>
      <c r="AU483" s="17" t="s">
        <v>83</v>
      </c>
    </row>
    <row r="484" s="2" customFormat="1">
      <c r="A484" s="38"/>
      <c r="B484" s="39"/>
      <c r="C484" s="40"/>
      <c r="D484" s="244" t="s">
        <v>152</v>
      </c>
      <c r="E484" s="40"/>
      <c r="F484" s="245" t="s">
        <v>868</v>
      </c>
      <c r="G484" s="40"/>
      <c r="H484" s="40"/>
      <c r="I484" s="241"/>
      <c r="J484" s="40"/>
      <c r="K484" s="40"/>
      <c r="L484" s="44"/>
      <c r="M484" s="242"/>
      <c r="N484" s="243"/>
      <c r="O484" s="91"/>
      <c r="P484" s="91"/>
      <c r="Q484" s="91"/>
      <c r="R484" s="91"/>
      <c r="S484" s="91"/>
      <c r="T484" s="92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152</v>
      </c>
      <c r="AU484" s="17" t="s">
        <v>83</v>
      </c>
    </row>
    <row r="485" s="14" customFormat="1">
      <c r="A485" s="14"/>
      <c r="B485" s="256"/>
      <c r="C485" s="257"/>
      <c r="D485" s="239" t="s">
        <v>154</v>
      </c>
      <c r="E485" s="258" t="s">
        <v>1</v>
      </c>
      <c r="F485" s="259" t="s">
        <v>869</v>
      </c>
      <c r="G485" s="257"/>
      <c r="H485" s="260">
        <v>12.4</v>
      </c>
      <c r="I485" s="261"/>
      <c r="J485" s="257"/>
      <c r="K485" s="257"/>
      <c r="L485" s="262"/>
      <c r="M485" s="263"/>
      <c r="N485" s="264"/>
      <c r="O485" s="264"/>
      <c r="P485" s="264"/>
      <c r="Q485" s="264"/>
      <c r="R485" s="264"/>
      <c r="S485" s="264"/>
      <c r="T485" s="26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6" t="s">
        <v>154</v>
      </c>
      <c r="AU485" s="266" t="s">
        <v>83</v>
      </c>
      <c r="AV485" s="14" t="s">
        <v>83</v>
      </c>
      <c r="AW485" s="14" t="s">
        <v>30</v>
      </c>
      <c r="AX485" s="14" t="s">
        <v>81</v>
      </c>
      <c r="AY485" s="266" t="s">
        <v>140</v>
      </c>
    </row>
    <row r="486" s="12" customFormat="1" ht="22.8" customHeight="1">
      <c r="A486" s="12"/>
      <c r="B486" s="210"/>
      <c r="C486" s="211"/>
      <c r="D486" s="212" t="s">
        <v>72</v>
      </c>
      <c r="E486" s="224" t="s">
        <v>870</v>
      </c>
      <c r="F486" s="224" t="s">
        <v>871</v>
      </c>
      <c r="G486" s="211"/>
      <c r="H486" s="211"/>
      <c r="I486" s="214"/>
      <c r="J486" s="225">
        <f>BK486</f>
        <v>0</v>
      </c>
      <c r="K486" s="211"/>
      <c r="L486" s="216"/>
      <c r="M486" s="217"/>
      <c r="N486" s="218"/>
      <c r="O486" s="218"/>
      <c r="P486" s="219">
        <f>SUM(P487:P502)</f>
        <v>0</v>
      </c>
      <c r="Q486" s="218"/>
      <c r="R486" s="219">
        <f>SUM(R487:R502)</f>
        <v>0.041106400000000001</v>
      </c>
      <c r="S486" s="218"/>
      <c r="T486" s="220">
        <f>SUM(T487:T502)</f>
        <v>0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21" t="s">
        <v>83</v>
      </c>
      <c r="AT486" s="222" t="s">
        <v>72</v>
      </c>
      <c r="AU486" s="222" t="s">
        <v>81</v>
      </c>
      <c r="AY486" s="221" t="s">
        <v>140</v>
      </c>
      <c r="BK486" s="223">
        <f>SUM(BK487:BK502)</f>
        <v>0</v>
      </c>
    </row>
    <row r="487" s="2" customFormat="1" ht="24.15" customHeight="1">
      <c r="A487" s="38"/>
      <c r="B487" s="39"/>
      <c r="C487" s="226" t="s">
        <v>872</v>
      </c>
      <c r="D487" s="226" t="s">
        <v>143</v>
      </c>
      <c r="E487" s="227" t="s">
        <v>873</v>
      </c>
      <c r="F487" s="228" t="s">
        <v>874</v>
      </c>
      <c r="G487" s="229" t="s">
        <v>875</v>
      </c>
      <c r="H487" s="230">
        <v>40</v>
      </c>
      <c r="I487" s="231"/>
      <c r="J487" s="232">
        <f>ROUND(I487*H487,2)</f>
        <v>0</v>
      </c>
      <c r="K487" s="228" t="s">
        <v>147</v>
      </c>
      <c r="L487" s="44"/>
      <c r="M487" s="233" t="s">
        <v>1</v>
      </c>
      <c r="N487" s="234" t="s">
        <v>38</v>
      </c>
      <c r="O487" s="91"/>
      <c r="P487" s="235">
        <f>O487*H487</f>
        <v>0</v>
      </c>
      <c r="Q487" s="235">
        <v>6.9999999999999994E-05</v>
      </c>
      <c r="R487" s="235">
        <f>Q487*H487</f>
        <v>0.0027999999999999995</v>
      </c>
      <c r="S487" s="235">
        <v>0</v>
      </c>
      <c r="T487" s="236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37" t="s">
        <v>243</v>
      </c>
      <c r="AT487" s="237" t="s">
        <v>143</v>
      </c>
      <c r="AU487" s="237" t="s">
        <v>83</v>
      </c>
      <c r="AY487" s="17" t="s">
        <v>140</v>
      </c>
      <c r="BE487" s="238">
        <f>IF(N487="základní",J487,0)</f>
        <v>0</v>
      </c>
      <c r="BF487" s="238">
        <f>IF(N487="snížená",J487,0)</f>
        <v>0</v>
      </c>
      <c r="BG487" s="238">
        <f>IF(N487="zákl. přenesená",J487,0)</f>
        <v>0</v>
      </c>
      <c r="BH487" s="238">
        <f>IF(N487="sníž. přenesená",J487,0)</f>
        <v>0</v>
      </c>
      <c r="BI487" s="238">
        <f>IF(N487="nulová",J487,0)</f>
        <v>0</v>
      </c>
      <c r="BJ487" s="17" t="s">
        <v>81</v>
      </c>
      <c r="BK487" s="238">
        <f>ROUND(I487*H487,2)</f>
        <v>0</v>
      </c>
      <c r="BL487" s="17" t="s">
        <v>243</v>
      </c>
      <c r="BM487" s="237" t="s">
        <v>876</v>
      </c>
    </row>
    <row r="488" s="2" customFormat="1">
      <c r="A488" s="38"/>
      <c r="B488" s="39"/>
      <c r="C488" s="40"/>
      <c r="D488" s="239" t="s">
        <v>150</v>
      </c>
      <c r="E488" s="40"/>
      <c r="F488" s="240" t="s">
        <v>877</v>
      </c>
      <c r="G488" s="40"/>
      <c r="H488" s="40"/>
      <c r="I488" s="241"/>
      <c r="J488" s="40"/>
      <c r="K488" s="40"/>
      <c r="L488" s="44"/>
      <c r="M488" s="242"/>
      <c r="N488" s="243"/>
      <c r="O488" s="91"/>
      <c r="P488" s="91"/>
      <c r="Q488" s="91"/>
      <c r="R488" s="91"/>
      <c r="S488" s="91"/>
      <c r="T488" s="92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150</v>
      </c>
      <c r="AU488" s="17" t="s">
        <v>83</v>
      </c>
    </row>
    <row r="489" s="2" customFormat="1">
      <c r="A489" s="38"/>
      <c r="B489" s="39"/>
      <c r="C489" s="40"/>
      <c r="D489" s="244" t="s">
        <v>152</v>
      </c>
      <c r="E489" s="40"/>
      <c r="F489" s="245" t="s">
        <v>878</v>
      </c>
      <c r="G489" s="40"/>
      <c r="H489" s="40"/>
      <c r="I489" s="241"/>
      <c r="J489" s="40"/>
      <c r="K489" s="40"/>
      <c r="L489" s="44"/>
      <c r="M489" s="242"/>
      <c r="N489" s="243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152</v>
      </c>
      <c r="AU489" s="17" t="s">
        <v>83</v>
      </c>
    </row>
    <row r="490" s="13" customFormat="1">
      <c r="A490" s="13"/>
      <c r="B490" s="246"/>
      <c r="C490" s="247"/>
      <c r="D490" s="239" t="s">
        <v>154</v>
      </c>
      <c r="E490" s="248" t="s">
        <v>1</v>
      </c>
      <c r="F490" s="249" t="s">
        <v>879</v>
      </c>
      <c r="G490" s="247"/>
      <c r="H490" s="248" t="s">
        <v>1</v>
      </c>
      <c r="I490" s="250"/>
      <c r="J490" s="247"/>
      <c r="K490" s="247"/>
      <c r="L490" s="251"/>
      <c r="M490" s="252"/>
      <c r="N490" s="253"/>
      <c r="O490" s="253"/>
      <c r="P490" s="253"/>
      <c r="Q490" s="253"/>
      <c r="R490" s="253"/>
      <c r="S490" s="253"/>
      <c r="T490" s="25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5" t="s">
        <v>154</v>
      </c>
      <c r="AU490" s="255" t="s">
        <v>83</v>
      </c>
      <c r="AV490" s="13" t="s">
        <v>81</v>
      </c>
      <c r="AW490" s="13" t="s">
        <v>30</v>
      </c>
      <c r="AX490" s="13" t="s">
        <v>73</v>
      </c>
      <c r="AY490" s="255" t="s">
        <v>140</v>
      </c>
    </row>
    <row r="491" s="13" customFormat="1">
      <c r="A491" s="13"/>
      <c r="B491" s="246"/>
      <c r="C491" s="247"/>
      <c r="D491" s="239" t="s">
        <v>154</v>
      </c>
      <c r="E491" s="248" t="s">
        <v>1</v>
      </c>
      <c r="F491" s="249" t="s">
        <v>880</v>
      </c>
      <c r="G491" s="247"/>
      <c r="H491" s="248" t="s">
        <v>1</v>
      </c>
      <c r="I491" s="250"/>
      <c r="J491" s="247"/>
      <c r="K491" s="247"/>
      <c r="L491" s="251"/>
      <c r="M491" s="252"/>
      <c r="N491" s="253"/>
      <c r="O491" s="253"/>
      <c r="P491" s="253"/>
      <c r="Q491" s="253"/>
      <c r="R491" s="253"/>
      <c r="S491" s="253"/>
      <c r="T491" s="25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5" t="s">
        <v>154</v>
      </c>
      <c r="AU491" s="255" t="s">
        <v>83</v>
      </c>
      <c r="AV491" s="13" t="s">
        <v>81</v>
      </c>
      <c r="AW491" s="13" t="s">
        <v>30</v>
      </c>
      <c r="AX491" s="13" t="s">
        <v>73</v>
      </c>
      <c r="AY491" s="255" t="s">
        <v>140</v>
      </c>
    </row>
    <row r="492" s="13" customFormat="1">
      <c r="A492" s="13"/>
      <c r="B492" s="246"/>
      <c r="C492" s="247"/>
      <c r="D492" s="239" t="s">
        <v>154</v>
      </c>
      <c r="E492" s="248" t="s">
        <v>1</v>
      </c>
      <c r="F492" s="249" t="s">
        <v>881</v>
      </c>
      <c r="G492" s="247"/>
      <c r="H492" s="248" t="s">
        <v>1</v>
      </c>
      <c r="I492" s="250"/>
      <c r="J492" s="247"/>
      <c r="K492" s="247"/>
      <c r="L492" s="251"/>
      <c r="M492" s="252"/>
      <c r="N492" s="253"/>
      <c r="O492" s="253"/>
      <c r="P492" s="253"/>
      <c r="Q492" s="253"/>
      <c r="R492" s="253"/>
      <c r="S492" s="253"/>
      <c r="T492" s="25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5" t="s">
        <v>154</v>
      </c>
      <c r="AU492" s="255" t="s">
        <v>83</v>
      </c>
      <c r="AV492" s="13" t="s">
        <v>81</v>
      </c>
      <c r="AW492" s="13" t="s">
        <v>30</v>
      </c>
      <c r="AX492" s="13" t="s">
        <v>73</v>
      </c>
      <c r="AY492" s="255" t="s">
        <v>140</v>
      </c>
    </row>
    <row r="493" s="14" customFormat="1">
      <c r="A493" s="14"/>
      <c r="B493" s="256"/>
      <c r="C493" s="257"/>
      <c r="D493" s="239" t="s">
        <v>154</v>
      </c>
      <c r="E493" s="258" t="s">
        <v>1</v>
      </c>
      <c r="F493" s="259" t="s">
        <v>516</v>
      </c>
      <c r="G493" s="257"/>
      <c r="H493" s="260">
        <v>40</v>
      </c>
      <c r="I493" s="261"/>
      <c r="J493" s="257"/>
      <c r="K493" s="257"/>
      <c r="L493" s="262"/>
      <c r="M493" s="263"/>
      <c r="N493" s="264"/>
      <c r="O493" s="264"/>
      <c r="P493" s="264"/>
      <c r="Q493" s="264"/>
      <c r="R493" s="264"/>
      <c r="S493" s="264"/>
      <c r="T493" s="26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6" t="s">
        <v>154</v>
      </c>
      <c r="AU493" s="266" t="s">
        <v>83</v>
      </c>
      <c r="AV493" s="14" t="s">
        <v>83</v>
      </c>
      <c r="AW493" s="14" t="s">
        <v>30</v>
      </c>
      <c r="AX493" s="14" t="s">
        <v>81</v>
      </c>
      <c r="AY493" s="266" t="s">
        <v>140</v>
      </c>
    </row>
    <row r="494" s="2" customFormat="1" ht="24.15" customHeight="1">
      <c r="A494" s="38"/>
      <c r="B494" s="39"/>
      <c r="C494" s="271" t="s">
        <v>882</v>
      </c>
      <c r="D494" s="271" t="s">
        <v>378</v>
      </c>
      <c r="E494" s="272" t="s">
        <v>883</v>
      </c>
      <c r="F494" s="273" t="s">
        <v>884</v>
      </c>
      <c r="G494" s="274" t="s">
        <v>885</v>
      </c>
      <c r="H494" s="275">
        <v>2.6400000000000001</v>
      </c>
      <c r="I494" s="276"/>
      <c r="J494" s="277">
        <f>ROUND(I494*H494,2)</f>
        <v>0</v>
      </c>
      <c r="K494" s="273" t="s">
        <v>1</v>
      </c>
      <c r="L494" s="278"/>
      <c r="M494" s="279" t="s">
        <v>1</v>
      </c>
      <c r="N494" s="280" t="s">
        <v>38</v>
      </c>
      <c r="O494" s="91"/>
      <c r="P494" s="235">
        <f>O494*H494</f>
        <v>0</v>
      </c>
      <c r="Q494" s="235">
        <v>0.0055799999999999999</v>
      </c>
      <c r="R494" s="235">
        <f>Q494*H494</f>
        <v>0.0147312</v>
      </c>
      <c r="S494" s="235">
        <v>0</v>
      </c>
      <c r="T494" s="236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37" t="s">
        <v>479</v>
      </c>
      <c r="AT494" s="237" t="s">
        <v>378</v>
      </c>
      <c r="AU494" s="237" t="s">
        <v>83</v>
      </c>
      <c r="AY494" s="17" t="s">
        <v>140</v>
      </c>
      <c r="BE494" s="238">
        <f>IF(N494="základní",J494,0)</f>
        <v>0</v>
      </c>
      <c r="BF494" s="238">
        <f>IF(N494="snížená",J494,0)</f>
        <v>0</v>
      </c>
      <c r="BG494" s="238">
        <f>IF(N494="zákl. přenesená",J494,0)</f>
        <v>0</v>
      </c>
      <c r="BH494" s="238">
        <f>IF(N494="sníž. přenesená",J494,0)</f>
        <v>0</v>
      </c>
      <c r="BI494" s="238">
        <f>IF(N494="nulová",J494,0)</f>
        <v>0</v>
      </c>
      <c r="BJ494" s="17" t="s">
        <v>81</v>
      </c>
      <c r="BK494" s="238">
        <f>ROUND(I494*H494,2)</f>
        <v>0</v>
      </c>
      <c r="BL494" s="17" t="s">
        <v>243</v>
      </c>
      <c r="BM494" s="237" t="s">
        <v>886</v>
      </c>
    </row>
    <row r="495" s="2" customFormat="1">
      <c r="A495" s="38"/>
      <c r="B495" s="39"/>
      <c r="C495" s="40"/>
      <c r="D495" s="239" t="s">
        <v>150</v>
      </c>
      <c r="E495" s="40"/>
      <c r="F495" s="240" t="s">
        <v>884</v>
      </c>
      <c r="G495" s="40"/>
      <c r="H495" s="40"/>
      <c r="I495" s="241"/>
      <c r="J495" s="40"/>
      <c r="K495" s="40"/>
      <c r="L495" s="44"/>
      <c r="M495" s="242"/>
      <c r="N495" s="243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150</v>
      </c>
      <c r="AU495" s="17" t="s">
        <v>83</v>
      </c>
    </row>
    <row r="496" s="14" customFormat="1">
      <c r="A496" s="14"/>
      <c r="B496" s="256"/>
      <c r="C496" s="257"/>
      <c r="D496" s="239" t="s">
        <v>154</v>
      </c>
      <c r="E496" s="258" t="s">
        <v>1</v>
      </c>
      <c r="F496" s="259" t="s">
        <v>887</v>
      </c>
      <c r="G496" s="257"/>
      <c r="H496" s="260">
        <v>2.6400000000000001</v>
      </c>
      <c r="I496" s="261"/>
      <c r="J496" s="257"/>
      <c r="K496" s="257"/>
      <c r="L496" s="262"/>
      <c r="M496" s="263"/>
      <c r="N496" s="264"/>
      <c r="O496" s="264"/>
      <c r="P496" s="264"/>
      <c r="Q496" s="264"/>
      <c r="R496" s="264"/>
      <c r="S496" s="264"/>
      <c r="T496" s="26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6" t="s">
        <v>154</v>
      </c>
      <c r="AU496" s="266" t="s">
        <v>83</v>
      </c>
      <c r="AV496" s="14" t="s">
        <v>83</v>
      </c>
      <c r="AW496" s="14" t="s">
        <v>30</v>
      </c>
      <c r="AX496" s="14" t="s">
        <v>81</v>
      </c>
      <c r="AY496" s="266" t="s">
        <v>140</v>
      </c>
    </row>
    <row r="497" s="2" customFormat="1" ht="24.15" customHeight="1">
      <c r="A497" s="38"/>
      <c r="B497" s="39"/>
      <c r="C497" s="271" t="s">
        <v>888</v>
      </c>
      <c r="D497" s="271" t="s">
        <v>378</v>
      </c>
      <c r="E497" s="272" t="s">
        <v>889</v>
      </c>
      <c r="F497" s="273" t="s">
        <v>890</v>
      </c>
      <c r="G497" s="274" t="s">
        <v>885</v>
      </c>
      <c r="H497" s="275">
        <v>2.6400000000000001</v>
      </c>
      <c r="I497" s="276"/>
      <c r="J497" s="277">
        <f>ROUND(I497*H497,2)</f>
        <v>0</v>
      </c>
      <c r="K497" s="273" t="s">
        <v>1</v>
      </c>
      <c r="L497" s="278"/>
      <c r="M497" s="279" t="s">
        <v>1</v>
      </c>
      <c r="N497" s="280" t="s">
        <v>38</v>
      </c>
      <c r="O497" s="91"/>
      <c r="P497" s="235">
        <f>O497*H497</f>
        <v>0</v>
      </c>
      <c r="Q497" s="235">
        <v>0.0061999999999999998</v>
      </c>
      <c r="R497" s="235">
        <f>Q497*H497</f>
        <v>0.016368000000000001</v>
      </c>
      <c r="S497" s="235">
        <v>0</v>
      </c>
      <c r="T497" s="236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37" t="s">
        <v>479</v>
      </c>
      <c r="AT497" s="237" t="s">
        <v>378</v>
      </c>
      <c r="AU497" s="237" t="s">
        <v>83</v>
      </c>
      <c r="AY497" s="17" t="s">
        <v>140</v>
      </c>
      <c r="BE497" s="238">
        <f>IF(N497="základní",J497,0)</f>
        <v>0</v>
      </c>
      <c r="BF497" s="238">
        <f>IF(N497="snížená",J497,0)</f>
        <v>0</v>
      </c>
      <c r="BG497" s="238">
        <f>IF(N497="zákl. přenesená",J497,0)</f>
        <v>0</v>
      </c>
      <c r="BH497" s="238">
        <f>IF(N497="sníž. přenesená",J497,0)</f>
        <v>0</v>
      </c>
      <c r="BI497" s="238">
        <f>IF(N497="nulová",J497,0)</f>
        <v>0</v>
      </c>
      <c r="BJ497" s="17" t="s">
        <v>81</v>
      </c>
      <c r="BK497" s="238">
        <f>ROUND(I497*H497,2)</f>
        <v>0</v>
      </c>
      <c r="BL497" s="17" t="s">
        <v>243</v>
      </c>
      <c r="BM497" s="237" t="s">
        <v>891</v>
      </c>
    </row>
    <row r="498" s="2" customFormat="1">
      <c r="A498" s="38"/>
      <c r="B498" s="39"/>
      <c r="C498" s="40"/>
      <c r="D498" s="239" t="s">
        <v>150</v>
      </c>
      <c r="E498" s="40"/>
      <c r="F498" s="240" t="s">
        <v>890</v>
      </c>
      <c r="G498" s="40"/>
      <c r="H498" s="40"/>
      <c r="I498" s="241"/>
      <c r="J498" s="40"/>
      <c r="K498" s="40"/>
      <c r="L498" s="44"/>
      <c r="M498" s="242"/>
      <c r="N498" s="243"/>
      <c r="O498" s="91"/>
      <c r="P498" s="91"/>
      <c r="Q498" s="91"/>
      <c r="R498" s="91"/>
      <c r="S498" s="91"/>
      <c r="T498" s="92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150</v>
      </c>
      <c r="AU498" s="17" t="s">
        <v>83</v>
      </c>
    </row>
    <row r="499" s="14" customFormat="1">
      <c r="A499" s="14"/>
      <c r="B499" s="256"/>
      <c r="C499" s="257"/>
      <c r="D499" s="239" t="s">
        <v>154</v>
      </c>
      <c r="E499" s="258" t="s">
        <v>1</v>
      </c>
      <c r="F499" s="259" t="s">
        <v>887</v>
      </c>
      <c r="G499" s="257"/>
      <c r="H499" s="260">
        <v>2.6400000000000001</v>
      </c>
      <c r="I499" s="261"/>
      <c r="J499" s="257"/>
      <c r="K499" s="257"/>
      <c r="L499" s="262"/>
      <c r="M499" s="263"/>
      <c r="N499" s="264"/>
      <c r="O499" s="264"/>
      <c r="P499" s="264"/>
      <c r="Q499" s="264"/>
      <c r="R499" s="264"/>
      <c r="S499" s="264"/>
      <c r="T499" s="26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6" t="s">
        <v>154</v>
      </c>
      <c r="AU499" s="266" t="s">
        <v>83</v>
      </c>
      <c r="AV499" s="14" t="s">
        <v>83</v>
      </c>
      <c r="AW499" s="14" t="s">
        <v>30</v>
      </c>
      <c r="AX499" s="14" t="s">
        <v>81</v>
      </c>
      <c r="AY499" s="266" t="s">
        <v>140</v>
      </c>
    </row>
    <row r="500" s="2" customFormat="1" ht="24.15" customHeight="1">
      <c r="A500" s="38"/>
      <c r="B500" s="39"/>
      <c r="C500" s="271" t="s">
        <v>892</v>
      </c>
      <c r="D500" s="271" t="s">
        <v>378</v>
      </c>
      <c r="E500" s="272" t="s">
        <v>893</v>
      </c>
      <c r="F500" s="273" t="s">
        <v>894</v>
      </c>
      <c r="G500" s="274" t="s">
        <v>885</v>
      </c>
      <c r="H500" s="275">
        <v>2.6400000000000001</v>
      </c>
      <c r="I500" s="276"/>
      <c r="J500" s="277">
        <f>ROUND(I500*H500,2)</f>
        <v>0</v>
      </c>
      <c r="K500" s="273" t="s">
        <v>147</v>
      </c>
      <c r="L500" s="278"/>
      <c r="M500" s="279" t="s">
        <v>1</v>
      </c>
      <c r="N500" s="280" t="s">
        <v>38</v>
      </c>
      <c r="O500" s="91"/>
      <c r="P500" s="235">
        <f>O500*H500</f>
        <v>0</v>
      </c>
      <c r="Q500" s="235">
        <v>0.0027299999999999998</v>
      </c>
      <c r="R500" s="235">
        <f>Q500*H500</f>
        <v>0.0072071999999999995</v>
      </c>
      <c r="S500" s="235">
        <v>0</v>
      </c>
      <c r="T500" s="236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37" t="s">
        <v>479</v>
      </c>
      <c r="AT500" s="237" t="s">
        <v>378</v>
      </c>
      <c r="AU500" s="237" t="s">
        <v>83</v>
      </c>
      <c r="AY500" s="17" t="s">
        <v>140</v>
      </c>
      <c r="BE500" s="238">
        <f>IF(N500="základní",J500,0)</f>
        <v>0</v>
      </c>
      <c r="BF500" s="238">
        <f>IF(N500="snížená",J500,0)</f>
        <v>0</v>
      </c>
      <c r="BG500" s="238">
        <f>IF(N500="zákl. přenesená",J500,0)</f>
        <v>0</v>
      </c>
      <c r="BH500" s="238">
        <f>IF(N500="sníž. přenesená",J500,0)</f>
        <v>0</v>
      </c>
      <c r="BI500" s="238">
        <f>IF(N500="nulová",J500,0)</f>
        <v>0</v>
      </c>
      <c r="BJ500" s="17" t="s">
        <v>81</v>
      </c>
      <c r="BK500" s="238">
        <f>ROUND(I500*H500,2)</f>
        <v>0</v>
      </c>
      <c r="BL500" s="17" t="s">
        <v>243</v>
      </c>
      <c r="BM500" s="237" t="s">
        <v>895</v>
      </c>
    </row>
    <row r="501" s="2" customFormat="1">
      <c r="A501" s="38"/>
      <c r="B501" s="39"/>
      <c r="C501" s="40"/>
      <c r="D501" s="239" t="s">
        <v>150</v>
      </c>
      <c r="E501" s="40"/>
      <c r="F501" s="240" t="s">
        <v>894</v>
      </c>
      <c r="G501" s="40"/>
      <c r="H501" s="40"/>
      <c r="I501" s="241"/>
      <c r="J501" s="40"/>
      <c r="K501" s="40"/>
      <c r="L501" s="44"/>
      <c r="M501" s="242"/>
      <c r="N501" s="243"/>
      <c r="O501" s="91"/>
      <c r="P501" s="91"/>
      <c r="Q501" s="91"/>
      <c r="R501" s="91"/>
      <c r="S501" s="91"/>
      <c r="T501" s="92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150</v>
      </c>
      <c r="AU501" s="17" t="s">
        <v>83</v>
      </c>
    </row>
    <row r="502" s="14" customFormat="1">
      <c r="A502" s="14"/>
      <c r="B502" s="256"/>
      <c r="C502" s="257"/>
      <c r="D502" s="239" t="s">
        <v>154</v>
      </c>
      <c r="E502" s="258" t="s">
        <v>1</v>
      </c>
      <c r="F502" s="259" t="s">
        <v>887</v>
      </c>
      <c r="G502" s="257"/>
      <c r="H502" s="260">
        <v>2.6400000000000001</v>
      </c>
      <c r="I502" s="261"/>
      <c r="J502" s="257"/>
      <c r="K502" s="257"/>
      <c r="L502" s="262"/>
      <c r="M502" s="267"/>
      <c r="N502" s="268"/>
      <c r="O502" s="268"/>
      <c r="P502" s="268"/>
      <c r="Q502" s="268"/>
      <c r="R502" s="268"/>
      <c r="S502" s="268"/>
      <c r="T502" s="26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6" t="s">
        <v>154</v>
      </c>
      <c r="AU502" s="266" t="s">
        <v>83</v>
      </c>
      <c r="AV502" s="14" t="s">
        <v>83</v>
      </c>
      <c r="AW502" s="14" t="s">
        <v>30</v>
      </c>
      <c r="AX502" s="14" t="s">
        <v>81</v>
      </c>
      <c r="AY502" s="266" t="s">
        <v>140</v>
      </c>
    </row>
    <row r="503" s="2" customFormat="1" ht="6.96" customHeight="1">
      <c r="A503" s="38"/>
      <c r="B503" s="66"/>
      <c r="C503" s="67"/>
      <c r="D503" s="67"/>
      <c r="E503" s="67"/>
      <c r="F503" s="67"/>
      <c r="G503" s="67"/>
      <c r="H503" s="67"/>
      <c r="I503" s="67"/>
      <c r="J503" s="67"/>
      <c r="K503" s="67"/>
      <c r="L503" s="44"/>
      <c r="M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</row>
  </sheetData>
  <sheetProtection sheet="1" autoFilter="0" formatColumns="0" formatRows="0" objects="1" scenarios="1" spinCount="100000" saltValue="/6+oSZUVIFFSOFdwyr7A8TyT7MM8fv6SHFCzx7MMZEut6OBVXRV+Ww3XBV/UR7xwvwrNdy7lSYA9YlUZSaQ6pA==" hashValue="DZGqqBAQ7zO5yz6lEAx7Snvau+8jrpJi3VorjFv5rhscmPSGckwXE35JHfOk/jw/MTxUSnxy4iIa7oxK45p5Qg==" algorithmName="SHA-512" password="CC35"/>
  <autoFilter ref="C126:K50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2" r:id="rId1" display="https://podminky.urs.cz/item/CS_URS_2024_02/113105111"/>
    <hyperlink ref="F137" r:id="rId2" display="https://podminky.urs.cz/item/CS_URS_2024_02/113106132"/>
    <hyperlink ref="F143" r:id="rId3" display="https://podminky.urs.cz/item/CS_URS_2024_02/113106183"/>
    <hyperlink ref="F149" r:id="rId4" display="https://podminky.urs.cz/item/CS_URS_2024_02/113107164"/>
    <hyperlink ref="F153" r:id="rId5" display="https://podminky.urs.cz/item/CS_URS_2024_02/113107183"/>
    <hyperlink ref="F158" r:id="rId6" display="https://podminky.urs.cz/item/CS_URS_2024_02/132354204"/>
    <hyperlink ref="F163" r:id="rId7" display="https://podminky.urs.cz/item/CS_URS_2024_02/132454204"/>
    <hyperlink ref="F167" r:id="rId8" display="https://podminky.urs.cz/item/CS_URS_2024_02/139001101"/>
    <hyperlink ref="F171" r:id="rId9" display="https://podminky.urs.cz/item/CS_URS_2024_02/151811131"/>
    <hyperlink ref="F175" r:id="rId10" display="https://podminky.urs.cz/item/CS_URS_2024_02/151811231"/>
    <hyperlink ref="F179" r:id="rId11" display="https://podminky.urs.cz/item/CS_URS_2024_02/162651132"/>
    <hyperlink ref="F183" r:id="rId12" display="https://podminky.urs.cz/item/CS_URS_2024_02/171201221"/>
    <hyperlink ref="F187" r:id="rId13" display="https://podminky.urs.cz/item/CS_URS_2024_02/171251201"/>
    <hyperlink ref="F191" r:id="rId14" display="https://podminky.urs.cz/item/CS_URS_2024_02/174151101"/>
    <hyperlink ref="F198" r:id="rId15" display="https://podminky.urs.cz/item/CS_URS_2024_02/175151101"/>
    <hyperlink ref="F207" r:id="rId16" display="https://podminky.urs.cz/item/CS_URS_2024_02/212752101"/>
    <hyperlink ref="F215" r:id="rId17" display="https://podminky.urs.cz/item/CS_URS_2024_02/451573111"/>
    <hyperlink ref="F219" r:id="rId18" display="https://podminky.urs.cz/item/CS_URS_2024_02/452313131"/>
    <hyperlink ref="F225" r:id="rId19" display="https://podminky.urs.cz/item/CS_URS_2024_02/851241131"/>
    <hyperlink ref="F240" r:id="rId20" display="https://podminky.urs.cz/item/CS_URS_2024_02/857242122"/>
    <hyperlink ref="F260" r:id="rId21" display="https://podminky.urs.cz/item/CS_URS_2024_02/857251141"/>
    <hyperlink ref="F275" r:id="rId22" display="https://podminky.urs.cz/item/CS_URS_2024_02/857261141"/>
    <hyperlink ref="F284" r:id="rId23" display="https://podminky.urs.cz/item/CS_URS_2024_02/857262122"/>
    <hyperlink ref="F294" r:id="rId24" display="https://podminky.urs.cz/item/CS_URS_2024_02/857372122"/>
    <hyperlink ref="F299" r:id="rId25" display="https://podminky.urs.cz/item/CS_URS_2024_02/871161211"/>
    <hyperlink ref="F306" r:id="rId26" display="https://podminky.urs.cz/item/CS_URS_2024_02/871171211"/>
    <hyperlink ref="F313" r:id="rId27" display="https://podminky.urs.cz/item/CS_URS_2024_02/871181211"/>
    <hyperlink ref="F320" r:id="rId28" display="https://podminky.urs.cz/item/CS_URS_2024_02/871211211"/>
    <hyperlink ref="F327" r:id="rId29" display="https://podminky.urs.cz/item/CS_URS_2024_02/871241211"/>
    <hyperlink ref="F334" r:id="rId30" display="https://podminky.urs.cz/item/CS_URS_2024_02/877241101"/>
    <hyperlink ref="F339" r:id="rId31" display="https://podminky.urs.cz/item/CS_URS_2024_02/891171324"/>
    <hyperlink ref="F345" r:id="rId32" display="https://podminky.urs.cz/item/CS_URS_2024_02/891181324"/>
    <hyperlink ref="F351" r:id="rId33" display="https://podminky.urs.cz/item/CS_URS_2024_02/891211324"/>
    <hyperlink ref="F357" r:id="rId34" display="https://podminky.urs.cz/item/CS_URS_2024_02/891221324"/>
    <hyperlink ref="F366" r:id="rId35" display="https://podminky.urs.cz/item/CS_URS_2024_02/891241112"/>
    <hyperlink ref="F376" r:id="rId36" display="https://podminky.urs.cz/item/CS_URS_2024_02/891247112"/>
    <hyperlink ref="F381" r:id="rId37" display="https://podminky.urs.cz/item/CS_URS_2024_02/891249111"/>
    <hyperlink ref="F391" r:id="rId38" display="https://podminky.urs.cz/item/CS_URS_2024_02/892241111"/>
    <hyperlink ref="F395" r:id="rId39" display="https://podminky.urs.cz/item/CS_URS_2024_02/892273122"/>
    <hyperlink ref="F398" r:id="rId40" display="https://podminky.urs.cz/item/CS_URS_2024_02/899401112"/>
    <hyperlink ref="F406" r:id="rId41" display="https://podminky.urs.cz/item/CS_URS_2024_02/899401113"/>
    <hyperlink ref="F413" r:id="rId42" display="https://podminky.urs.cz/item/CS_URS_2024_02/899721111"/>
    <hyperlink ref="F416" r:id="rId43" display="https://podminky.urs.cz/item/CS_URS_2024_02/899722112"/>
    <hyperlink ref="F434" r:id="rId44" display="https://podminky.urs.cz/item/CS_URS_2024_02/919735113"/>
    <hyperlink ref="F439" r:id="rId45" display="https://podminky.urs.cz/item/CS_URS_2024_02/977271110"/>
    <hyperlink ref="F445" r:id="rId46" display="https://podminky.urs.cz/item/CS_URS_2024_02/997013631"/>
    <hyperlink ref="F449" r:id="rId47" display="https://podminky.urs.cz/item/CS_URS_2024_02/997013813"/>
    <hyperlink ref="F453" r:id="rId48" display="https://podminky.urs.cz/item/CS_URS_2024_02/997221551"/>
    <hyperlink ref="F456" r:id="rId49" display="https://podminky.urs.cz/item/CS_URS_2024_02/997221559"/>
    <hyperlink ref="F460" r:id="rId50" display="https://podminky.urs.cz/item/CS_URS_2024_02/997221655"/>
    <hyperlink ref="F465" r:id="rId51" display="https://podminky.urs.cz/item/CS_URS_2024_02/998273102"/>
    <hyperlink ref="F470" r:id="rId52" display="https://podminky.urs.cz/item/CS_URS_2024_02/722110821"/>
    <hyperlink ref="F473" r:id="rId53" display="https://podminky.urs.cz/item/CS_URS_2024_02/722110825"/>
    <hyperlink ref="F476" r:id="rId54" display="https://podminky.urs.cz/item/CS_URS_2024_02/722170801"/>
    <hyperlink ref="F480" r:id="rId55" display="https://podminky.urs.cz/item/CS_URS_2024_02/722170804"/>
    <hyperlink ref="F484" r:id="rId56" display="https://podminky.urs.cz/item/CS_URS_2024_02/722170807"/>
    <hyperlink ref="F489" r:id="rId57" display="https://podminky.urs.cz/item/CS_URS_2024_02/76799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  <c r="AZ2" s="270" t="s">
        <v>896</v>
      </c>
      <c r="BA2" s="270" t="s">
        <v>897</v>
      </c>
      <c r="BB2" s="270" t="s">
        <v>1</v>
      </c>
      <c r="BC2" s="270" t="s">
        <v>898</v>
      </c>
      <c r="BD2" s="270" t="s">
        <v>83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83</v>
      </c>
      <c r="AZ3" s="270" t="s">
        <v>899</v>
      </c>
      <c r="BA3" s="270" t="s">
        <v>899</v>
      </c>
      <c r="BB3" s="270" t="s">
        <v>1</v>
      </c>
      <c r="BC3" s="270" t="s">
        <v>900</v>
      </c>
      <c r="BD3" s="270" t="s">
        <v>83</v>
      </c>
    </row>
    <row r="4" s="1" customFormat="1" ht="24.96" customHeight="1">
      <c r="B4" s="20"/>
      <c r="D4" s="148" t="s">
        <v>110</v>
      </c>
      <c r="L4" s="20"/>
      <c r="M4" s="149" t="s">
        <v>10</v>
      </c>
      <c r="AT4" s="17" t="s">
        <v>4</v>
      </c>
      <c r="AZ4" s="270" t="s">
        <v>901</v>
      </c>
      <c r="BA4" s="270" t="s">
        <v>901</v>
      </c>
      <c r="BB4" s="270" t="s">
        <v>1</v>
      </c>
      <c r="BC4" s="270" t="s">
        <v>902</v>
      </c>
      <c r="BD4" s="270" t="s">
        <v>83</v>
      </c>
    </row>
    <row r="5" s="1" customFormat="1" ht="6.96" customHeight="1">
      <c r="B5" s="20"/>
      <c r="L5" s="20"/>
      <c r="AZ5" s="270" t="s">
        <v>273</v>
      </c>
      <c r="BA5" s="270" t="s">
        <v>273</v>
      </c>
      <c r="BB5" s="270" t="s">
        <v>1</v>
      </c>
      <c r="BC5" s="270" t="s">
        <v>903</v>
      </c>
      <c r="BD5" s="270" t="s">
        <v>83</v>
      </c>
    </row>
    <row r="6" s="1" customFormat="1" ht="12" customHeight="1">
      <c r="B6" s="20"/>
      <c r="D6" s="150" t="s">
        <v>16</v>
      </c>
      <c r="L6" s="20"/>
      <c r="AZ6" s="270" t="s">
        <v>904</v>
      </c>
      <c r="BA6" s="270" t="s">
        <v>904</v>
      </c>
      <c r="BB6" s="270" t="s">
        <v>1</v>
      </c>
      <c r="BC6" s="270" t="s">
        <v>905</v>
      </c>
      <c r="BD6" s="270" t="s">
        <v>83</v>
      </c>
    </row>
    <row r="7" s="1" customFormat="1" ht="16.5" customHeight="1">
      <c r="B7" s="20"/>
      <c r="E7" s="151" t="str">
        <f>'Rekapitulace stavby'!K6</f>
        <v>Obnova VHI v MPR - Obnova VHI v části ul. Kosmákova, Jihlava</v>
      </c>
      <c r="F7" s="150"/>
      <c r="G7" s="150"/>
      <c r="H7" s="150"/>
      <c r="L7" s="20"/>
      <c r="AZ7" s="270" t="s">
        <v>906</v>
      </c>
      <c r="BA7" s="270" t="s">
        <v>906</v>
      </c>
      <c r="BB7" s="270" t="s">
        <v>1</v>
      </c>
      <c r="BC7" s="270" t="s">
        <v>907</v>
      </c>
      <c r="BD7" s="270" t="s">
        <v>83</v>
      </c>
    </row>
    <row r="8" s="2" customFormat="1" ht="12" customHeight="1">
      <c r="A8" s="38"/>
      <c r="B8" s="44"/>
      <c r="C8" s="38"/>
      <c r="D8" s="150" t="s">
        <v>111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270" t="s">
        <v>908</v>
      </c>
      <c r="BA8" s="270" t="s">
        <v>908</v>
      </c>
      <c r="BB8" s="270" t="s">
        <v>1</v>
      </c>
      <c r="BC8" s="270" t="s">
        <v>909</v>
      </c>
      <c r="BD8" s="270" t="s">
        <v>83</v>
      </c>
    </row>
    <row r="9" s="2" customFormat="1" ht="16.5" customHeight="1">
      <c r="A9" s="38"/>
      <c r="B9" s="44"/>
      <c r="C9" s="38"/>
      <c r="D9" s="38"/>
      <c r="E9" s="152" t="s">
        <v>910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26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31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33</v>
      </c>
      <c r="E30" s="38"/>
      <c r="F30" s="38"/>
      <c r="G30" s="38"/>
      <c r="H30" s="38"/>
      <c r="I30" s="38"/>
      <c r="J30" s="160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35</v>
      </c>
      <c r="G32" s="38"/>
      <c r="H32" s="38"/>
      <c r="I32" s="161" t="s">
        <v>34</v>
      </c>
      <c r="J32" s="161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37</v>
      </c>
      <c r="E33" s="150" t="s">
        <v>38</v>
      </c>
      <c r="F33" s="163">
        <f>ROUND((SUM(BE125:BE479)),  2)</f>
        <v>0</v>
      </c>
      <c r="G33" s="38"/>
      <c r="H33" s="38"/>
      <c r="I33" s="164">
        <v>0.20999999999999999</v>
      </c>
      <c r="J33" s="163">
        <f>ROUND(((SUM(BE125:BE479))*I33),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39</v>
      </c>
      <c r="F34" s="163">
        <f>ROUND((SUM(BF125:BF479)),  2)</f>
        <v>0</v>
      </c>
      <c r="G34" s="38"/>
      <c r="H34" s="38"/>
      <c r="I34" s="164">
        <v>0.12</v>
      </c>
      <c r="J34" s="163">
        <f>ROUND(((SUM(BF125:BF479))*I34),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40</v>
      </c>
      <c r="F35" s="163">
        <f>ROUND((SUM(BG125:BG479)),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41</v>
      </c>
      <c r="F36" s="163">
        <f>ROUND((SUM(BH125:BH479)),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ROUND((SUM(BI125:BI479)),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43</v>
      </c>
      <c r="E39" s="167"/>
      <c r="F39" s="167"/>
      <c r="G39" s="168" t="s">
        <v>44</v>
      </c>
      <c r="H39" s="169" t="s">
        <v>45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46</v>
      </c>
      <c r="E50" s="173"/>
      <c r="F50" s="173"/>
      <c r="G50" s="172" t="s">
        <v>47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48</v>
      </c>
      <c r="E61" s="175"/>
      <c r="F61" s="176" t="s">
        <v>49</v>
      </c>
      <c r="G61" s="174" t="s">
        <v>48</v>
      </c>
      <c r="H61" s="175"/>
      <c r="I61" s="175"/>
      <c r="J61" s="177" t="s">
        <v>49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50</v>
      </c>
      <c r="E65" s="178"/>
      <c r="F65" s="178"/>
      <c r="G65" s="172" t="s">
        <v>51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48</v>
      </c>
      <c r="E76" s="175"/>
      <c r="F76" s="176" t="s">
        <v>49</v>
      </c>
      <c r="G76" s="174" t="s">
        <v>48</v>
      </c>
      <c r="H76" s="175"/>
      <c r="I76" s="175"/>
      <c r="J76" s="177" t="s">
        <v>49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Obnova VHI v MPR - Obnova VHI v části ul. Kosmákova, Jihlava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SO-02 - Rekonstrukce jednotné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5. 9. 2024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114</v>
      </c>
      <c r="D94" s="185"/>
      <c r="E94" s="185"/>
      <c r="F94" s="185"/>
      <c r="G94" s="185"/>
      <c r="H94" s="185"/>
      <c r="I94" s="185"/>
      <c r="J94" s="186" t="s">
        <v>115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116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117</v>
      </c>
    </row>
    <row r="97" s="9" customFormat="1" ht="24.96" customHeight="1">
      <c r="A97" s="9"/>
      <c r="B97" s="188"/>
      <c r="C97" s="189"/>
      <c r="D97" s="190" t="s">
        <v>276</v>
      </c>
      <c r="E97" s="191"/>
      <c r="F97" s="191"/>
      <c r="G97" s="191"/>
      <c r="H97" s="191"/>
      <c r="I97" s="191"/>
      <c r="J97" s="192">
        <f>J126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277</v>
      </c>
      <c r="E98" s="196"/>
      <c r="F98" s="196"/>
      <c r="G98" s="196"/>
      <c r="H98" s="196"/>
      <c r="I98" s="196"/>
      <c r="J98" s="197">
        <f>J127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278</v>
      </c>
      <c r="E99" s="196"/>
      <c r="F99" s="196"/>
      <c r="G99" s="196"/>
      <c r="H99" s="196"/>
      <c r="I99" s="196"/>
      <c r="J99" s="197">
        <f>J196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911</v>
      </c>
      <c r="E100" s="196"/>
      <c r="F100" s="196"/>
      <c r="G100" s="196"/>
      <c r="H100" s="196"/>
      <c r="I100" s="196"/>
      <c r="J100" s="197">
        <f>J204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279</v>
      </c>
      <c r="E101" s="196"/>
      <c r="F101" s="196"/>
      <c r="G101" s="196"/>
      <c r="H101" s="196"/>
      <c r="I101" s="196"/>
      <c r="J101" s="197">
        <f>J209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280</v>
      </c>
      <c r="E102" s="196"/>
      <c r="F102" s="196"/>
      <c r="G102" s="196"/>
      <c r="H102" s="196"/>
      <c r="I102" s="196"/>
      <c r="J102" s="197">
        <f>J223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281</v>
      </c>
      <c r="E103" s="196"/>
      <c r="F103" s="196"/>
      <c r="G103" s="196"/>
      <c r="H103" s="196"/>
      <c r="I103" s="196"/>
      <c r="J103" s="197">
        <f>J438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282</v>
      </c>
      <c r="E104" s="196"/>
      <c r="F104" s="196"/>
      <c r="G104" s="196"/>
      <c r="H104" s="196"/>
      <c r="I104" s="196"/>
      <c r="J104" s="197">
        <f>J456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283</v>
      </c>
      <c r="E105" s="196"/>
      <c r="F105" s="196"/>
      <c r="G105" s="196"/>
      <c r="H105" s="196"/>
      <c r="I105" s="196"/>
      <c r="J105" s="197">
        <f>J476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125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Obnova VHI v MPR - Obnova VHI v části ul. Kosmákova, Jihlava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111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SO-02 - Rekonstrukce jednotné kanalizace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5. 9. 2024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 xml:space="preserve"> </v>
      </c>
      <c r="G121" s="40"/>
      <c r="H121" s="40"/>
      <c r="I121" s="32" t="s">
        <v>29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27</v>
      </c>
      <c r="D122" s="40"/>
      <c r="E122" s="40"/>
      <c r="F122" s="27" t="str">
        <f>IF(E18="","",E18)</f>
        <v>Vyplň údaj</v>
      </c>
      <c r="G122" s="40"/>
      <c r="H122" s="40"/>
      <c r="I122" s="32" t="s">
        <v>31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126</v>
      </c>
      <c r="D124" s="202" t="s">
        <v>58</v>
      </c>
      <c r="E124" s="202" t="s">
        <v>54</v>
      </c>
      <c r="F124" s="202" t="s">
        <v>55</v>
      </c>
      <c r="G124" s="202" t="s">
        <v>127</v>
      </c>
      <c r="H124" s="202" t="s">
        <v>128</v>
      </c>
      <c r="I124" s="202" t="s">
        <v>129</v>
      </c>
      <c r="J124" s="202" t="s">
        <v>115</v>
      </c>
      <c r="K124" s="203" t="s">
        <v>130</v>
      </c>
      <c r="L124" s="204"/>
      <c r="M124" s="100" t="s">
        <v>1</v>
      </c>
      <c r="N124" s="101" t="s">
        <v>37</v>
      </c>
      <c r="O124" s="101" t="s">
        <v>131</v>
      </c>
      <c r="P124" s="101" t="s">
        <v>132</v>
      </c>
      <c r="Q124" s="101" t="s">
        <v>133</v>
      </c>
      <c r="R124" s="101" t="s">
        <v>134</v>
      </c>
      <c r="S124" s="101" t="s">
        <v>135</v>
      </c>
      <c r="T124" s="102" t="s">
        <v>136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137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</f>
        <v>0</v>
      </c>
      <c r="Q125" s="104"/>
      <c r="R125" s="207">
        <f>R126</f>
        <v>2125.6995218999996</v>
      </c>
      <c r="S125" s="104"/>
      <c r="T125" s="208">
        <f>T126</f>
        <v>281.44530999999995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72</v>
      </c>
      <c r="AU125" s="17" t="s">
        <v>117</v>
      </c>
      <c r="BK125" s="209">
        <f>BK126</f>
        <v>0</v>
      </c>
    </row>
    <row r="126" s="12" customFormat="1" ht="25.92" customHeight="1">
      <c r="A126" s="12"/>
      <c r="B126" s="210"/>
      <c r="C126" s="211"/>
      <c r="D126" s="212" t="s">
        <v>72</v>
      </c>
      <c r="E126" s="213" t="s">
        <v>287</v>
      </c>
      <c r="F126" s="213" t="s">
        <v>288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P127+P196+P204+P209+P223+P438+P456+P476</f>
        <v>0</v>
      </c>
      <c r="Q126" s="218"/>
      <c r="R126" s="219">
        <f>R127+R196+R204+R209+R223+R438+R456+R476</f>
        <v>2125.6995218999996</v>
      </c>
      <c r="S126" s="218"/>
      <c r="T126" s="220">
        <f>T127+T196+T204+T209+T223+T438+T456+T476</f>
        <v>281.44530999999995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81</v>
      </c>
      <c r="AT126" s="222" t="s">
        <v>72</v>
      </c>
      <c r="AU126" s="222" t="s">
        <v>73</v>
      </c>
      <c r="AY126" s="221" t="s">
        <v>140</v>
      </c>
      <c r="BK126" s="223">
        <f>BK127+BK196+BK204+BK209+BK223+BK438+BK456+BK476</f>
        <v>0</v>
      </c>
    </row>
    <row r="127" s="12" customFormat="1" ht="22.8" customHeight="1">
      <c r="A127" s="12"/>
      <c r="B127" s="210"/>
      <c r="C127" s="211"/>
      <c r="D127" s="212" t="s">
        <v>72</v>
      </c>
      <c r="E127" s="224" t="s">
        <v>81</v>
      </c>
      <c r="F127" s="224" t="s">
        <v>289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SUM(P128:P195)</f>
        <v>0</v>
      </c>
      <c r="Q127" s="218"/>
      <c r="R127" s="219">
        <f>SUM(R128:R195)</f>
        <v>1509.7380459999999</v>
      </c>
      <c r="S127" s="218"/>
      <c r="T127" s="220">
        <f>SUM(T128:T195)</f>
        <v>233.38405999999998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81</v>
      </c>
      <c r="AT127" s="222" t="s">
        <v>72</v>
      </c>
      <c r="AU127" s="222" t="s">
        <v>81</v>
      </c>
      <c r="AY127" s="221" t="s">
        <v>140</v>
      </c>
      <c r="BK127" s="223">
        <f>SUM(BK128:BK195)</f>
        <v>0</v>
      </c>
    </row>
    <row r="128" s="2" customFormat="1" ht="24.15" customHeight="1">
      <c r="A128" s="38"/>
      <c r="B128" s="39"/>
      <c r="C128" s="226" t="s">
        <v>81</v>
      </c>
      <c r="D128" s="226" t="s">
        <v>143</v>
      </c>
      <c r="E128" s="227" t="s">
        <v>912</v>
      </c>
      <c r="F128" s="228" t="s">
        <v>913</v>
      </c>
      <c r="G128" s="229" t="s">
        <v>292</v>
      </c>
      <c r="H128" s="230">
        <v>47.969999999999999</v>
      </c>
      <c r="I128" s="231"/>
      <c r="J128" s="232">
        <f>ROUND(I128*H128,2)</f>
        <v>0</v>
      </c>
      <c r="K128" s="228" t="s">
        <v>147</v>
      </c>
      <c r="L128" s="44"/>
      <c r="M128" s="233" t="s">
        <v>1</v>
      </c>
      <c r="N128" s="234" t="s">
        <v>38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0.255</v>
      </c>
      <c r="T128" s="236">
        <f>S128*H128</f>
        <v>12.23235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166</v>
      </c>
      <c r="AT128" s="237" t="s">
        <v>143</v>
      </c>
      <c r="AU128" s="237" t="s">
        <v>83</v>
      </c>
      <c r="AY128" s="17" t="s">
        <v>140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81</v>
      </c>
      <c r="BK128" s="238">
        <f>ROUND(I128*H128,2)</f>
        <v>0</v>
      </c>
      <c r="BL128" s="17" t="s">
        <v>166</v>
      </c>
      <c r="BM128" s="237" t="s">
        <v>914</v>
      </c>
    </row>
    <row r="129" s="2" customFormat="1">
      <c r="A129" s="38"/>
      <c r="B129" s="39"/>
      <c r="C129" s="40"/>
      <c r="D129" s="239" t="s">
        <v>150</v>
      </c>
      <c r="E129" s="40"/>
      <c r="F129" s="240" t="s">
        <v>915</v>
      </c>
      <c r="G129" s="40"/>
      <c r="H129" s="40"/>
      <c r="I129" s="241"/>
      <c r="J129" s="40"/>
      <c r="K129" s="40"/>
      <c r="L129" s="44"/>
      <c r="M129" s="242"/>
      <c r="N129" s="243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150</v>
      </c>
      <c r="AU129" s="17" t="s">
        <v>83</v>
      </c>
    </row>
    <row r="130" s="2" customFormat="1">
      <c r="A130" s="38"/>
      <c r="B130" s="39"/>
      <c r="C130" s="40"/>
      <c r="D130" s="244" t="s">
        <v>152</v>
      </c>
      <c r="E130" s="40"/>
      <c r="F130" s="245" t="s">
        <v>916</v>
      </c>
      <c r="G130" s="40"/>
      <c r="H130" s="40"/>
      <c r="I130" s="241"/>
      <c r="J130" s="40"/>
      <c r="K130" s="40"/>
      <c r="L130" s="44"/>
      <c r="M130" s="242"/>
      <c r="N130" s="24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152</v>
      </c>
      <c r="AU130" s="17" t="s">
        <v>83</v>
      </c>
    </row>
    <row r="131" s="13" customFormat="1">
      <c r="A131" s="13"/>
      <c r="B131" s="246"/>
      <c r="C131" s="247"/>
      <c r="D131" s="239" t="s">
        <v>154</v>
      </c>
      <c r="E131" s="248" t="s">
        <v>1</v>
      </c>
      <c r="F131" s="249" t="s">
        <v>917</v>
      </c>
      <c r="G131" s="247"/>
      <c r="H131" s="248" t="s">
        <v>1</v>
      </c>
      <c r="I131" s="250"/>
      <c r="J131" s="247"/>
      <c r="K131" s="247"/>
      <c r="L131" s="251"/>
      <c r="M131" s="252"/>
      <c r="N131" s="253"/>
      <c r="O131" s="253"/>
      <c r="P131" s="253"/>
      <c r="Q131" s="253"/>
      <c r="R131" s="253"/>
      <c r="S131" s="253"/>
      <c r="T131" s="25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5" t="s">
        <v>154</v>
      </c>
      <c r="AU131" s="255" t="s">
        <v>83</v>
      </c>
      <c r="AV131" s="13" t="s">
        <v>81</v>
      </c>
      <c r="AW131" s="13" t="s">
        <v>30</v>
      </c>
      <c r="AX131" s="13" t="s">
        <v>73</v>
      </c>
      <c r="AY131" s="255" t="s">
        <v>140</v>
      </c>
    </row>
    <row r="132" s="14" customFormat="1">
      <c r="A132" s="14"/>
      <c r="B132" s="256"/>
      <c r="C132" s="257"/>
      <c r="D132" s="239" t="s">
        <v>154</v>
      </c>
      <c r="E132" s="258" t="s">
        <v>1</v>
      </c>
      <c r="F132" s="259" t="s">
        <v>918</v>
      </c>
      <c r="G132" s="257"/>
      <c r="H132" s="260">
        <v>47.969999999999999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6" t="s">
        <v>154</v>
      </c>
      <c r="AU132" s="266" t="s">
        <v>83</v>
      </c>
      <c r="AV132" s="14" t="s">
        <v>83</v>
      </c>
      <c r="AW132" s="14" t="s">
        <v>30</v>
      </c>
      <c r="AX132" s="14" t="s">
        <v>81</v>
      </c>
      <c r="AY132" s="266" t="s">
        <v>140</v>
      </c>
    </row>
    <row r="133" s="2" customFormat="1" ht="24.15" customHeight="1">
      <c r="A133" s="38"/>
      <c r="B133" s="39"/>
      <c r="C133" s="226" t="s">
        <v>83</v>
      </c>
      <c r="D133" s="226" t="s">
        <v>143</v>
      </c>
      <c r="E133" s="227" t="s">
        <v>306</v>
      </c>
      <c r="F133" s="228" t="s">
        <v>307</v>
      </c>
      <c r="G133" s="229" t="s">
        <v>292</v>
      </c>
      <c r="H133" s="230">
        <v>43.549999999999997</v>
      </c>
      <c r="I133" s="231"/>
      <c r="J133" s="232">
        <f>ROUND(I133*H133,2)</f>
        <v>0</v>
      </c>
      <c r="K133" s="228" t="s">
        <v>147</v>
      </c>
      <c r="L133" s="44"/>
      <c r="M133" s="233" t="s">
        <v>1</v>
      </c>
      <c r="N133" s="234" t="s">
        <v>38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0.41699999999999998</v>
      </c>
      <c r="T133" s="236">
        <f>S133*H133</f>
        <v>18.160349999999998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166</v>
      </c>
      <c r="AT133" s="237" t="s">
        <v>143</v>
      </c>
      <c r="AU133" s="237" t="s">
        <v>83</v>
      </c>
      <c r="AY133" s="17" t="s">
        <v>140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81</v>
      </c>
      <c r="BK133" s="238">
        <f>ROUND(I133*H133,2)</f>
        <v>0</v>
      </c>
      <c r="BL133" s="17" t="s">
        <v>166</v>
      </c>
      <c r="BM133" s="237" t="s">
        <v>919</v>
      </c>
    </row>
    <row r="134" s="2" customFormat="1">
      <c r="A134" s="38"/>
      <c r="B134" s="39"/>
      <c r="C134" s="40"/>
      <c r="D134" s="239" t="s">
        <v>150</v>
      </c>
      <c r="E134" s="40"/>
      <c r="F134" s="240" t="s">
        <v>309</v>
      </c>
      <c r="G134" s="40"/>
      <c r="H134" s="40"/>
      <c r="I134" s="241"/>
      <c r="J134" s="40"/>
      <c r="K134" s="40"/>
      <c r="L134" s="44"/>
      <c r="M134" s="242"/>
      <c r="N134" s="243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150</v>
      </c>
      <c r="AU134" s="17" t="s">
        <v>83</v>
      </c>
    </row>
    <row r="135" s="2" customFormat="1">
      <c r="A135" s="38"/>
      <c r="B135" s="39"/>
      <c r="C135" s="40"/>
      <c r="D135" s="244" t="s">
        <v>152</v>
      </c>
      <c r="E135" s="40"/>
      <c r="F135" s="245" t="s">
        <v>310</v>
      </c>
      <c r="G135" s="40"/>
      <c r="H135" s="40"/>
      <c r="I135" s="241"/>
      <c r="J135" s="40"/>
      <c r="K135" s="40"/>
      <c r="L135" s="44"/>
      <c r="M135" s="242"/>
      <c r="N135" s="243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152</v>
      </c>
      <c r="AU135" s="17" t="s">
        <v>83</v>
      </c>
    </row>
    <row r="136" s="13" customFormat="1">
      <c r="A136" s="13"/>
      <c r="B136" s="246"/>
      <c r="C136" s="247"/>
      <c r="D136" s="239" t="s">
        <v>154</v>
      </c>
      <c r="E136" s="248" t="s">
        <v>1</v>
      </c>
      <c r="F136" s="249" t="s">
        <v>920</v>
      </c>
      <c r="G136" s="247"/>
      <c r="H136" s="248" t="s">
        <v>1</v>
      </c>
      <c r="I136" s="250"/>
      <c r="J136" s="247"/>
      <c r="K136" s="247"/>
      <c r="L136" s="251"/>
      <c r="M136" s="252"/>
      <c r="N136" s="253"/>
      <c r="O136" s="253"/>
      <c r="P136" s="253"/>
      <c r="Q136" s="253"/>
      <c r="R136" s="253"/>
      <c r="S136" s="253"/>
      <c r="T136" s="25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5" t="s">
        <v>154</v>
      </c>
      <c r="AU136" s="255" t="s">
        <v>83</v>
      </c>
      <c r="AV136" s="13" t="s">
        <v>81</v>
      </c>
      <c r="AW136" s="13" t="s">
        <v>30</v>
      </c>
      <c r="AX136" s="13" t="s">
        <v>73</v>
      </c>
      <c r="AY136" s="255" t="s">
        <v>140</v>
      </c>
    </row>
    <row r="137" s="14" customFormat="1">
      <c r="A137" s="14"/>
      <c r="B137" s="256"/>
      <c r="C137" s="257"/>
      <c r="D137" s="239" t="s">
        <v>154</v>
      </c>
      <c r="E137" s="258" t="s">
        <v>1</v>
      </c>
      <c r="F137" s="259" t="s">
        <v>921</v>
      </c>
      <c r="G137" s="257"/>
      <c r="H137" s="260">
        <v>43.549999999999997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6" t="s">
        <v>154</v>
      </c>
      <c r="AU137" s="266" t="s">
        <v>83</v>
      </c>
      <c r="AV137" s="14" t="s">
        <v>83</v>
      </c>
      <c r="AW137" s="14" t="s">
        <v>30</v>
      </c>
      <c r="AX137" s="14" t="s">
        <v>81</v>
      </c>
      <c r="AY137" s="266" t="s">
        <v>140</v>
      </c>
    </row>
    <row r="138" s="2" customFormat="1" ht="24.15" customHeight="1">
      <c r="A138" s="38"/>
      <c r="B138" s="39"/>
      <c r="C138" s="226" t="s">
        <v>161</v>
      </c>
      <c r="D138" s="226" t="s">
        <v>143</v>
      </c>
      <c r="E138" s="227" t="s">
        <v>922</v>
      </c>
      <c r="F138" s="228" t="s">
        <v>923</v>
      </c>
      <c r="G138" s="229" t="s">
        <v>292</v>
      </c>
      <c r="H138" s="230">
        <v>258.82999999999998</v>
      </c>
      <c r="I138" s="231"/>
      <c r="J138" s="232">
        <f>ROUND(I138*H138,2)</f>
        <v>0</v>
      </c>
      <c r="K138" s="228" t="s">
        <v>147</v>
      </c>
      <c r="L138" s="44"/>
      <c r="M138" s="233" t="s">
        <v>1</v>
      </c>
      <c r="N138" s="234" t="s">
        <v>38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0.57999999999999996</v>
      </c>
      <c r="T138" s="236">
        <f>S138*H138</f>
        <v>150.12139999999999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166</v>
      </c>
      <c r="AT138" s="237" t="s">
        <v>143</v>
      </c>
      <c r="AU138" s="237" t="s">
        <v>83</v>
      </c>
      <c r="AY138" s="17" t="s">
        <v>140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81</v>
      </c>
      <c r="BK138" s="238">
        <f>ROUND(I138*H138,2)</f>
        <v>0</v>
      </c>
      <c r="BL138" s="17" t="s">
        <v>166</v>
      </c>
      <c r="BM138" s="237" t="s">
        <v>924</v>
      </c>
    </row>
    <row r="139" s="2" customFormat="1">
      <c r="A139" s="38"/>
      <c r="B139" s="39"/>
      <c r="C139" s="40"/>
      <c r="D139" s="239" t="s">
        <v>150</v>
      </c>
      <c r="E139" s="40"/>
      <c r="F139" s="240" t="s">
        <v>925</v>
      </c>
      <c r="G139" s="40"/>
      <c r="H139" s="40"/>
      <c r="I139" s="241"/>
      <c r="J139" s="40"/>
      <c r="K139" s="40"/>
      <c r="L139" s="44"/>
      <c r="M139" s="242"/>
      <c r="N139" s="243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150</v>
      </c>
      <c r="AU139" s="17" t="s">
        <v>83</v>
      </c>
    </row>
    <row r="140" s="2" customFormat="1">
      <c r="A140" s="38"/>
      <c r="B140" s="39"/>
      <c r="C140" s="40"/>
      <c r="D140" s="244" t="s">
        <v>152</v>
      </c>
      <c r="E140" s="40"/>
      <c r="F140" s="245" t="s">
        <v>926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152</v>
      </c>
      <c r="AU140" s="17" t="s">
        <v>83</v>
      </c>
    </row>
    <row r="141" s="14" customFormat="1">
      <c r="A141" s="14"/>
      <c r="B141" s="256"/>
      <c r="C141" s="257"/>
      <c r="D141" s="239" t="s">
        <v>154</v>
      </c>
      <c r="E141" s="258" t="s">
        <v>1</v>
      </c>
      <c r="F141" s="259" t="s">
        <v>927</v>
      </c>
      <c r="G141" s="257"/>
      <c r="H141" s="260">
        <v>258.82999999999998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6" t="s">
        <v>154</v>
      </c>
      <c r="AU141" s="266" t="s">
        <v>83</v>
      </c>
      <c r="AV141" s="14" t="s">
        <v>83</v>
      </c>
      <c r="AW141" s="14" t="s">
        <v>30</v>
      </c>
      <c r="AX141" s="14" t="s">
        <v>81</v>
      </c>
      <c r="AY141" s="266" t="s">
        <v>140</v>
      </c>
    </row>
    <row r="142" s="2" customFormat="1" ht="24.15" customHeight="1">
      <c r="A142" s="38"/>
      <c r="B142" s="39"/>
      <c r="C142" s="226" t="s">
        <v>166</v>
      </c>
      <c r="D142" s="226" t="s">
        <v>143</v>
      </c>
      <c r="E142" s="227" t="s">
        <v>928</v>
      </c>
      <c r="F142" s="228" t="s">
        <v>929</v>
      </c>
      <c r="G142" s="229" t="s">
        <v>292</v>
      </c>
      <c r="H142" s="230">
        <v>167.31</v>
      </c>
      <c r="I142" s="231"/>
      <c r="J142" s="232">
        <f>ROUND(I142*H142,2)</f>
        <v>0</v>
      </c>
      <c r="K142" s="228" t="s">
        <v>147</v>
      </c>
      <c r="L142" s="44"/>
      <c r="M142" s="233" t="s">
        <v>1</v>
      </c>
      <c r="N142" s="234" t="s">
        <v>38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0.316</v>
      </c>
      <c r="T142" s="236">
        <f>S142*H142</f>
        <v>52.869959999999999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166</v>
      </c>
      <c r="AT142" s="237" t="s">
        <v>143</v>
      </c>
      <c r="AU142" s="237" t="s">
        <v>83</v>
      </c>
      <c r="AY142" s="17" t="s">
        <v>140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81</v>
      </c>
      <c r="BK142" s="238">
        <f>ROUND(I142*H142,2)</f>
        <v>0</v>
      </c>
      <c r="BL142" s="17" t="s">
        <v>166</v>
      </c>
      <c r="BM142" s="237" t="s">
        <v>930</v>
      </c>
    </row>
    <row r="143" s="2" customFormat="1">
      <c r="A143" s="38"/>
      <c r="B143" s="39"/>
      <c r="C143" s="40"/>
      <c r="D143" s="239" t="s">
        <v>150</v>
      </c>
      <c r="E143" s="40"/>
      <c r="F143" s="240" t="s">
        <v>931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150</v>
      </c>
      <c r="AU143" s="17" t="s">
        <v>83</v>
      </c>
    </row>
    <row r="144" s="2" customFormat="1">
      <c r="A144" s="38"/>
      <c r="B144" s="39"/>
      <c r="C144" s="40"/>
      <c r="D144" s="244" t="s">
        <v>152</v>
      </c>
      <c r="E144" s="40"/>
      <c r="F144" s="245" t="s">
        <v>932</v>
      </c>
      <c r="G144" s="40"/>
      <c r="H144" s="40"/>
      <c r="I144" s="241"/>
      <c r="J144" s="40"/>
      <c r="K144" s="40"/>
      <c r="L144" s="44"/>
      <c r="M144" s="242"/>
      <c r="N144" s="243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152</v>
      </c>
      <c r="AU144" s="17" t="s">
        <v>83</v>
      </c>
    </row>
    <row r="145" s="13" customFormat="1">
      <c r="A145" s="13"/>
      <c r="B145" s="246"/>
      <c r="C145" s="247"/>
      <c r="D145" s="239" t="s">
        <v>154</v>
      </c>
      <c r="E145" s="248" t="s">
        <v>1</v>
      </c>
      <c r="F145" s="249" t="s">
        <v>324</v>
      </c>
      <c r="G145" s="247"/>
      <c r="H145" s="248" t="s">
        <v>1</v>
      </c>
      <c r="I145" s="250"/>
      <c r="J145" s="247"/>
      <c r="K145" s="247"/>
      <c r="L145" s="251"/>
      <c r="M145" s="252"/>
      <c r="N145" s="253"/>
      <c r="O145" s="253"/>
      <c r="P145" s="253"/>
      <c r="Q145" s="253"/>
      <c r="R145" s="253"/>
      <c r="S145" s="253"/>
      <c r="T145" s="25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5" t="s">
        <v>154</v>
      </c>
      <c r="AU145" s="255" t="s">
        <v>83</v>
      </c>
      <c r="AV145" s="13" t="s">
        <v>81</v>
      </c>
      <c r="AW145" s="13" t="s">
        <v>30</v>
      </c>
      <c r="AX145" s="13" t="s">
        <v>73</v>
      </c>
      <c r="AY145" s="255" t="s">
        <v>140</v>
      </c>
    </row>
    <row r="146" s="14" customFormat="1">
      <c r="A146" s="14"/>
      <c r="B146" s="256"/>
      <c r="C146" s="257"/>
      <c r="D146" s="239" t="s">
        <v>154</v>
      </c>
      <c r="E146" s="258" t="s">
        <v>1</v>
      </c>
      <c r="F146" s="259" t="s">
        <v>933</v>
      </c>
      <c r="G146" s="257"/>
      <c r="H146" s="260">
        <v>167.31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154</v>
      </c>
      <c r="AU146" s="266" t="s">
        <v>83</v>
      </c>
      <c r="AV146" s="14" t="s">
        <v>83</v>
      </c>
      <c r="AW146" s="14" t="s">
        <v>30</v>
      </c>
      <c r="AX146" s="14" t="s">
        <v>81</v>
      </c>
      <c r="AY146" s="266" t="s">
        <v>140</v>
      </c>
    </row>
    <row r="147" s="2" customFormat="1" ht="24.15" customHeight="1">
      <c r="A147" s="38"/>
      <c r="B147" s="39"/>
      <c r="C147" s="226" t="s">
        <v>139</v>
      </c>
      <c r="D147" s="226" t="s">
        <v>143</v>
      </c>
      <c r="E147" s="227" t="s">
        <v>934</v>
      </c>
      <c r="F147" s="228" t="s">
        <v>935</v>
      </c>
      <c r="G147" s="229" t="s">
        <v>936</v>
      </c>
      <c r="H147" s="230">
        <v>1800</v>
      </c>
      <c r="I147" s="231"/>
      <c r="J147" s="232">
        <f>ROUND(I147*H147,2)</f>
        <v>0</v>
      </c>
      <c r="K147" s="228" t="s">
        <v>147</v>
      </c>
      <c r="L147" s="44"/>
      <c r="M147" s="233" t="s">
        <v>1</v>
      </c>
      <c r="N147" s="234" t="s">
        <v>38</v>
      </c>
      <c r="O147" s="91"/>
      <c r="P147" s="235">
        <f>O147*H147</f>
        <v>0</v>
      </c>
      <c r="Q147" s="235">
        <v>3.0000000000000001E-05</v>
      </c>
      <c r="R147" s="235">
        <f>Q147*H147</f>
        <v>0.053999999999999999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166</v>
      </c>
      <c r="AT147" s="237" t="s">
        <v>143</v>
      </c>
      <c r="AU147" s="237" t="s">
        <v>83</v>
      </c>
      <c r="AY147" s="17" t="s">
        <v>140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81</v>
      </c>
      <c r="BK147" s="238">
        <f>ROUND(I147*H147,2)</f>
        <v>0</v>
      </c>
      <c r="BL147" s="17" t="s">
        <v>166</v>
      </c>
      <c r="BM147" s="237" t="s">
        <v>937</v>
      </c>
    </row>
    <row r="148" s="2" customFormat="1">
      <c r="A148" s="38"/>
      <c r="B148" s="39"/>
      <c r="C148" s="40"/>
      <c r="D148" s="239" t="s">
        <v>150</v>
      </c>
      <c r="E148" s="40"/>
      <c r="F148" s="240" t="s">
        <v>938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150</v>
      </c>
      <c r="AU148" s="17" t="s">
        <v>83</v>
      </c>
    </row>
    <row r="149" s="2" customFormat="1">
      <c r="A149" s="38"/>
      <c r="B149" s="39"/>
      <c r="C149" s="40"/>
      <c r="D149" s="244" t="s">
        <v>152</v>
      </c>
      <c r="E149" s="40"/>
      <c r="F149" s="245" t="s">
        <v>939</v>
      </c>
      <c r="G149" s="40"/>
      <c r="H149" s="40"/>
      <c r="I149" s="241"/>
      <c r="J149" s="40"/>
      <c r="K149" s="40"/>
      <c r="L149" s="44"/>
      <c r="M149" s="242"/>
      <c r="N149" s="243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152</v>
      </c>
      <c r="AU149" s="17" t="s">
        <v>83</v>
      </c>
    </row>
    <row r="150" s="14" customFormat="1">
      <c r="A150" s="14"/>
      <c r="B150" s="256"/>
      <c r="C150" s="257"/>
      <c r="D150" s="239" t="s">
        <v>154</v>
      </c>
      <c r="E150" s="258" t="s">
        <v>1</v>
      </c>
      <c r="F150" s="259" t="s">
        <v>940</v>
      </c>
      <c r="G150" s="257"/>
      <c r="H150" s="260">
        <v>1800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154</v>
      </c>
      <c r="AU150" s="266" t="s">
        <v>83</v>
      </c>
      <c r="AV150" s="14" t="s">
        <v>83</v>
      </c>
      <c r="AW150" s="14" t="s">
        <v>30</v>
      </c>
      <c r="AX150" s="14" t="s">
        <v>81</v>
      </c>
      <c r="AY150" s="266" t="s">
        <v>140</v>
      </c>
    </row>
    <row r="151" s="2" customFormat="1" ht="24.15" customHeight="1">
      <c r="A151" s="38"/>
      <c r="B151" s="39"/>
      <c r="C151" s="226" t="s">
        <v>176</v>
      </c>
      <c r="D151" s="226" t="s">
        <v>143</v>
      </c>
      <c r="E151" s="227" t="s">
        <v>941</v>
      </c>
      <c r="F151" s="228" t="s">
        <v>942</v>
      </c>
      <c r="G151" s="229" t="s">
        <v>943</v>
      </c>
      <c r="H151" s="230">
        <v>90</v>
      </c>
      <c r="I151" s="231"/>
      <c r="J151" s="232">
        <f>ROUND(I151*H151,2)</f>
        <v>0</v>
      </c>
      <c r="K151" s="228" t="s">
        <v>147</v>
      </c>
      <c r="L151" s="44"/>
      <c r="M151" s="233" t="s">
        <v>1</v>
      </c>
      <c r="N151" s="234" t="s">
        <v>38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166</v>
      </c>
      <c r="AT151" s="237" t="s">
        <v>143</v>
      </c>
      <c r="AU151" s="237" t="s">
        <v>83</v>
      </c>
      <c r="AY151" s="17" t="s">
        <v>140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81</v>
      </c>
      <c r="BK151" s="238">
        <f>ROUND(I151*H151,2)</f>
        <v>0</v>
      </c>
      <c r="BL151" s="17" t="s">
        <v>166</v>
      </c>
      <c r="BM151" s="237" t="s">
        <v>944</v>
      </c>
    </row>
    <row r="152" s="2" customFormat="1">
      <c r="A152" s="38"/>
      <c r="B152" s="39"/>
      <c r="C152" s="40"/>
      <c r="D152" s="239" t="s">
        <v>150</v>
      </c>
      <c r="E152" s="40"/>
      <c r="F152" s="240" t="s">
        <v>945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150</v>
      </c>
      <c r="AU152" s="17" t="s">
        <v>83</v>
      </c>
    </row>
    <row r="153" s="2" customFormat="1">
      <c r="A153" s="38"/>
      <c r="B153" s="39"/>
      <c r="C153" s="40"/>
      <c r="D153" s="244" t="s">
        <v>152</v>
      </c>
      <c r="E153" s="40"/>
      <c r="F153" s="245" t="s">
        <v>946</v>
      </c>
      <c r="G153" s="40"/>
      <c r="H153" s="40"/>
      <c r="I153" s="241"/>
      <c r="J153" s="40"/>
      <c r="K153" s="40"/>
      <c r="L153" s="44"/>
      <c r="M153" s="242"/>
      <c r="N153" s="24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152</v>
      </c>
      <c r="AU153" s="17" t="s">
        <v>83</v>
      </c>
    </row>
    <row r="154" s="14" customFormat="1">
      <c r="A154" s="14"/>
      <c r="B154" s="256"/>
      <c r="C154" s="257"/>
      <c r="D154" s="239" t="s">
        <v>154</v>
      </c>
      <c r="E154" s="258" t="s">
        <v>1</v>
      </c>
      <c r="F154" s="259" t="s">
        <v>947</v>
      </c>
      <c r="G154" s="257"/>
      <c r="H154" s="260">
        <v>90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154</v>
      </c>
      <c r="AU154" s="266" t="s">
        <v>83</v>
      </c>
      <c r="AV154" s="14" t="s">
        <v>83</v>
      </c>
      <c r="AW154" s="14" t="s">
        <v>30</v>
      </c>
      <c r="AX154" s="14" t="s">
        <v>81</v>
      </c>
      <c r="AY154" s="266" t="s">
        <v>140</v>
      </c>
    </row>
    <row r="155" s="2" customFormat="1" ht="33" customHeight="1">
      <c r="A155" s="38"/>
      <c r="B155" s="39"/>
      <c r="C155" s="226" t="s">
        <v>181</v>
      </c>
      <c r="D155" s="226" t="s">
        <v>143</v>
      </c>
      <c r="E155" s="227" t="s">
        <v>326</v>
      </c>
      <c r="F155" s="228" t="s">
        <v>327</v>
      </c>
      <c r="G155" s="229" t="s">
        <v>328</v>
      </c>
      <c r="H155" s="230">
        <v>475.95499999999998</v>
      </c>
      <c r="I155" s="231"/>
      <c r="J155" s="232">
        <f>ROUND(I155*H155,2)</f>
        <v>0</v>
      </c>
      <c r="K155" s="228" t="s">
        <v>147</v>
      </c>
      <c r="L155" s="44"/>
      <c r="M155" s="233" t="s">
        <v>1</v>
      </c>
      <c r="N155" s="234" t="s">
        <v>38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166</v>
      </c>
      <c r="AT155" s="237" t="s">
        <v>143</v>
      </c>
      <c r="AU155" s="237" t="s">
        <v>83</v>
      </c>
      <c r="AY155" s="17" t="s">
        <v>140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81</v>
      </c>
      <c r="BK155" s="238">
        <f>ROUND(I155*H155,2)</f>
        <v>0</v>
      </c>
      <c r="BL155" s="17" t="s">
        <v>166</v>
      </c>
      <c r="BM155" s="237" t="s">
        <v>948</v>
      </c>
    </row>
    <row r="156" s="2" customFormat="1">
      <c r="A156" s="38"/>
      <c r="B156" s="39"/>
      <c r="C156" s="40"/>
      <c r="D156" s="239" t="s">
        <v>150</v>
      </c>
      <c r="E156" s="40"/>
      <c r="F156" s="240" t="s">
        <v>330</v>
      </c>
      <c r="G156" s="40"/>
      <c r="H156" s="40"/>
      <c r="I156" s="241"/>
      <c r="J156" s="40"/>
      <c r="K156" s="40"/>
      <c r="L156" s="44"/>
      <c r="M156" s="242"/>
      <c r="N156" s="243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150</v>
      </c>
      <c r="AU156" s="17" t="s">
        <v>83</v>
      </c>
    </row>
    <row r="157" s="2" customFormat="1">
      <c r="A157" s="38"/>
      <c r="B157" s="39"/>
      <c r="C157" s="40"/>
      <c r="D157" s="244" t="s">
        <v>152</v>
      </c>
      <c r="E157" s="40"/>
      <c r="F157" s="245" t="s">
        <v>331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152</v>
      </c>
      <c r="AU157" s="17" t="s">
        <v>83</v>
      </c>
    </row>
    <row r="158" s="14" customFormat="1">
      <c r="A158" s="14"/>
      <c r="B158" s="256"/>
      <c r="C158" s="257"/>
      <c r="D158" s="239" t="s">
        <v>154</v>
      </c>
      <c r="E158" s="258" t="s">
        <v>273</v>
      </c>
      <c r="F158" s="259" t="s">
        <v>949</v>
      </c>
      <c r="G158" s="257"/>
      <c r="H158" s="260">
        <v>951.90999999999997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154</v>
      </c>
      <c r="AU158" s="266" t="s">
        <v>83</v>
      </c>
      <c r="AV158" s="14" t="s">
        <v>83</v>
      </c>
      <c r="AW158" s="14" t="s">
        <v>30</v>
      </c>
      <c r="AX158" s="14" t="s">
        <v>73</v>
      </c>
      <c r="AY158" s="266" t="s">
        <v>140</v>
      </c>
    </row>
    <row r="159" s="14" customFormat="1">
      <c r="A159" s="14"/>
      <c r="B159" s="256"/>
      <c r="C159" s="257"/>
      <c r="D159" s="239" t="s">
        <v>154</v>
      </c>
      <c r="E159" s="258" t="s">
        <v>1</v>
      </c>
      <c r="F159" s="259" t="s">
        <v>333</v>
      </c>
      <c r="G159" s="257"/>
      <c r="H159" s="260">
        <v>475.95499999999998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6" t="s">
        <v>154</v>
      </c>
      <c r="AU159" s="266" t="s">
        <v>83</v>
      </c>
      <c r="AV159" s="14" t="s">
        <v>83</v>
      </c>
      <c r="AW159" s="14" t="s">
        <v>30</v>
      </c>
      <c r="AX159" s="14" t="s">
        <v>81</v>
      </c>
      <c r="AY159" s="266" t="s">
        <v>140</v>
      </c>
    </row>
    <row r="160" s="2" customFormat="1" ht="33" customHeight="1">
      <c r="A160" s="38"/>
      <c r="B160" s="39"/>
      <c r="C160" s="226" t="s">
        <v>188</v>
      </c>
      <c r="D160" s="226" t="s">
        <v>143</v>
      </c>
      <c r="E160" s="227" t="s">
        <v>334</v>
      </c>
      <c r="F160" s="228" t="s">
        <v>335</v>
      </c>
      <c r="G160" s="229" t="s">
        <v>328</v>
      </c>
      <c r="H160" s="230">
        <v>475.95499999999998</v>
      </c>
      <c r="I160" s="231"/>
      <c r="J160" s="232">
        <f>ROUND(I160*H160,2)</f>
        <v>0</v>
      </c>
      <c r="K160" s="228" t="s">
        <v>147</v>
      </c>
      <c r="L160" s="44"/>
      <c r="M160" s="233" t="s">
        <v>1</v>
      </c>
      <c r="N160" s="234" t="s">
        <v>38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166</v>
      </c>
      <c r="AT160" s="237" t="s">
        <v>143</v>
      </c>
      <c r="AU160" s="237" t="s">
        <v>83</v>
      </c>
      <c r="AY160" s="17" t="s">
        <v>140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81</v>
      </c>
      <c r="BK160" s="238">
        <f>ROUND(I160*H160,2)</f>
        <v>0</v>
      </c>
      <c r="BL160" s="17" t="s">
        <v>166</v>
      </c>
      <c r="BM160" s="237" t="s">
        <v>950</v>
      </c>
    </row>
    <row r="161" s="2" customFormat="1">
      <c r="A161" s="38"/>
      <c r="B161" s="39"/>
      <c r="C161" s="40"/>
      <c r="D161" s="239" t="s">
        <v>150</v>
      </c>
      <c r="E161" s="40"/>
      <c r="F161" s="240" t="s">
        <v>337</v>
      </c>
      <c r="G161" s="40"/>
      <c r="H161" s="40"/>
      <c r="I161" s="241"/>
      <c r="J161" s="40"/>
      <c r="K161" s="40"/>
      <c r="L161" s="44"/>
      <c r="M161" s="242"/>
      <c r="N161" s="243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150</v>
      </c>
      <c r="AU161" s="17" t="s">
        <v>83</v>
      </c>
    </row>
    <row r="162" s="2" customFormat="1">
      <c r="A162" s="38"/>
      <c r="B162" s="39"/>
      <c r="C162" s="40"/>
      <c r="D162" s="244" t="s">
        <v>152</v>
      </c>
      <c r="E162" s="40"/>
      <c r="F162" s="245" t="s">
        <v>338</v>
      </c>
      <c r="G162" s="40"/>
      <c r="H162" s="40"/>
      <c r="I162" s="241"/>
      <c r="J162" s="40"/>
      <c r="K162" s="40"/>
      <c r="L162" s="44"/>
      <c r="M162" s="242"/>
      <c r="N162" s="24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152</v>
      </c>
      <c r="AU162" s="17" t="s">
        <v>83</v>
      </c>
    </row>
    <row r="163" s="14" customFormat="1">
      <c r="A163" s="14"/>
      <c r="B163" s="256"/>
      <c r="C163" s="257"/>
      <c r="D163" s="239" t="s">
        <v>154</v>
      </c>
      <c r="E163" s="258" t="s">
        <v>1</v>
      </c>
      <c r="F163" s="259" t="s">
        <v>333</v>
      </c>
      <c r="G163" s="257"/>
      <c r="H163" s="260">
        <v>475.95499999999998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154</v>
      </c>
      <c r="AU163" s="266" t="s">
        <v>83</v>
      </c>
      <c r="AV163" s="14" t="s">
        <v>83</v>
      </c>
      <c r="AW163" s="14" t="s">
        <v>30</v>
      </c>
      <c r="AX163" s="14" t="s">
        <v>81</v>
      </c>
      <c r="AY163" s="266" t="s">
        <v>140</v>
      </c>
    </row>
    <row r="164" s="2" customFormat="1" ht="24.15" customHeight="1">
      <c r="A164" s="38"/>
      <c r="B164" s="39"/>
      <c r="C164" s="226" t="s">
        <v>198</v>
      </c>
      <c r="D164" s="226" t="s">
        <v>143</v>
      </c>
      <c r="E164" s="227" t="s">
        <v>951</v>
      </c>
      <c r="F164" s="228" t="s">
        <v>952</v>
      </c>
      <c r="G164" s="229" t="s">
        <v>292</v>
      </c>
      <c r="H164" s="230">
        <v>1159.4000000000001</v>
      </c>
      <c r="I164" s="231"/>
      <c r="J164" s="232">
        <f>ROUND(I164*H164,2)</f>
        <v>0</v>
      </c>
      <c r="K164" s="228" t="s">
        <v>147</v>
      </c>
      <c r="L164" s="44"/>
      <c r="M164" s="233" t="s">
        <v>1</v>
      </c>
      <c r="N164" s="234" t="s">
        <v>38</v>
      </c>
      <c r="O164" s="91"/>
      <c r="P164" s="235">
        <f>O164*H164</f>
        <v>0</v>
      </c>
      <c r="Q164" s="235">
        <v>0.00059000000000000003</v>
      </c>
      <c r="R164" s="235">
        <f>Q164*H164</f>
        <v>0.68404600000000004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166</v>
      </c>
      <c r="AT164" s="237" t="s">
        <v>143</v>
      </c>
      <c r="AU164" s="237" t="s">
        <v>83</v>
      </c>
      <c r="AY164" s="17" t="s">
        <v>140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81</v>
      </c>
      <c r="BK164" s="238">
        <f>ROUND(I164*H164,2)</f>
        <v>0</v>
      </c>
      <c r="BL164" s="17" t="s">
        <v>166</v>
      </c>
      <c r="BM164" s="237" t="s">
        <v>953</v>
      </c>
    </row>
    <row r="165" s="2" customFormat="1">
      <c r="A165" s="38"/>
      <c r="B165" s="39"/>
      <c r="C165" s="40"/>
      <c r="D165" s="239" t="s">
        <v>150</v>
      </c>
      <c r="E165" s="40"/>
      <c r="F165" s="240" t="s">
        <v>954</v>
      </c>
      <c r="G165" s="40"/>
      <c r="H165" s="40"/>
      <c r="I165" s="241"/>
      <c r="J165" s="40"/>
      <c r="K165" s="40"/>
      <c r="L165" s="44"/>
      <c r="M165" s="242"/>
      <c r="N165" s="243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150</v>
      </c>
      <c r="AU165" s="17" t="s">
        <v>83</v>
      </c>
    </row>
    <row r="166" s="2" customFormat="1">
      <c r="A166" s="38"/>
      <c r="B166" s="39"/>
      <c r="C166" s="40"/>
      <c r="D166" s="244" t="s">
        <v>152</v>
      </c>
      <c r="E166" s="40"/>
      <c r="F166" s="245" t="s">
        <v>955</v>
      </c>
      <c r="G166" s="40"/>
      <c r="H166" s="40"/>
      <c r="I166" s="241"/>
      <c r="J166" s="40"/>
      <c r="K166" s="40"/>
      <c r="L166" s="44"/>
      <c r="M166" s="242"/>
      <c r="N166" s="24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152</v>
      </c>
      <c r="AU166" s="17" t="s">
        <v>83</v>
      </c>
    </row>
    <row r="167" s="14" customFormat="1">
      <c r="A167" s="14"/>
      <c r="B167" s="256"/>
      <c r="C167" s="257"/>
      <c r="D167" s="239" t="s">
        <v>154</v>
      </c>
      <c r="E167" s="258" t="s">
        <v>904</v>
      </c>
      <c r="F167" s="259" t="s">
        <v>956</v>
      </c>
      <c r="G167" s="257"/>
      <c r="H167" s="260">
        <v>1159.4000000000001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154</v>
      </c>
      <c r="AU167" s="266" t="s">
        <v>83</v>
      </c>
      <c r="AV167" s="14" t="s">
        <v>83</v>
      </c>
      <c r="AW167" s="14" t="s">
        <v>30</v>
      </c>
      <c r="AX167" s="14" t="s">
        <v>81</v>
      </c>
      <c r="AY167" s="266" t="s">
        <v>140</v>
      </c>
    </row>
    <row r="168" s="2" customFormat="1" ht="24.15" customHeight="1">
      <c r="A168" s="38"/>
      <c r="B168" s="39"/>
      <c r="C168" s="226" t="s">
        <v>204</v>
      </c>
      <c r="D168" s="226" t="s">
        <v>143</v>
      </c>
      <c r="E168" s="227" t="s">
        <v>957</v>
      </c>
      <c r="F168" s="228" t="s">
        <v>958</v>
      </c>
      <c r="G168" s="229" t="s">
        <v>292</v>
      </c>
      <c r="H168" s="230">
        <v>1159.4000000000001</v>
      </c>
      <c r="I168" s="231"/>
      <c r="J168" s="232">
        <f>ROUND(I168*H168,2)</f>
        <v>0</v>
      </c>
      <c r="K168" s="228" t="s">
        <v>147</v>
      </c>
      <c r="L168" s="44"/>
      <c r="M168" s="233" t="s">
        <v>1</v>
      </c>
      <c r="N168" s="234" t="s">
        <v>38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166</v>
      </c>
      <c r="AT168" s="237" t="s">
        <v>143</v>
      </c>
      <c r="AU168" s="237" t="s">
        <v>83</v>
      </c>
      <c r="AY168" s="17" t="s">
        <v>140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81</v>
      </c>
      <c r="BK168" s="238">
        <f>ROUND(I168*H168,2)</f>
        <v>0</v>
      </c>
      <c r="BL168" s="17" t="s">
        <v>166</v>
      </c>
      <c r="BM168" s="237" t="s">
        <v>959</v>
      </c>
    </row>
    <row r="169" s="2" customFormat="1">
      <c r="A169" s="38"/>
      <c r="B169" s="39"/>
      <c r="C169" s="40"/>
      <c r="D169" s="239" t="s">
        <v>150</v>
      </c>
      <c r="E169" s="40"/>
      <c r="F169" s="240" t="s">
        <v>960</v>
      </c>
      <c r="G169" s="40"/>
      <c r="H169" s="40"/>
      <c r="I169" s="241"/>
      <c r="J169" s="40"/>
      <c r="K169" s="40"/>
      <c r="L169" s="44"/>
      <c r="M169" s="242"/>
      <c r="N169" s="243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150</v>
      </c>
      <c r="AU169" s="17" t="s">
        <v>83</v>
      </c>
    </row>
    <row r="170" s="2" customFormat="1">
      <c r="A170" s="38"/>
      <c r="B170" s="39"/>
      <c r="C170" s="40"/>
      <c r="D170" s="244" t="s">
        <v>152</v>
      </c>
      <c r="E170" s="40"/>
      <c r="F170" s="245" t="s">
        <v>961</v>
      </c>
      <c r="G170" s="40"/>
      <c r="H170" s="40"/>
      <c r="I170" s="241"/>
      <c r="J170" s="40"/>
      <c r="K170" s="40"/>
      <c r="L170" s="44"/>
      <c r="M170" s="242"/>
      <c r="N170" s="243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152</v>
      </c>
      <c r="AU170" s="17" t="s">
        <v>83</v>
      </c>
    </row>
    <row r="171" s="14" customFormat="1">
      <c r="A171" s="14"/>
      <c r="B171" s="256"/>
      <c r="C171" s="257"/>
      <c r="D171" s="239" t="s">
        <v>154</v>
      </c>
      <c r="E171" s="258" t="s">
        <v>1</v>
      </c>
      <c r="F171" s="259" t="s">
        <v>904</v>
      </c>
      <c r="G171" s="257"/>
      <c r="H171" s="260">
        <v>1159.4000000000001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6" t="s">
        <v>154</v>
      </c>
      <c r="AU171" s="266" t="s">
        <v>83</v>
      </c>
      <c r="AV171" s="14" t="s">
        <v>83</v>
      </c>
      <c r="AW171" s="14" t="s">
        <v>30</v>
      </c>
      <c r="AX171" s="14" t="s">
        <v>81</v>
      </c>
      <c r="AY171" s="266" t="s">
        <v>140</v>
      </c>
    </row>
    <row r="172" s="2" customFormat="1" ht="37.8" customHeight="1">
      <c r="A172" s="38"/>
      <c r="B172" s="39"/>
      <c r="C172" s="226" t="s">
        <v>210</v>
      </c>
      <c r="D172" s="226" t="s">
        <v>143</v>
      </c>
      <c r="E172" s="227" t="s">
        <v>355</v>
      </c>
      <c r="F172" s="228" t="s">
        <v>356</v>
      </c>
      <c r="G172" s="229" t="s">
        <v>328</v>
      </c>
      <c r="H172" s="230">
        <v>951.90999999999997</v>
      </c>
      <c r="I172" s="231"/>
      <c r="J172" s="232">
        <f>ROUND(I172*H172,2)</f>
        <v>0</v>
      </c>
      <c r="K172" s="228" t="s">
        <v>147</v>
      </c>
      <c r="L172" s="44"/>
      <c r="M172" s="233" t="s">
        <v>1</v>
      </c>
      <c r="N172" s="234" t="s">
        <v>38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166</v>
      </c>
      <c r="AT172" s="237" t="s">
        <v>143</v>
      </c>
      <c r="AU172" s="237" t="s">
        <v>83</v>
      </c>
      <c r="AY172" s="17" t="s">
        <v>140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81</v>
      </c>
      <c r="BK172" s="238">
        <f>ROUND(I172*H172,2)</f>
        <v>0</v>
      </c>
      <c r="BL172" s="17" t="s">
        <v>166</v>
      </c>
      <c r="BM172" s="237" t="s">
        <v>962</v>
      </c>
    </row>
    <row r="173" s="2" customFormat="1">
      <c r="A173" s="38"/>
      <c r="B173" s="39"/>
      <c r="C173" s="40"/>
      <c r="D173" s="239" t="s">
        <v>150</v>
      </c>
      <c r="E173" s="40"/>
      <c r="F173" s="240" t="s">
        <v>358</v>
      </c>
      <c r="G173" s="40"/>
      <c r="H173" s="40"/>
      <c r="I173" s="241"/>
      <c r="J173" s="40"/>
      <c r="K173" s="40"/>
      <c r="L173" s="44"/>
      <c r="M173" s="242"/>
      <c r="N173" s="243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150</v>
      </c>
      <c r="AU173" s="17" t="s">
        <v>83</v>
      </c>
    </row>
    <row r="174" s="2" customFormat="1">
      <c r="A174" s="38"/>
      <c r="B174" s="39"/>
      <c r="C174" s="40"/>
      <c r="D174" s="244" t="s">
        <v>152</v>
      </c>
      <c r="E174" s="40"/>
      <c r="F174" s="245" t="s">
        <v>359</v>
      </c>
      <c r="G174" s="40"/>
      <c r="H174" s="40"/>
      <c r="I174" s="241"/>
      <c r="J174" s="40"/>
      <c r="K174" s="40"/>
      <c r="L174" s="44"/>
      <c r="M174" s="242"/>
      <c r="N174" s="243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152</v>
      </c>
      <c r="AU174" s="17" t="s">
        <v>83</v>
      </c>
    </row>
    <row r="175" s="14" customFormat="1">
      <c r="A175" s="14"/>
      <c r="B175" s="256"/>
      <c r="C175" s="257"/>
      <c r="D175" s="239" t="s">
        <v>154</v>
      </c>
      <c r="E175" s="258" t="s">
        <v>1</v>
      </c>
      <c r="F175" s="259" t="s">
        <v>273</v>
      </c>
      <c r="G175" s="257"/>
      <c r="H175" s="260">
        <v>951.90999999999997</v>
      </c>
      <c r="I175" s="261"/>
      <c r="J175" s="257"/>
      <c r="K175" s="257"/>
      <c r="L175" s="262"/>
      <c r="M175" s="263"/>
      <c r="N175" s="264"/>
      <c r="O175" s="264"/>
      <c r="P175" s="264"/>
      <c r="Q175" s="264"/>
      <c r="R175" s="264"/>
      <c r="S175" s="264"/>
      <c r="T175" s="26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6" t="s">
        <v>154</v>
      </c>
      <c r="AU175" s="266" t="s">
        <v>83</v>
      </c>
      <c r="AV175" s="14" t="s">
        <v>83</v>
      </c>
      <c r="AW175" s="14" t="s">
        <v>30</v>
      </c>
      <c r="AX175" s="14" t="s">
        <v>81</v>
      </c>
      <c r="AY175" s="266" t="s">
        <v>140</v>
      </c>
    </row>
    <row r="176" s="2" customFormat="1" ht="33" customHeight="1">
      <c r="A176" s="38"/>
      <c r="B176" s="39"/>
      <c r="C176" s="226" t="s">
        <v>8</v>
      </c>
      <c r="D176" s="226" t="s">
        <v>143</v>
      </c>
      <c r="E176" s="227" t="s">
        <v>963</v>
      </c>
      <c r="F176" s="228" t="s">
        <v>964</v>
      </c>
      <c r="G176" s="229" t="s">
        <v>362</v>
      </c>
      <c r="H176" s="230">
        <v>1903.8199999999999</v>
      </c>
      <c r="I176" s="231"/>
      <c r="J176" s="232">
        <f>ROUND(I176*H176,2)</f>
        <v>0</v>
      </c>
      <c r="K176" s="228" t="s">
        <v>147</v>
      </c>
      <c r="L176" s="44"/>
      <c r="M176" s="233" t="s">
        <v>1</v>
      </c>
      <c r="N176" s="234" t="s">
        <v>38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166</v>
      </c>
      <c r="AT176" s="237" t="s">
        <v>143</v>
      </c>
      <c r="AU176" s="237" t="s">
        <v>83</v>
      </c>
      <c r="AY176" s="17" t="s">
        <v>140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81</v>
      </c>
      <c r="BK176" s="238">
        <f>ROUND(I176*H176,2)</f>
        <v>0</v>
      </c>
      <c r="BL176" s="17" t="s">
        <v>166</v>
      </c>
      <c r="BM176" s="237" t="s">
        <v>965</v>
      </c>
    </row>
    <row r="177" s="2" customFormat="1">
      <c r="A177" s="38"/>
      <c r="B177" s="39"/>
      <c r="C177" s="40"/>
      <c r="D177" s="239" t="s">
        <v>150</v>
      </c>
      <c r="E177" s="40"/>
      <c r="F177" s="240" t="s">
        <v>966</v>
      </c>
      <c r="G177" s="40"/>
      <c r="H177" s="40"/>
      <c r="I177" s="241"/>
      <c r="J177" s="40"/>
      <c r="K177" s="40"/>
      <c r="L177" s="44"/>
      <c r="M177" s="242"/>
      <c r="N177" s="24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150</v>
      </c>
      <c r="AU177" s="17" t="s">
        <v>83</v>
      </c>
    </row>
    <row r="178" s="2" customFormat="1">
      <c r="A178" s="38"/>
      <c r="B178" s="39"/>
      <c r="C178" s="40"/>
      <c r="D178" s="244" t="s">
        <v>152</v>
      </c>
      <c r="E178" s="40"/>
      <c r="F178" s="245" t="s">
        <v>967</v>
      </c>
      <c r="G178" s="40"/>
      <c r="H178" s="40"/>
      <c r="I178" s="241"/>
      <c r="J178" s="40"/>
      <c r="K178" s="40"/>
      <c r="L178" s="44"/>
      <c r="M178" s="242"/>
      <c r="N178" s="243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152</v>
      </c>
      <c r="AU178" s="17" t="s">
        <v>83</v>
      </c>
    </row>
    <row r="179" s="14" customFormat="1">
      <c r="A179" s="14"/>
      <c r="B179" s="256"/>
      <c r="C179" s="257"/>
      <c r="D179" s="239" t="s">
        <v>154</v>
      </c>
      <c r="E179" s="258" t="s">
        <v>1</v>
      </c>
      <c r="F179" s="259" t="s">
        <v>366</v>
      </c>
      <c r="G179" s="257"/>
      <c r="H179" s="260">
        <v>1903.8199999999999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154</v>
      </c>
      <c r="AU179" s="266" t="s">
        <v>83</v>
      </c>
      <c r="AV179" s="14" t="s">
        <v>83</v>
      </c>
      <c r="AW179" s="14" t="s">
        <v>30</v>
      </c>
      <c r="AX179" s="14" t="s">
        <v>81</v>
      </c>
      <c r="AY179" s="266" t="s">
        <v>140</v>
      </c>
    </row>
    <row r="180" s="2" customFormat="1" ht="16.5" customHeight="1">
      <c r="A180" s="38"/>
      <c r="B180" s="39"/>
      <c r="C180" s="226" t="s">
        <v>222</v>
      </c>
      <c r="D180" s="226" t="s">
        <v>143</v>
      </c>
      <c r="E180" s="227" t="s">
        <v>367</v>
      </c>
      <c r="F180" s="228" t="s">
        <v>368</v>
      </c>
      <c r="G180" s="229" t="s">
        <v>328</v>
      </c>
      <c r="H180" s="230">
        <v>951.90999999999997</v>
      </c>
      <c r="I180" s="231"/>
      <c r="J180" s="232">
        <f>ROUND(I180*H180,2)</f>
        <v>0</v>
      </c>
      <c r="K180" s="228" t="s">
        <v>147</v>
      </c>
      <c r="L180" s="44"/>
      <c r="M180" s="233" t="s">
        <v>1</v>
      </c>
      <c r="N180" s="234" t="s">
        <v>38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166</v>
      </c>
      <c r="AT180" s="237" t="s">
        <v>143</v>
      </c>
      <c r="AU180" s="237" t="s">
        <v>83</v>
      </c>
      <c r="AY180" s="17" t="s">
        <v>140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81</v>
      </c>
      <c r="BK180" s="238">
        <f>ROUND(I180*H180,2)</f>
        <v>0</v>
      </c>
      <c r="BL180" s="17" t="s">
        <v>166</v>
      </c>
      <c r="BM180" s="237" t="s">
        <v>968</v>
      </c>
    </row>
    <row r="181" s="2" customFormat="1">
      <c r="A181" s="38"/>
      <c r="B181" s="39"/>
      <c r="C181" s="40"/>
      <c r="D181" s="239" t="s">
        <v>150</v>
      </c>
      <c r="E181" s="40"/>
      <c r="F181" s="240" t="s">
        <v>370</v>
      </c>
      <c r="G181" s="40"/>
      <c r="H181" s="40"/>
      <c r="I181" s="241"/>
      <c r="J181" s="40"/>
      <c r="K181" s="40"/>
      <c r="L181" s="44"/>
      <c r="M181" s="242"/>
      <c r="N181" s="243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150</v>
      </c>
      <c r="AU181" s="17" t="s">
        <v>83</v>
      </c>
    </row>
    <row r="182" s="2" customFormat="1">
      <c r="A182" s="38"/>
      <c r="B182" s="39"/>
      <c r="C182" s="40"/>
      <c r="D182" s="244" t="s">
        <v>152</v>
      </c>
      <c r="E182" s="40"/>
      <c r="F182" s="245" t="s">
        <v>371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152</v>
      </c>
      <c r="AU182" s="17" t="s">
        <v>83</v>
      </c>
    </row>
    <row r="183" s="14" customFormat="1">
      <c r="A183" s="14"/>
      <c r="B183" s="256"/>
      <c r="C183" s="257"/>
      <c r="D183" s="239" t="s">
        <v>154</v>
      </c>
      <c r="E183" s="258" t="s">
        <v>1</v>
      </c>
      <c r="F183" s="259" t="s">
        <v>273</v>
      </c>
      <c r="G183" s="257"/>
      <c r="H183" s="260">
        <v>951.90999999999997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6" t="s">
        <v>154</v>
      </c>
      <c r="AU183" s="266" t="s">
        <v>83</v>
      </c>
      <c r="AV183" s="14" t="s">
        <v>83</v>
      </c>
      <c r="AW183" s="14" t="s">
        <v>30</v>
      </c>
      <c r="AX183" s="14" t="s">
        <v>81</v>
      </c>
      <c r="AY183" s="266" t="s">
        <v>140</v>
      </c>
    </row>
    <row r="184" s="2" customFormat="1" ht="24.15" customHeight="1">
      <c r="A184" s="38"/>
      <c r="B184" s="39"/>
      <c r="C184" s="226" t="s">
        <v>229</v>
      </c>
      <c r="D184" s="226" t="s">
        <v>143</v>
      </c>
      <c r="E184" s="227" t="s">
        <v>372</v>
      </c>
      <c r="F184" s="228" t="s">
        <v>373</v>
      </c>
      <c r="G184" s="229" t="s">
        <v>328</v>
      </c>
      <c r="H184" s="230">
        <v>569.10000000000002</v>
      </c>
      <c r="I184" s="231"/>
      <c r="J184" s="232">
        <f>ROUND(I184*H184,2)</f>
        <v>0</v>
      </c>
      <c r="K184" s="228" t="s">
        <v>147</v>
      </c>
      <c r="L184" s="44"/>
      <c r="M184" s="233" t="s">
        <v>1</v>
      </c>
      <c r="N184" s="234" t="s">
        <v>38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166</v>
      </c>
      <c r="AT184" s="237" t="s">
        <v>143</v>
      </c>
      <c r="AU184" s="237" t="s">
        <v>83</v>
      </c>
      <c r="AY184" s="17" t="s">
        <v>140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81</v>
      </c>
      <c r="BK184" s="238">
        <f>ROUND(I184*H184,2)</f>
        <v>0</v>
      </c>
      <c r="BL184" s="17" t="s">
        <v>166</v>
      </c>
      <c r="BM184" s="237" t="s">
        <v>969</v>
      </c>
    </row>
    <row r="185" s="2" customFormat="1">
      <c r="A185" s="38"/>
      <c r="B185" s="39"/>
      <c r="C185" s="40"/>
      <c r="D185" s="239" t="s">
        <v>150</v>
      </c>
      <c r="E185" s="40"/>
      <c r="F185" s="240" t="s">
        <v>375</v>
      </c>
      <c r="G185" s="40"/>
      <c r="H185" s="40"/>
      <c r="I185" s="241"/>
      <c r="J185" s="40"/>
      <c r="K185" s="40"/>
      <c r="L185" s="44"/>
      <c r="M185" s="242"/>
      <c r="N185" s="243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150</v>
      </c>
      <c r="AU185" s="17" t="s">
        <v>83</v>
      </c>
    </row>
    <row r="186" s="2" customFormat="1">
      <c r="A186" s="38"/>
      <c r="B186" s="39"/>
      <c r="C186" s="40"/>
      <c r="D186" s="244" t="s">
        <v>152</v>
      </c>
      <c r="E186" s="40"/>
      <c r="F186" s="245" t="s">
        <v>376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152</v>
      </c>
      <c r="AU186" s="17" t="s">
        <v>83</v>
      </c>
    </row>
    <row r="187" s="14" customFormat="1">
      <c r="A187" s="14"/>
      <c r="B187" s="256"/>
      <c r="C187" s="257"/>
      <c r="D187" s="239" t="s">
        <v>154</v>
      </c>
      <c r="E187" s="258" t="s">
        <v>908</v>
      </c>
      <c r="F187" s="259" t="s">
        <v>970</v>
      </c>
      <c r="G187" s="257"/>
      <c r="H187" s="260">
        <v>569.10000000000002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154</v>
      </c>
      <c r="AU187" s="266" t="s">
        <v>83</v>
      </c>
      <c r="AV187" s="14" t="s">
        <v>83</v>
      </c>
      <c r="AW187" s="14" t="s">
        <v>30</v>
      </c>
      <c r="AX187" s="14" t="s">
        <v>81</v>
      </c>
      <c r="AY187" s="266" t="s">
        <v>140</v>
      </c>
    </row>
    <row r="188" s="2" customFormat="1" ht="24.15" customHeight="1">
      <c r="A188" s="38"/>
      <c r="B188" s="39"/>
      <c r="C188" s="226" t="s">
        <v>235</v>
      </c>
      <c r="D188" s="226" t="s">
        <v>143</v>
      </c>
      <c r="E188" s="227" t="s">
        <v>383</v>
      </c>
      <c r="F188" s="228" t="s">
        <v>384</v>
      </c>
      <c r="G188" s="229" t="s">
        <v>328</v>
      </c>
      <c r="H188" s="230">
        <v>185.40000000000001</v>
      </c>
      <c r="I188" s="231"/>
      <c r="J188" s="232">
        <f>ROUND(I188*H188,2)</f>
        <v>0</v>
      </c>
      <c r="K188" s="228" t="s">
        <v>147</v>
      </c>
      <c r="L188" s="44"/>
      <c r="M188" s="233" t="s">
        <v>1</v>
      </c>
      <c r="N188" s="234" t="s">
        <v>38</v>
      </c>
      <c r="O188" s="91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166</v>
      </c>
      <c r="AT188" s="237" t="s">
        <v>143</v>
      </c>
      <c r="AU188" s="237" t="s">
        <v>83</v>
      </c>
      <c r="AY188" s="17" t="s">
        <v>140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81</v>
      </c>
      <c r="BK188" s="238">
        <f>ROUND(I188*H188,2)</f>
        <v>0</v>
      </c>
      <c r="BL188" s="17" t="s">
        <v>166</v>
      </c>
      <c r="BM188" s="237" t="s">
        <v>971</v>
      </c>
    </row>
    <row r="189" s="2" customFormat="1">
      <c r="A189" s="38"/>
      <c r="B189" s="39"/>
      <c r="C189" s="40"/>
      <c r="D189" s="239" t="s">
        <v>150</v>
      </c>
      <c r="E189" s="40"/>
      <c r="F189" s="240" t="s">
        <v>386</v>
      </c>
      <c r="G189" s="40"/>
      <c r="H189" s="40"/>
      <c r="I189" s="241"/>
      <c r="J189" s="40"/>
      <c r="K189" s="40"/>
      <c r="L189" s="44"/>
      <c r="M189" s="242"/>
      <c r="N189" s="243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150</v>
      </c>
      <c r="AU189" s="17" t="s">
        <v>83</v>
      </c>
    </row>
    <row r="190" s="2" customFormat="1">
      <c r="A190" s="38"/>
      <c r="B190" s="39"/>
      <c r="C190" s="40"/>
      <c r="D190" s="244" t="s">
        <v>152</v>
      </c>
      <c r="E190" s="40"/>
      <c r="F190" s="245" t="s">
        <v>387</v>
      </c>
      <c r="G190" s="40"/>
      <c r="H190" s="40"/>
      <c r="I190" s="241"/>
      <c r="J190" s="40"/>
      <c r="K190" s="40"/>
      <c r="L190" s="44"/>
      <c r="M190" s="242"/>
      <c r="N190" s="243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152</v>
      </c>
      <c r="AU190" s="17" t="s">
        <v>83</v>
      </c>
    </row>
    <row r="191" s="14" customFormat="1">
      <c r="A191" s="14"/>
      <c r="B191" s="256"/>
      <c r="C191" s="257"/>
      <c r="D191" s="239" t="s">
        <v>154</v>
      </c>
      <c r="E191" s="258" t="s">
        <v>906</v>
      </c>
      <c r="F191" s="259" t="s">
        <v>972</v>
      </c>
      <c r="G191" s="257"/>
      <c r="H191" s="260">
        <v>185.40000000000001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154</v>
      </c>
      <c r="AU191" s="266" t="s">
        <v>83</v>
      </c>
      <c r="AV191" s="14" t="s">
        <v>83</v>
      </c>
      <c r="AW191" s="14" t="s">
        <v>30</v>
      </c>
      <c r="AX191" s="14" t="s">
        <v>81</v>
      </c>
      <c r="AY191" s="266" t="s">
        <v>140</v>
      </c>
    </row>
    <row r="192" s="2" customFormat="1" ht="16.5" customHeight="1">
      <c r="A192" s="38"/>
      <c r="B192" s="39"/>
      <c r="C192" s="271" t="s">
        <v>243</v>
      </c>
      <c r="D192" s="271" t="s">
        <v>378</v>
      </c>
      <c r="E192" s="272" t="s">
        <v>379</v>
      </c>
      <c r="F192" s="273" t="s">
        <v>380</v>
      </c>
      <c r="G192" s="274" t="s">
        <v>362</v>
      </c>
      <c r="H192" s="275">
        <v>1509</v>
      </c>
      <c r="I192" s="276"/>
      <c r="J192" s="277">
        <f>ROUND(I192*H192,2)</f>
        <v>0</v>
      </c>
      <c r="K192" s="273" t="s">
        <v>147</v>
      </c>
      <c r="L192" s="278"/>
      <c r="M192" s="279" t="s">
        <v>1</v>
      </c>
      <c r="N192" s="280" t="s">
        <v>38</v>
      </c>
      <c r="O192" s="91"/>
      <c r="P192" s="235">
        <f>O192*H192</f>
        <v>0</v>
      </c>
      <c r="Q192" s="235">
        <v>1</v>
      </c>
      <c r="R192" s="235">
        <f>Q192*H192</f>
        <v>1509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188</v>
      </c>
      <c r="AT192" s="237" t="s">
        <v>378</v>
      </c>
      <c r="AU192" s="237" t="s">
        <v>83</v>
      </c>
      <c r="AY192" s="17" t="s">
        <v>140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81</v>
      </c>
      <c r="BK192" s="238">
        <f>ROUND(I192*H192,2)</f>
        <v>0</v>
      </c>
      <c r="BL192" s="17" t="s">
        <v>166</v>
      </c>
      <c r="BM192" s="237" t="s">
        <v>973</v>
      </c>
    </row>
    <row r="193" s="2" customFormat="1">
      <c r="A193" s="38"/>
      <c r="B193" s="39"/>
      <c r="C193" s="40"/>
      <c r="D193" s="239" t="s">
        <v>150</v>
      </c>
      <c r="E193" s="40"/>
      <c r="F193" s="240" t="s">
        <v>380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150</v>
      </c>
      <c r="AU193" s="17" t="s">
        <v>83</v>
      </c>
    </row>
    <row r="194" s="14" customFormat="1">
      <c r="A194" s="14"/>
      <c r="B194" s="256"/>
      <c r="C194" s="257"/>
      <c r="D194" s="239" t="s">
        <v>154</v>
      </c>
      <c r="E194" s="258" t="s">
        <v>1</v>
      </c>
      <c r="F194" s="259" t="s">
        <v>974</v>
      </c>
      <c r="G194" s="257"/>
      <c r="H194" s="260">
        <v>754.5</v>
      </c>
      <c r="I194" s="261"/>
      <c r="J194" s="257"/>
      <c r="K194" s="257"/>
      <c r="L194" s="262"/>
      <c r="M194" s="263"/>
      <c r="N194" s="264"/>
      <c r="O194" s="264"/>
      <c r="P194" s="264"/>
      <c r="Q194" s="264"/>
      <c r="R194" s="264"/>
      <c r="S194" s="264"/>
      <c r="T194" s="26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6" t="s">
        <v>154</v>
      </c>
      <c r="AU194" s="266" t="s">
        <v>83</v>
      </c>
      <c r="AV194" s="14" t="s">
        <v>83</v>
      </c>
      <c r="AW194" s="14" t="s">
        <v>30</v>
      </c>
      <c r="AX194" s="14" t="s">
        <v>81</v>
      </c>
      <c r="AY194" s="266" t="s">
        <v>140</v>
      </c>
    </row>
    <row r="195" s="14" customFormat="1">
      <c r="A195" s="14"/>
      <c r="B195" s="256"/>
      <c r="C195" s="257"/>
      <c r="D195" s="239" t="s">
        <v>154</v>
      </c>
      <c r="E195" s="257"/>
      <c r="F195" s="259" t="s">
        <v>975</v>
      </c>
      <c r="G195" s="257"/>
      <c r="H195" s="260">
        <v>1509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6" t="s">
        <v>154</v>
      </c>
      <c r="AU195" s="266" t="s">
        <v>83</v>
      </c>
      <c r="AV195" s="14" t="s">
        <v>83</v>
      </c>
      <c r="AW195" s="14" t="s">
        <v>4</v>
      </c>
      <c r="AX195" s="14" t="s">
        <v>81</v>
      </c>
      <c r="AY195" s="266" t="s">
        <v>140</v>
      </c>
    </row>
    <row r="196" s="12" customFormat="1" ht="22.8" customHeight="1">
      <c r="A196" s="12"/>
      <c r="B196" s="210"/>
      <c r="C196" s="211"/>
      <c r="D196" s="212" t="s">
        <v>72</v>
      </c>
      <c r="E196" s="224" t="s">
        <v>83</v>
      </c>
      <c r="F196" s="224" t="s">
        <v>393</v>
      </c>
      <c r="G196" s="211"/>
      <c r="H196" s="211"/>
      <c r="I196" s="214"/>
      <c r="J196" s="225">
        <f>BK196</f>
        <v>0</v>
      </c>
      <c r="K196" s="211"/>
      <c r="L196" s="216"/>
      <c r="M196" s="217"/>
      <c r="N196" s="218"/>
      <c r="O196" s="218"/>
      <c r="P196" s="219">
        <f>SUM(P197:P203)</f>
        <v>0</v>
      </c>
      <c r="Q196" s="218"/>
      <c r="R196" s="219">
        <f>SUM(R197:R203)</f>
        <v>33.630567000000006</v>
      </c>
      <c r="S196" s="218"/>
      <c r="T196" s="220">
        <f>SUM(T197:T203)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1" t="s">
        <v>81</v>
      </c>
      <c r="AT196" s="222" t="s">
        <v>72</v>
      </c>
      <c r="AU196" s="222" t="s">
        <v>81</v>
      </c>
      <c r="AY196" s="221" t="s">
        <v>140</v>
      </c>
      <c r="BK196" s="223">
        <f>SUM(BK197:BK203)</f>
        <v>0</v>
      </c>
    </row>
    <row r="197" s="2" customFormat="1" ht="37.8" customHeight="1">
      <c r="A197" s="38"/>
      <c r="B197" s="39"/>
      <c r="C197" s="226" t="s">
        <v>249</v>
      </c>
      <c r="D197" s="226" t="s">
        <v>143</v>
      </c>
      <c r="E197" s="227" t="s">
        <v>394</v>
      </c>
      <c r="F197" s="228" t="s">
        <v>395</v>
      </c>
      <c r="G197" s="229" t="s">
        <v>396</v>
      </c>
      <c r="H197" s="230">
        <v>164.30000000000001</v>
      </c>
      <c r="I197" s="231"/>
      <c r="J197" s="232">
        <f>ROUND(I197*H197,2)</f>
        <v>0</v>
      </c>
      <c r="K197" s="228" t="s">
        <v>147</v>
      </c>
      <c r="L197" s="44"/>
      <c r="M197" s="233" t="s">
        <v>1</v>
      </c>
      <c r="N197" s="234" t="s">
        <v>38</v>
      </c>
      <c r="O197" s="91"/>
      <c r="P197" s="235">
        <f>O197*H197</f>
        <v>0</v>
      </c>
      <c r="Q197" s="235">
        <v>0.20469000000000001</v>
      </c>
      <c r="R197" s="235">
        <f>Q197*H197</f>
        <v>33.630567000000006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166</v>
      </c>
      <c r="AT197" s="237" t="s">
        <v>143</v>
      </c>
      <c r="AU197" s="237" t="s">
        <v>83</v>
      </c>
      <c r="AY197" s="17" t="s">
        <v>140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81</v>
      </c>
      <c r="BK197" s="238">
        <f>ROUND(I197*H197,2)</f>
        <v>0</v>
      </c>
      <c r="BL197" s="17" t="s">
        <v>166</v>
      </c>
      <c r="BM197" s="237" t="s">
        <v>976</v>
      </c>
    </row>
    <row r="198" s="2" customFormat="1">
      <c r="A198" s="38"/>
      <c r="B198" s="39"/>
      <c r="C198" s="40"/>
      <c r="D198" s="239" t="s">
        <v>150</v>
      </c>
      <c r="E198" s="40"/>
      <c r="F198" s="240" t="s">
        <v>398</v>
      </c>
      <c r="G198" s="40"/>
      <c r="H198" s="40"/>
      <c r="I198" s="241"/>
      <c r="J198" s="40"/>
      <c r="K198" s="40"/>
      <c r="L198" s="44"/>
      <c r="M198" s="242"/>
      <c r="N198" s="24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150</v>
      </c>
      <c r="AU198" s="17" t="s">
        <v>83</v>
      </c>
    </row>
    <row r="199" s="2" customFormat="1">
      <c r="A199" s="38"/>
      <c r="B199" s="39"/>
      <c r="C199" s="40"/>
      <c r="D199" s="244" t="s">
        <v>152</v>
      </c>
      <c r="E199" s="40"/>
      <c r="F199" s="245" t="s">
        <v>399</v>
      </c>
      <c r="G199" s="40"/>
      <c r="H199" s="40"/>
      <c r="I199" s="241"/>
      <c r="J199" s="40"/>
      <c r="K199" s="40"/>
      <c r="L199" s="44"/>
      <c r="M199" s="242"/>
      <c r="N199" s="24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152</v>
      </c>
      <c r="AU199" s="17" t="s">
        <v>83</v>
      </c>
    </row>
    <row r="200" s="13" customFormat="1">
      <c r="A200" s="13"/>
      <c r="B200" s="246"/>
      <c r="C200" s="247"/>
      <c r="D200" s="239" t="s">
        <v>154</v>
      </c>
      <c r="E200" s="248" t="s">
        <v>1</v>
      </c>
      <c r="F200" s="249" t="s">
        <v>400</v>
      </c>
      <c r="G200" s="247"/>
      <c r="H200" s="248" t="s">
        <v>1</v>
      </c>
      <c r="I200" s="250"/>
      <c r="J200" s="247"/>
      <c r="K200" s="247"/>
      <c r="L200" s="251"/>
      <c r="M200" s="252"/>
      <c r="N200" s="253"/>
      <c r="O200" s="253"/>
      <c r="P200" s="253"/>
      <c r="Q200" s="253"/>
      <c r="R200" s="253"/>
      <c r="S200" s="253"/>
      <c r="T200" s="25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5" t="s">
        <v>154</v>
      </c>
      <c r="AU200" s="255" t="s">
        <v>83</v>
      </c>
      <c r="AV200" s="13" t="s">
        <v>81</v>
      </c>
      <c r="AW200" s="13" t="s">
        <v>30</v>
      </c>
      <c r="AX200" s="13" t="s">
        <v>73</v>
      </c>
      <c r="AY200" s="255" t="s">
        <v>140</v>
      </c>
    </row>
    <row r="201" s="13" customFormat="1">
      <c r="A201" s="13"/>
      <c r="B201" s="246"/>
      <c r="C201" s="247"/>
      <c r="D201" s="239" t="s">
        <v>154</v>
      </c>
      <c r="E201" s="248" t="s">
        <v>1</v>
      </c>
      <c r="F201" s="249" t="s">
        <v>401</v>
      </c>
      <c r="G201" s="247"/>
      <c r="H201" s="248" t="s">
        <v>1</v>
      </c>
      <c r="I201" s="250"/>
      <c r="J201" s="247"/>
      <c r="K201" s="247"/>
      <c r="L201" s="251"/>
      <c r="M201" s="252"/>
      <c r="N201" s="253"/>
      <c r="O201" s="253"/>
      <c r="P201" s="253"/>
      <c r="Q201" s="253"/>
      <c r="R201" s="253"/>
      <c r="S201" s="253"/>
      <c r="T201" s="25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5" t="s">
        <v>154</v>
      </c>
      <c r="AU201" s="255" t="s">
        <v>83</v>
      </c>
      <c r="AV201" s="13" t="s">
        <v>81</v>
      </c>
      <c r="AW201" s="13" t="s">
        <v>30</v>
      </c>
      <c r="AX201" s="13" t="s">
        <v>73</v>
      </c>
      <c r="AY201" s="255" t="s">
        <v>140</v>
      </c>
    </row>
    <row r="202" s="13" customFormat="1">
      <c r="A202" s="13"/>
      <c r="B202" s="246"/>
      <c r="C202" s="247"/>
      <c r="D202" s="239" t="s">
        <v>154</v>
      </c>
      <c r="E202" s="248" t="s">
        <v>1</v>
      </c>
      <c r="F202" s="249" t="s">
        <v>402</v>
      </c>
      <c r="G202" s="247"/>
      <c r="H202" s="248" t="s">
        <v>1</v>
      </c>
      <c r="I202" s="250"/>
      <c r="J202" s="247"/>
      <c r="K202" s="247"/>
      <c r="L202" s="251"/>
      <c r="M202" s="252"/>
      <c r="N202" s="253"/>
      <c r="O202" s="253"/>
      <c r="P202" s="253"/>
      <c r="Q202" s="253"/>
      <c r="R202" s="253"/>
      <c r="S202" s="253"/>
      <c r="T202" s="25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5" t="s">
        <v>154</v>
      </c>
      <c r="AU202" s="255" t="s">
        <v>83</v>
      </c>
      <c r="AV202" s="13" t="s">
        <v>81</v>
      </c>
      <c r="AW202" s="13" t="s">
        <v>30</v>
      </c>
      <c r="AX202" s="13" t="s">
        <v>73</v>
      </c>
      <c r="AY202" s="255" t="s">
        <v>140</v>
      </c>
    </row>
    <row r="203" s="14" customFormat="1">
      <c r="A203" s="14"/>
      <c r="B203" s="256"/>
      <c r="C203" s="257"/>
      <c r="D203" s="239" t="s">
        <v>154</v>
      </c>
      <c r="E203" s="258" t="s">
        <v>1</v>
      </c>
      <c r="F203" s="259" t="s">
        <v>977</v>
      </c>
      <c r="G203" s="257"/>
      <c r="H203" s="260">
        <v>164.30000000000001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6" t="s">
        <v>154</v>
      </c>
      <c r="AU203" s="266" t="s">
        <v>83</v>
      </c>
      <c r="AV203" s="14" t="s">
        <v>83</v>
      </c>
      <c r="AW203" s="14" t="s">
        <v>30</v>
      </c>
      <c r="AX203" s="14" t="s">
        <v>81</v>
      </c>
      <c r="AY203" s="266" t="s">
        <v>140</v>
      </c>
    </row>
    <row r="204" s="12" customFormat="1" ht="22.8" customHeight="1">
      <c r="A204" s="12"/>
      <c r="B204" s="210"/>
      <c r="C204" s="211"/>
      <c r="D204" s="212" t="s">
        <v>72</v>
      </c>
      <c r="E204" s="224" t="s">
        <v>161</v>
      </c>
      <c r="F204" s="224" t="s">
        <v>978</v>
      </c>
      <c r="G204" s="211"/>
      <c r="H204" s="211"/>
      <c r="I204" s="214"/>
      <c r="J204" s="225">
        <f>BK204</f>
        <v>0</v>
      </c>
      <c r="K204" s="211"/>
      <c r="L204" s="216"/>
      <c r="M204" s="217"/>
      <c r="N204" s="218"/>
      <c r="O204" s="218"/>
      <c r="P204" s="219">
        <f>SUM(P205:P208)</f>
        <v>0</v>
      </c>
      <c r="Q204" s="218"/>
      <c r="R204" s="219">
        <f>SUM(R205:R208)</f>
        <v>0</v>
      </c>
      <c r="S204" s="218"/>
      <c r="T204" s="220">
        <f>SUM(T205:T208)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1" t="s">
        <v>81</v>
      </c>
      <c r="AT204" s="222" t="s">
        <v>72</v>
      </c>
      <c r="AU204" s="222" t="s">
        <v>81</v>
      </c>
      <c r="AY204" s="221" t="s">
        <v>140</v>
      </c>
      <c r="BK204" s="223">
        <f>SUM(BK205:BK208)</f>
        <v>0</v>
      </c>
    </row>
    <row r="205" s="2" customFormat="1" ht="21.75" customHeight="1">
      <c r="A205" s="38"/>
      <c r="B205" s="39"/>
      <c r="C205" s="226" t="s">
        <v>256</v>
      </c>
      <c r="D205" s="226" t="s">
        <v>143</v>
      </c>
      <c r="E205" s="227" t="s">
        <v>979</v>
      </c>
      <c r="F205" s="228" t="s">
        <v>980</v>
      </c>
      <c r="G205" s="229" t="s">
        <v>396</v>
      </c>
      <c r="H205" s="230">
        <v>202.5</v>
      </c>
      <c r="I205" s="231"/>
      <c r="J205" s="232">
        <f>ROUND(I205*H205,2)</f>
        <v>0</v>
      </c>
      <c r="K205" s="228" t="s">
        <v>147</v>
      </c>
      <c r="L205" s="44"/>
      <c r="M205" s="233" t="s">
        <v>1</v>
      </c>
      <c r="N205" s="234" t="s">
        <v>38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166</v>
      </c>
      <c r="AT205" s="237" t="s">
        <v>143</v>
      </c>
      <c r="AU205" s="237" t="s">
        <v>83</v>
      </c>
      <c r="AY205" s="17" t="s">
        <v>140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81</v>
      </c>
      <c r="BK205" s="238">
        <f>ROUND(I205*H205,2)</f>
        <v>0</v>
      </c>
      <c r="BL205" s="17" t="s">
        <v>166</v>
      </c>
      <c r="BM205" s="237" t="s">
        <v>981</v>
      </c>
    </row>
    <row r="206" s="2" customFormat="1">
      <c r="A206" s="38"/>
      <c r="B206" s="39"/>
      <c r="C206" s="40"/>
      <c r="D206" s="239" t="s">
        <v>150</v>
      </c>
      <c r="E206" s="40"/>
      <c r="F206" s="240" t="s">
        <v>982</v>
      </c>
      <c r="G206" s="40"/>
      <c r="H206" s="40"/>
      <c r="I206" s="241"/>
      <c r="J206" s="40"/>
      <c r="K206" s="40"/>
      <c r="L206" s="44"/>
      <c r="M206" s="242"/>
      <c r="N206" s="243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150</v>
      </c>
      <c r="AU206" s="17" t="s">
        <v>83</v>
      </c>
    </row>
    <row r="207" s="2" customFormat="1">
      <c r="A207" s="38"/>
      <c r="B207" s="39"/>
      <c r="C207" s="40"/>
      <c r="D207" s="244" t="s">
        <v>152</v>
      </c>
      <c r="E207" s="40"/>
      <c r="F207" s="245" t="s">
        <v>983</v>
      </c>
      <c r="G207" s="40"/>
      <c r="H207" s="40"/>
      <c r="I207" s="241"/>
      <c r="J207" s="40"/>
      <c r="K207" s="40"/>
      <c r="L207" s="44"/>
      <c r="M207" s="242"/>
      <c r="N207" s="243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152</v>
      </c>
      <c r="AU207" s="17" t="s">
        <v>83</v>
      </c>
    </row>
    <row r="208" s="14" customFormat="1">
      <c r="A208" s="14"/>
      <c r="B208" s="256"/>
      <c r="C208" s="257"/>
      <c r="D208" s="239" t="s">
        <v>154</v>
      </c>
      <c r="E208" s="258" t="s">
        <v>1</v>
      </c>
      <c r="F208" s="259" t="s">
        <v>984</v>
      </c>
      <c r="G208" s="257"/>
      <c r="H208" s="260">
        <v>202.5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6" t="s">
        <v>154</v>
      </c>
      <c r="AU208" s="266" t="s">
        <v>83</v>
      </c>
      <c r="AV208" s="14" t="s">
        <v>83</v>
      </c>
      <c r="AW208" s="14" t="s">
        <v>30</v>
      </c>
      <c r="AX208" s="14" t="s">
        <v>81</v>
      </c>
      <c r="AY208" s="266" t="s">
        <v>140</v>
      </c>
    </row>
    <row r="209" s="12" customFormat="1" ht="22.8" customHeight="1">
      <c r="A209" s="12"/>
      <c r="B209" s="210"/>
      <c r="C209" s="211"/>
      <c r="D209" s="212" t="s">
        <v>72</v>
      </c>
      <c r="E209" s="224" t="s">
        <v>166</v>
      </c>
      <c r="F209" s="224" t="s">
        <v>404</v>
      </c>
      <c r="G209" s="211"/>
      <c r="H209" s="211"/>
      <c r="I209" s="214"/>
      <c r="J209" s="225">
        <f>BK209</f>
        <v>0</v>
      </c>
      <c r="K209" s="211"/>
      <c r="L209" s="216"/>
      <c r="M209" s="217"/>
      <c r="N209" s="218"/>
      <c r="O209" s="218"/>
      <c r="P209" s="219">
        <f>SUM(P210:P222)</f>
        <v>0</v>
      </c>
      <c r="Q209" s="218"/>
      <c r="R209" s="219">
        <f>SUM(R210:R222)</f>
        <v>453.069391</v>
      </c>
      <c r="S209" s="218"/>
      <c r="T209" s="220">
        <f>SUM(T210:T222)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1" t="s">
        <v>81</v>
      </c>
      <c r="AT209" s="222" t="s">
        <v>72</v>
      </c>
      <c r="AU209" s="222" t="s">
        <v>81</v>
      </c>
      <c r="AY209" s="221" t="s">
        <v>140</v>
      </c>
      <c r="BK209" s="223">
        <f>SUM(BK210:BK222)</f>
        <v>0</v>
      </c>
    </row>
    <row r="210" s="2" customFormat="1" ht="16.5" customHeight="1">
      <c r="A210" s="38"/>
      <c r="B210" s="39"/>
      <c r="C210" s="226" t="s">
        <v>405</v>
      </c>
      <c r="D210" s="226" t="s">
        <v>143</v>
      </c>
      <c r="E210" s="227" t="s">
        <v>406</v>
      </c>
      <c r="F210" s="228" t="s">
        <v>407</v>
      </c>
      <c r="G210" s="229" t="s">
        <v>328</v>
      </c>
      <c r="H210" s="230">
        <v>35.899999999999999</v>
      </c>
      <c r="I210" s="231"/>
      <c r="J210" s="232">
        <f>ROUND(I210*H210,2)</f>
        <v>0</v>
      </c>
      <c r="K210" s="228" t="s">
        <v>147</v>
      </c>
      <c r="L210" s="44"/>
      <c r="M210" s="233" t="s">
        <v>1</v>
      </c>
      <c r="N210" s="234" t="s">
        <v>38</v>
      </c>
      <c r="O210" s="91"/>
      <c r="P210" s="235">
        <f>O210*H210</f>
        <v>0</v>
      </c>
      <c r="Q210" s="235">
        <v>1.8907700000000001</v>
      </c>
      <c r="R210" s="235">
        <f>Q210*H210</f>
        <v>67.878642999999997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166</v>
      </c>
      <c r="AT210" s="237" t="s">
        <v>143</v>
      </c>
      <c r="AU210" s="237" t="s">
        <v>83</v>
      </c>
      <c r="AY210" s="17" t="s">
        <v>140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81</v>
      </c>
      <c r="BK210" s="238">
        <f>ROUND(I210*H210,2)</f>
        <v>0</v>
      </c>
      <c r="BL210" s="17" t="s">
        <v>166</v>
      </c>
      <c r="BM210" s="237" t="s">
        <v>985</v>
      </c>
    </row>
    <row r="211" s="2" customFormat="1">
      <c r="A211" s="38"/>
      <c r="B211" s="39"/>
      <c r="C211" s="40"/>
      <c r="D211" s="239" t="s">
        <v>150</v>
      </c>
      <c r="E211" s="40"/>
      <c r="F211" s="240" t="s">
        <v>409</v>
      </c>
      <c r="G211" s="40"/>
      <c r="H211" s="40"/>
      <c r="I211" s="241"/>
      <c r="J211" s="40"/>
      <c r="K211" s="40"/>
      <c r="L211" s="44"/>
      <c r="M211" s="242"/>
      <c r="N211" s="243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150</v>
      </c>
      <c r="AU211" s="17" t="s">
        <v>83</v>
      </c>
    </row>
    <row r="212" s="2" customFormat="1">
      <c r="A212" s="38"/>
      <c r="B212" s="39"/>
      <c r="C212" s="40"/>
      <c r="D212" s="244" t="s">
        <v>152</v>
      </c>
      <c r="E212" s="40"/>
      <c r="F212" s="245" t="s">
        <v>410</v>
      </c>
      <c r="G212" s="40"/>
      <c r="H212" s="40"/>
      <c r="I212" s="241"/>
      <c r="J212" s="40"/>
      <c r="K212" s="40"/>
      <c r="L212" s="44"/>
      <c r="M212" s="242"/>
      <c r="N212" s="243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152</v>
      </c>
      <c r="AU212" s="17" t="s">
        <v>83</v>
      </c>
    </row>
    <row r="213" s="14" customFormat="1">
      <c r="A213" s="14"/>
      <c r="B213" s="256"/>
      <c r="C213" s="257"/>
      <c r="D213" s="239" t="s">
        <v>154</v>
      </c>
      <c r="E213" s="258" t="s">
        <v>1</v>
      </c>
      <c r="F213" s="259" t="s">
        <v>986</v>
      </c>
      <c r="G213" s="257"/>
      <c r="H213" s="260">
        <v>35.899999999999999</v>
      </c>
      <c r="I213" s="261"/>
      <c r="J213" s="257"/>
      <c r="K213" s="257"/>
      <c r="L213" s="262"/>
      <c r="M213" s="263"/>
      <c r="N213" s="264"/>
      <c r="O213" s="264"/>
      <c r="P213" s="264"/>
      <c r="Q213" s="264"/>
      <c r="R213" s="264"/>
      <c r="S213" s="264"/>
      <c r="T213" s="26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6" t="s">
        <v>154</v>
      </c>
      <c r="AU213" s="266" t="s">
        <v>83</v>
      </c>
      <c r="AV213" s="14" t="s">
        <v>83</v>
      </c>
      <c r="AW213" s="14" t="s">
        <v>30</v>
      </c>
      <c r="AX213" s="14" t="s">
        <v>81</v>
      </c>
      <c r="AY213" s="266" t="s">
        <v>140</v>
      </c>
    </row>
    <row r="214" s="2" customFormat="1" ht="33" customHeight="1">
      <c r="A214" s="38"/>
      <c r="B214" s="39"/>
      <c r="C214" s="226" t="s">
        <v>413</v>
      </c>
      <c r="D214" s="226" t="s">
        <v>143</v>
      </c>
      <c r="E214" s="227" t="s">
        <v>987</v>
      </c>
      <c r="F214" s="228" t="s">
        <v>988</v>
      </c>
      <c r="G214" s="229" t="s">
        <v>328</v>
      </c>
      <c r="H214" s="230">
        <v>2.2999999999999998</v>
      </c>
      <c r="I214" s="231"/>
      <c r="J214" s="232">
        <f>ROUND(I214*H214,2)</f>
        <v>0</v>
      </c>
      <c r="K214" s="228" t="s">
        <v>147</v>
      </c>
      <c r="L214" s="44"/>
      <c r="M214" s="233" t="s">
        <v>1</v>
      </c>
      <c r="N214" s="234" t="s">
        <v>38</v>
      </c>
      <c r="O214" s="91"/>
      <c r="P214" s="235">
        <f>O214*H214</f>
        <v>0</v>
      </c>
      <c r="Q214" s="235">
        <v>2.3010199999999998</v>
      </c>
      <c r="R214" s="235">
        <f>Q214*H214</f>
        <v>5.2923459999999993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166</v>
      </c>
      <c r="AT214" s="237" t="s">
        <v>143</v>
      </c>
      <c r="AU214" s="237" t="s">
        <v>83</v>
      </c>
      <c r="AY214" s="17" t="s">
        <v>140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81</v>
      </c>
      <c r="BK214" s="238">
        <f>ROUND(I214*H214,2)</f>
        <v>0</v>
      </c>
      <c r="BL214" s="17" t="s">
        <v>166</v>
      </c>
      <c r="BM214" s="237" t="s">
        <v>989</v>
      </c>
    </row>
    <row r="215" s="2" customFormat="1">
      <c r="A215" s="38"/>
      <c r="B215" s="39"/>
      <c r="C215" s="40"/>
      <c r="D215" s="239" t="s">
        <v>150</v>
      </c>
      <c r="E215" s="40"/>
      <c r="F215" s="240" t="s">
        <v>990</v>
      </c>
      <c r="G215" s="40"/>
      <c r="H215" s="40"/>
      <c r="I215" s="241"/>
      <c r="J215" s="40"/>
      <c r="K215" s="40"/>
      <c r="L215" s="44"/>
      <c r="M215" s="242"/>
      <c r="N215" s="243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150</v>
      </c>
      <c r="AU215" s="17" t="s">
        <v>83</v>
      </c>
    </row>
    <row r="216" s="2" customFormat="1">
      <c r="A216" s="38"/>
      <c r="B216" s="39"/>
      <c r="C216" s="40"/>
      <c r="D216" s="244" t="s">
        <v>152</v>
      </c>
      <c r="E216" s="40"/>
      <c r="F216" s="245" t="s">
        <v>991</v>
      </c>
      <c r="G216" s="40"/>
      <c r="H216" s="40"/>
      <c r="I216" s="241"/>
      <c r="J216" s="40"/>
      <c r="K216" s="40"/>
      <c r="L216" s="44"/>
      <c r="M216" s="242"/>
      <c r="N216" s="24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152</v>
      </c>
      <c r="AU216" s="17" t="s">
        <v>83</v>
      </c>
    </row>
    <row r="217" s="13" customFormat="1">
      <c r="A217" s="13"/>
      <c r="B217" s="246"/>
      <c r="C217" s="247"/>
      <c r="D217" s="239" t="s">
        <v>154</v>
      </c>
      <c r="E217" s="248" t="s">
        <v>1</v>
      </c>
      <c r="F217" s="249" t="s">
        <v>992</v>
      </c>
      <c r="G217" s="247"/>
      <c r="H217" s="248" t="s">
        <v>1</v>
      </c>
      <c r="I217" s="250"/>
      <c r="J217" s="247"/>
      <c r="K217" s="247"/>
      <c r="L217" s="251"/>
      <c r="M217" s="252"/>
      <c r="N217" s="253"/>
      <c r="O217" s="253"/>
      <c r="P217" s="253"/>
      <c r="Q217" s="253"/>
      <c r="R217" s="253"/>
      <c r="S217" s="253"/>
      <c r="T217" s="25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5" t="s">
        <v>154</v>
      </c>
      <c r="AU217" s="255" t="s">
        <v>83</v>
      </c>
      <c r="AV217" s="13" t="s">
        <v>81</v>
      </c>
      <c r="AW217" s="13" t="s">
        <v>30</v>
      </c>
      <c r="AX217" s="13" t="s">
        <v>73</v>
      </c>
      <c r="AY217" s="255" t="s">
        <v>140</v>
      </c>
    </row>
    <row r="218" s="14" customFormat="1">
      <c r="A218" s="14"/>
      <c r="B218" s="256"/>
      <c r="C218" s="257"/>
      <c r="D218" s="239" t="s">
        <v>154</v>
      </c>
      <c r="E218" s="258" t="s">
        <v>1</v>
      </c>
      <c r="F218" s="259" t="s">
        <v>993</v>
      </c>
      <c r="G218" s="257"/>
      <c r="H218" s="260">
        <v>2.2999999999999998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6" t="s">
        <v>154</v>
      </c>
      <c r="AU218" s="266" t="s">
        <v>83</v>
      </c>
      <c r="AV218" s="14" t="s">
        <v>83</v>
      </c>
      <c r="AW218" s="14" t="s">
        <v>30</v>
      </c>
      <c r="AX218" s="14" t="s">
        <v>81</v>
      </c>
      <c r="AY218" s="266" t="s">
        <v>140</v>
      </c>
    </row>
    <row r="219" s="2" customFormat="1" ht="24.15" customHeight="1">
      <c r="A219" s="38"/>
      <c r="B219" s="39"/>
      <c r="C219" s="226" t="s">
        <v>7</v>
      </c>
      <c r="D219" s="226" t="s">
        <v>143</v>
      </c>
      <c r="E219" s="227" t="s">
        <v>994</v>
      </c>
      <c r="F219" s="228" t="s">
        <v>995</v>
      </c>
      <c r="G219" s="229" t="s">
        <v>328</v>
      </c>
      <c r="H219" s="230">
        <v>165.09999999999999</v>
      </c>
      <c r="I219" s="231"/>
      <c r="J219" s="232">
        <f>ROUND(I219*H219,2)</f>
        <v>0</v>
      </c>
      <c r="K219" s="228" t="s">
        <v>147</v>
      </c>
      <c r="L219" s="44"/>
      <c r="M219" s="233" t="s">
        <v>1</v>
      </c>
      <c r="N219" s="234" t="s">
        <v>38</v>
      </c>
      <c r="O219" s="91"/>
      <c r="P219" s="235">
        <f>O219*H219</f>
        <v>0</v>
      </c>
      <c r="Q219" s="235">
        <v>2.3010199999999998</v>
      </c>
      <c r="R219" s="235">
        <f>Q219*H219</f>
        <v>379.89840199999998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166</v>
      </c>
      <c r="AT219" s="237" t="s">
        <v>143</v>
      </c>
      <c r="AU219" s="237" t="s">
        <v>83</v>
      </c>
      <c r="AY219" s="17" t="s">
        <v>140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81</v>
      </c>
      <c r="BK219" s="238">
        <f>ROUND(I219*H219,2)</f>
        <v>0</v>
      </c>
      <c r="BL219" s="17" t="s">
        <v>166</v>
      </c>
      <c r="BM219" s="237" t="s">
        <v>996</v>
      </c>
    </row>
    <row r="220" s="2" customFormat="1">
      <c r="A220" s="38"/>
      <c r="B220" s="39"/>
      <c r="C220" s="40"/>
      <c r="D220" s="239" t="s">
        <v>150</v>
      </c>
      <c r="E220" s="40"/>
      <c r="F220" s="240" t="s">
        <v>997</v>
      </c>
      <c r="G220" s="40"/>
      <c r="H220" s="40"/>
      <c r="I220" s="241"/>
      <c r="J220" s="40"/>
      <c r="K220" s="40"/>
      <c r="L220" s="44"/>
      <c r="M220" s="242"/>
      <c r="N220" s="24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150</v>
      </c>
      <c r="AU220" s="17" t="s">
        <v>83</v>
      </c>
    </row>
    <row r="221" s="2" customFormat="1">
      <c r="A221" s="38"/>
      <c r="B221" s="39"/>
      <c r="C221" s="40"/>
      <c r="D221" s="244" t="s">
        <v>152</v>
      </c>
      <c r="E221" s="40"/>
      <c r="F221" s="245" t="s">
        <v>998</v>
      </c>
      <c r="G221" s="40"/>
      <c r="H221" s="40"/>
      <c r="I221" s="241"/>
      <c r="J221" s="40"/>
      <c r="K221" s="40"/>
      <c r="L221" s="44"/>
      <c r="M221" s="242"/>
      <c r="N221" s="243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152</v>
      </c>
      <c r="AU221" s="17" t="s">
        <v>83</v>
      </c>
    </row>
    <row r="222" s="14" customFormat="1">
      <c r="A222" s="14"/>
      <c r="B222" s="256"/>
      <c r="C222" s="257"/>
      <c r="D222" s="239" t="s">
        <v>154</v>
      </c>
      <c r="E222" s="258" t="s">
        <v>1</v>
      </c>
      <c r="F222" s="259" t="s">
        <v>999</v>
      </c>
      <c r="G222" s="257"/>
      <c r="H222" s="260">
        <v>165.09999999999999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6" t="s">
        <v>154</v>
      </c>
      <c r="AU222" s="266" t="s">
        <v>83</v>
      </c>
      <c r="AV222" s="14" t="s">
        <v>83</v>
      </c>
      <c r="AW222" s="14" t="s">
        <v>30</v>
      </c>
      <c r="AX222" s="14" t="s">
        <v>81</v>
      </c>
      <c r="AY222" s="266" t="s">
        <v>140</v>
      </c>
    </row>
    <row r="223" s="12" customFormat="1" ht="22.8" customHeight="1">
      <c r="A223" s="12"/>
      <c r="B223" s="210"/>
      <c r="C223" s="211"/>
      <c r="D223" s="212" t="s">
        <v>72</v>
      </c>
      <c r="E223" s="224" t="s">
        <v>188</v>
      </c>
      <c r="F223" s="224" t="s">
        <v>421</v>
      </c>
      <c r="G223" s="211"/>
      <c r="H223" s="211"/>
      <c r="I223" s="214"/>
      <c r="J223" s="225">
        <f>BK223</f>
        <v>0</v>
      </c>
      <c r="K223" s="211"/>
      <c r="L223" s="216"/>
      <c r="M223" s="217"/>
      <c r="N223" s="218"/>
      <c r="O223" s="218"/>
      <c r="P223" s="219">
        <f>SUM(P224:P437)</f>
        <v>0</v>
      </c>
      <c r="Q223" s="218"/>
      <c r="R223" s="219">
        <f>SUM(R224:R437)</f>
        <v>129.26125789999998</v>
      </c>
      <c r="S223" s="218"/>
      <c r="T223" s="220">
        <f>SUM(T224:T437)</f>
        <v>48.061250000000001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1" t="s">
        <v>81</v>
      </c>
      <c r="AT223" s="222" t="s">
        <v>72</v>
      </c>
      <c r="AU223" s="222" t="s">
        <v>81</v>
      </c>
      <c r="AY223" s="221" t="s">
        <v>140</v>
      </c>
      <c r="BK223" s="223">
        <f>SUM(BK224:BK437)</f>
        <v>0</v>
      </c>
    </row>
    <row r="224" s="2" customFormat="1" ht="21.75" customHeight="1">
      <c r="A224" s="38"/>
      <c r="B224" s="39"/>
      <c r="C224" s="226" t="s">
        <v>428</v>
      </c>
      <c r="D224" s="226" t="s">
        <v>143</v>
      </c>
      <c r="E224" s="227" t="s">
        <v>1000</v>
      </c>
      <c r="F224" s="228" t="s">
        <v>1001</v>
      </c>
      <c r="G224" s="229" t="s">
        <v>396</v>
      </c>
      <c r="H224" s="230">
        <v>63.799999999999997</v>
      </c>
      <c r="I224" s="231"/>
      <c r="J224" s="232">
        <f>ROUND(I224*H224,2)</f>
        <v>0</v>
      </c>
      <c r="K224" s="228" t="s">
        <v>147</v>
      </c>
      <c r="L224" s="44"/>
      <c r="M224" s="233" t="s">
        <v>1</v>
      </c>
      <c r="N224" s="234" t="s">
        <v>38</v>
      </c>
      <c r="O224" s="91"/>
      <c r="P224" s="235">
        <f>O224*H224</f>
        <v>0</v>
      </c>
      <c r="Q224" s="235">
        <v>0</v>
      </c>
      <c r="R224" s="235">
        <f>Q224*H224</f>
        <v>0</v>
      </c>
      <c r="S224" s="235">
        <v>0.35999999999999999</v>
      </c>
      <c r="T224" s="236">
        <f>S224*H224</f>
        <v>22.967999999999996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166</v>
      </c>
      <c r="AT224" s="237" t="s">
        <v>143</v>
      </c>
      <c r="AU224" s="237" t="s">
        <v>83</v>
      </c>
      <c r="AY224" s="17" t="s">
        <v>140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81</v>
      </c>
      <c r="BK224" s="238">
        <f>ROUND(I224*H224,2)</f>
        <v>0</v>
      </c>
      <c r="BL224" s="17" t="s">
        <v>166</v>
      </c>
      <c r="BM224" s="237" t="s">
        <v>1002</v>
      </c>
    </row>
    <row r="225" s="2" customFormat="1">
      <c r="A225" s="38"/>
      <c r="B225" s="39"/>
      <c r="C225" s="40"/>
      <c r="D225" s="239" t="s">
        <v>150</v>
      </c>
      <c r="E225" s="40"/>
      <c r="F225" s="240" t="s">
        <v>1003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150</v>
      </c>
      <c r="AU225" s="17" t="s">
        <v>83</v>
      </c>
    </row>
    <row r="226" s="2" customFormat="1">
      <c r="A226" s="38"/>
      <c r="B226" s="39"/>
      <c r="C226" s="40"/>
      <c r="D226" s="244" t="s">
        <v>152</v>
      </c>
      <c r="E226" s="40"/>
      <c r="F226" s="245" t="s">
        <v>1004</v>
      </c>
      <c r="G226" s="40"/>
      <c r="H226" s="40"/>
      <c r="I226" s="241"/>
      <c r="J226" s="40"/>
      <c r="K226" s="40"/>
      <c r="L226" s="44"/>
      <c r="M226" s="242"/>
      <c r="N226" s="243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152</v>
      </c>
      <c r="AU226" s="17" t="s">
        <v>83</v>
      </c>
    </row>
    <row r="227" s="14" customFormat="1">
      <c r="A227" s="14"/>
      <c r="B227" s="256"/>
      <c r="C227" s="257"/>
      <c r="D227" s="239" t="s">
        <v>154</v>
      </c>
      <c r="E227" s="258" t="s">
        <v>1</v>
      </c>
      <c r="F227" s="259" t="s">
        <v>1005</v>
      </c>
      <c r="G227" s="257"/>
      <c r="H227" s="260">
        <v>63.799999999999997</v>
      </c>
      <c r="I227" s="261"/>
      <c r="J227" s="257"/>
      <c r="K227" s="257"/>
      <c r="L227" s="262"/>
      <c r="M227" s="263"/>
      <c r="N227" s="264"/>
      <c r="O227" s="264"/>
      <c r="P227" s="264"/>
      <c r="Q227" s="264"/>
      <c r="R227" s="264"/>
      <c r="S227" s="264"/>
      <c r="T227" s="26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6" t="s">
        <v>154</v>
      </c>
      <c r="AU227" s="266" t="s">
        <v>83</v>
      </c>
      <c r="AV227" s="14" t="s">
        <v>83</v>
      </c>
      <c r="AW227" s="14" t="s">
        <v>30</v>
      </c>
      <c r="AX227" s="14" t="s">
        <v>81</v>
      </c>
      <c r="AY227" s="266" t="s">
        <v>140</v>
      </c>
    </row>
    <row r="228" s="2" customFormat="1" ht="24.15" customHeight="1">
      <c r="A228" s="38"/>
      <c r="B228" s="39"/>
      <c r="C228" s="226" t="s">
        <v>438</v>
      </c>
      <c r="D228" s="226" t="s">
        <v>143</v>
      </c>
      <c r="E228" s="227" t="s">
        <v>1006</v>
      </c>
      <c r="F228" s="228" t="s">
        <v>1007</v>
      </c>
      <c r="G228" s="229" t="s">
        <v>396</v>
      </c>
      <c r="H228" s="230">
        <v>106.15000000000001</v>
      </c>
      <c r="I228" s="231"/>
      <c r="J228" s="232">
        <f>ROUND(I228*H228,2)</f>
        <v>0</v>
      </c>
      <c r="K228" s="228" t="s">
        <v>147</v>
      </c>
      <c r="L228" s="44"/>
      <c r="M228" s="233" t="s">
        <v>1</v>
      </c>
      <c r="N228" s="234" t="s">
        <v>38</v>
      </c>
      <c r="O228" s="91"/>
      <c r="P228" s="235">
        <f>O228*H228</f>
        <v>0</v>
      </c>
      <c r="Q228" s="235">
        <v>0</v>
      </c>
      <c r="R228" s="235">
        <f>Q228*H228</f>
        <v>0</v>
      </c>
      <c r="S228" s="235">
        <v>0.155</v>
      </c>
      <c r="T228" s="236">
        <f>S228*H228</f>
        <v>16.453250000000001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166</v>
      </c>
      <c r="AT228" s="237" t="s">
        <v>143</v>
      </c>
      <c r="AU228" s="237" t="s">
        <v>83</v>
      </c>
      <c r="AY228" s="17" t="s">
        <v>140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81</v>
      </c>
      <c r="BK228" s="238">
        <f>ROUND(I228*H228,2)</f>
        <v>0</v>
      </c>
      <c r="BL228" s="17" t="s">
        <v>166</v>
      </c>
      <c r="BM228" s="237" t="s">
        <v>1008</v>
      </c>
    </row>
    <row r="229" s="2" customFormat="1">
      <c r="A229" s="38"/>
      <c r="B229" s="39"/>
      <c r="C229" s="40"/>
      <c r="D229" s="239" t="s">
        <v>150</v>
      </c>
      <c r="E229" s="40"/>
      <c r="F229" s="240" t="s">
        <v>1009</v>
      </c>
      <c r="G229" s="40"/>
      <c r="H229" s="40"/>
      <c r="I229" s="241"/>
      <c r="J229" s="40"/>
      <c r="K229" s="40"/>
      <c r="L229" s="44"/>
      <c r="M229" s="242"/>
      <c r="N229" s="243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150</v>
      </c>
      <c r="AU229" s="17" t="s">
        <v>83</v>
      </c>
    </row>
    <row r="230" s="2" customFormat="1">
      <c r="A230" s="38"/>
      <c r="B230" s="39"/>
      <c r="C230" s="40"/>
      <c r="D230" s="244" t="s">
        <v>152</v>
      </c>
      <c r="E230" s="40"/>
      <c r="F230" s="245" t="s">
        <v>1010</v>
      </c>
      <c r="G230" s="40"/>
      <c r="H230" s="40"/>
      <c r="I230" s="241"/>
      <c r="J230" s="40"/>
      <c r="K230" s="40"/>
      <c r="L230" s="44"/>
      <c r="M230" s="242"/>
      <c r="N230" s="24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152</v>
      </c>
      <c r="AU230" s="17" t="s">
        <v>83</v>
      </c>
    </row>
    <row r="231" s="14" customFormat="1">
      <c r="A231" s="14"/>
      <c r="B231" s="256"/>
      <c r="C231" s="257"/>
      <c r="D231" s="239" t="s">
        <v>154</v>
      </c>
      <c r="E231" s="258" t="s">
        <v>1</v>
      </c>
      <c r="F231" s="259" t="s">
        <v>1011</v>
      </c>
      <c r="G231" s="257"/>
      <c r="H231" s="260">
        <v>106.15000000000001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6" t="s">
        <v>154</v>
      </c>
      <c r="AU231" s="266" t="s">
        <v>83</v>
      </c>
      <c r="AV231" s="14" t="s">
        <v>83</v>
      </c>
      <c r="AW231" s="14" t="s">
        <v>30</v>
      </c>
      <c r="AX231" s="14" t="s">
        <v>81</v>
      </c>
      <c r="AY231" s="266" t="s">
        <v>140</v>
      </c>
    </row>
    <row r="232" s="2" customFormat="1" ht="33" customHeight="1">
      <c r="A232" s="38"/>
      <c r="B232" s="39"/>
      <c r="C232" s="226" t="s">
        <v>444</v>
      </c>
      <c r="D232" s="226" t="s">
        <v>143</v>
      </c>
      <c r="E232" s="227" t="s">
        <v>1012</v>
      </c>
      <c r="F232" s="228" t="s">
        <v>1013</v>
      </c>
      <c r="G232" s="229" t="s">
        <v>396</v>
      </c>
      <c r="H232" s="230">
        <v>37.200000000000003</v>
      </c>
      <c r="I232" s="231"/>
      <c r="J232" s="232">
        <f>ROUND(I232*H232,2)</f>
        <v>0</v>
      </c>
      <c r="K232" s="228" t="s">
        <v>147</v>
      </c>
      <c r="L232" s="44"/>
      <c r="M232" s="233" t="s">
        <v>1</v>
      </c>
      <c r="N232" s="234" t="s">
        <v>38</v>
      </c>
      <c r="O232" s="91"/>
      <c r="P232" s="235">
        <f>O232*H232</f>
        <v>0</v>
      </c>
      <c r="Q232" s="235">
        <v>3.0000000000000001E-05</v>
      </c>
      <c r="R232" s="235">
        <f>Q232*H232</f>
        <v>0.001116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166</v>
      </c>
      <c r="AT232" s="237" t="s">
        <v>143</v>
      </c>
      <c r="AU232" s="237" t="s">
        <v>83</v>
      </c>
      <c r="AY232" s="17" t="s">
        <v>140</v>
      </c>
      <c r="BE232" s="238">
        <f>IF(N232="základní",J232,0)</f>
        <v>0</v>
      </c>
      <c r="BF232" s="238">
        <f>IF(N232="snížená",J232,0)</f>
        <v>0</v>
      </c>
      <c r="BG232" s="238">
        <f>IF(N232="zákl. přenesená",J232,0)</f>
        <v>0</v>
      </c>
      <c r="BH232" s="238">
        <f>IF(N232="sníž. přenesená",J232,0)</f>
        <v>0</v>
      </c>
      <c r="BI232" s="238">
        <f>IF(N232="nulová",J232,0)</f>
        <v>0</v>
      </c>
      <c r="BJ232" s="17" t="s">
        <v>81</v>
      </c>
      <c r="BK232" s="238">
        <f>ROUND(I232*H232,2)</f>
        <v>0</v>
      </c>
      <c r="BL232" s="17" t="s">
        <v>166</v>
      </c>
      <c r="BM232" s="237" t="s">
        <v>1014</v>
      </c>
    </row>
    <row r="233" s="2" customFormat="1">
      <c r="A233" s="38"/>
      <c r="B233" s="39"/>
      <c r="C233" s="40"/>
      <c r="D233" s="239" t="s">
        <v>150</v>
      </c>
      <c r="E233" s="40"/>
      <c r="F233" s="240" t="s">
        <v>1015</v>
      </c>
      <c r="G233" s="40"/>
      <c r="H233" s="40"/>
      <c r="I233" s="241"/>
      <c r="J233" s="40"/>
      <c r="K233" s="40"/>
      <c r="L233" s="44"/>
      <c r="M233" s="242"/>
      <c r="N233" s="243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150</v>
      </c>
      <c r="AU233" s="17" t="s">
        <v>83</v>
      </c>
    </row>
    <row r="234" s="2" customFormat="1">
      <c r="A234" s="38"/>
      <c r="B234" s="39"/>
      <c r="C234" s="40"/>
      <c r="D234" s="244" t="s">
        <v>152</v>
      </c>
      <c r="E234" s="40"/>
      <c r="F234" s="245" t="s">
        <v>1016</v>
      </c>
      <c r="G234" s="40"/>
      <c r="H234" s="40"/>
      <c r="I234" s="241"/>
      <c r="J234" s="40"/>
      <c r="K234" s="40"/>
      <c r="L234" s="44"/>
      <c r="M234" s="242"/>
      <c r="N234" s="243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152</v>
      </c>
      <c r="AU234" s="17" t="s">
        <v>83</v>
      </c>
    </row>
    <row r="235" s="14" customFormat="1">
      <c r="A235" s="14"/>
      <c r="B235" s="256"/>
      <c r="C235" s="257"/>
      <c r="D235" s="239" t="s">
        <v>154</v>
      </c>
      <c r="E235" s="258" t="s">
        <v>1</v>
      </c>
      <c r="F235" s="259" t="s">
        <v>1017</v>
      </c>
      <c r="G235" s="257"/>
      <c r="H235" s="260">
        <v>37.200000000000003</v>
      </c>
      <c r="I235" s="261"/>
      <c r="J235" s="257"/>
      <c r="K235" s="257"/>
      <c r="L235" s="262"/>
      <c r="M235" s="263"/>
      <c r="N235" s="264"/>
      <c r="O235" s="264"/>
      <c r="P235" s="264"/>
      <c r="Q235" s="264"/>
      <c r="R235" s="264"/>
      <c r="S235" s="264"/>
      <c r="T235" s="26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6" t="s">
        <v>154</v>
      </c>
      <c r="AU235" s="266" t="s">
        <v>83</v>
      </c>
      <c r="AV235" s="14" t="s">
        <v>83</v>
      </c>
      <c r="AW235" s="14" t="s">
        <v>30</v>
      </c>
      <c r="AX235" s="14" t="s">
        <v>81</v>
      </c>
      <c r="AY235" s="266" t="s">
        <v>140</v>
      </c>
    </row>
    <row r="236" s="2" customFormat="1" ht="24.15" customHeight="1">
      <c r="A236" s="38"/>
      <c r="B236" s="39"/>
      <c r="C236" s="271" t="s">
        <v>451</v>
      </c>
      <c r="D236" s="271" t="s">
        <v>378</v>
      </c>
      <c r="E236" s="272" t="s">
        <v>1018</v>
      </c>
      <c r="F236" s="273" t="s">
        <v>1019</v>
      </c>
      <c r="G236" s="274" t="s">
        <v>396</v>
      </c>
      <c r="H236" s="275">
        <v>37.758000000000003</v>
      </c>
      <c r="I236" s="276"/>
      <c r="J236" s="277">
        <f>ROUND(I236*H236,2)</f>
        <v>0</v>
      </c>
      <c r="K236" s="273" t="s">
        <v>147</v>
      </c>
      <c r="L236" s="278"/>
      <c r="M236" s="279" t="s">
        <v>1</v>
      </c>
      <c r="N236" s="280" t="s">
        <v>38</v>
      </c>
      <c r="O236" s="91"/>
      <c r="P236" s="235">
        <f>O236*H236</f>
        <v>0</v>
      </c>
      <c r="Q236" s="235">
        <v>0.024</v>
      </c>
      <c r="R236" s="235">
        <f>Q236*H236</f>
        <v>0.90619200000000011</v>
      </c>
      <c r="S236" s="235">
        <v>0</v>
      </c>
      <c r="T236" s="23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7" t="s">
        <v>188</v>
      </c>
      <c r="AT236" s="237" t="s">
        <v>378</v>
      </c>
      <c r="AU236" s="237" t="s">
        <v>83</v>
      </c>
      <c r="AY236" s="17" t="s">
        <v>140</v>
      </c>
      <c r="BE236" s="238">
        <f>IF(N236="základní",J236,0)</f>
        <v>0</v>
      </c>
      <c r="BF236" s="238">
        <f>IF(N236="snížená",J236,0)</f>
        <v>0</v>
      </c>
      <c r="BG236" s="238">
        <f>IF(N236="zákl. přenesená",J236,0)</f>
        <v>0</v>
      </c>
      <c r="BH236" s="238">
        <f>IF(N236="sníž. přenesená",J236,0)</f>
        <v>0</v>
      </c>
      <c r="BI236" s="238">
        <f>IF(N236="nulová",J236,0)</f>
        <v>0</v>
      </c>
      <c r="BJ236" s="17" t="s">
        <v>81</v>
      </c>
      <c r="BK236" s="238">
        <f>ROUND(I236*H236,2)</f>
        <v>0</v>
      </c>
      <c r="BL236" s="17" t="s">
        <v>166</v>
      </c>
      <c r="BM236" s="237" t="s">
        <v>1020</v>
      </c>
    </row>
    <row r="237" s="2" customFormat="1">
      <c r="A237" s="38"/>
      <c r="B237" s="39"/>
      <c r="C237" s="40"/>
      <c r="D237" s="239" t="s">
        <v>150</v>
      </c>
      <c r="E237" s="40"/>
      <c r="F237" s="240" t="s">
        <v>1019</v>
      </c>
      <c r="G237" s="40"/>
      <c r="H237" s="40"/>
      <c r="I237" s="241"/>
      <c r="J237" s="40"/>
      <c r="K237" s="40"/>
      <c r="L237" s="44"/>
      <c r="M237" s="242"/>
      <c r="N237" s="243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150</v>
      </c>
      <c r="AU237" s="17" t="s">
        <v>83</v>
      </c>
    </row>
    <row r="238" s="14" customFormat="1">
      <c r="A238" s="14"/>
      <c r="B238" s="256"/>
      <c r="C238" s="257"/>
      <c r="D238" s="239" t="s">
        <v>154</v>
      </c>
      <c r="E238" s="257"/>
      <c r="F238" s="259" t="s">
        <v>1021</v>
      </c>
      <c r="G238" s="257"/>
      <c r="H238" s="260">
        <v>37.758000000000003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6" t="s">
        <v>154</v>
      </c>
      <c r="AU238" s="266" t="s">
        <v>83</v>
      </c>
      <c r="AV238" s="14" t="s">
        <v>83</v>
      </c>
      <c r="AW238" s="14" t="s">
        <v>4</v>
      </c>
      <c r="AX238" s="14" t="s">
        <v>81</v>
      </c>
      <c r="AY238" s="266" t="s">
        <v>140</v>
      </c>
    </row>
    <row r="239" s="2" customFormat="1" ht="33" customHeight="1">
      <c r="A239" s="38"/>
      <c r="B239" s="39"/>
      <c r="C239" s="226" t="s">
        <v>455</v>
      </c>
      <c r="D239" s="226" t="s">
        <v>143</v>
      </c>
      <c r="E239" s="227" t="s">
        <v>1022</v>
      </c>
      <c r="F239" s="228" t="s">
        <v>1023</v>
      </c>
      <c r="G239" s="229" t="s">
        <v>396</v>
      </c>
      <c r="H239" s="230">
        <v>1</v>
      </c>
      <c r="I239" s="231"/>
      <c r="J239" s="232">
        <f>ROUND(I239*H239,2)</f>
        <v>0</v>
      </c>
      <c r="K239" s="228" t="s">
        <v>147</v>
      </c>
      <c r="L239" s="44"/>
      <c r="M239" s="233" t="s">
        <v>1</v>
      </c>
      <c r="N239" s="234" t="s">
        <v>38</v>
      </c>
      <c r="O239" s="91"/>
      <c r="P239" s="235">
        <f>O239*H239</f>
        <v>0</v>
      </c>
      <c r="Q239" s="235">
        <v>4.0000000000000003E-05</v>
      </c>
      <c r="R239" s="235">
        <f>Q239*H239</f>
        <v>4.0000000000000003E-05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166</v>
      </c>
      <c r="AT239" s="237" t="s">
        <v>143</v>
      </c>
      <c r="AU239" s="237" t="s">
        <v>83</v>
      </c>
      <c r="AY239" s="17" t="s">
        <v>140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81</v>
      </c>
      <c r="BK239" s="238">
        <f>ROUND(I239*H239,2)</f>
        <v>0</v>
      </c>
      <c r="BL239" s="17" t="s">
        <v>166</v>
      </c>
      <c r="BM239" s="237" t="s">
        <v>1024</v>
      </c>
    </row>
    <row r="240" s="2" customFormat="1">
      <c r="A240" s="38"/>
      <c r="B240" s="39"/>
      <c r="C240" s="40"/>
      <c r="D240" s="239" t="s">
        <v>150</v>
      </c>
      <c r="E240" s="40"/>
      <c r="F240" s="240" t="s">
        <v>1025</v>
      </c>
      <c r="G240" s="40"/>
      <c r="H240" s="40"/>
      <c r="I240" s="241"/>
      <c r="J240" s="40"/>
      <c r="K240" s="40"/>
      <c r="L240" s="44"/>
      <c r="M240" s="242"/>
      <c r="N240" s="24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150</v>
      </c>
      <c r="AU240" s="17" t="s">
        <v>83</v>
      </c>
    </row>
    <row r="241" s="2" customFormat="1">
      <c r="A241" s="38"/>
      <c r="B241" s="39"/>
      <c r="C241" s="40"/>
      <c r="D241" s="244" t="s">
        <v>152</v>
      </c>
      <c r="E241" s="40"/>
      <c r="F241" s="245" t="s">
        <v>1026</v>
      </c>
      <c r="G241" s="40"/>
      <c r="H241" s="40"/>
      <c r="I241" s="241"/>
      <c r="J241" s="40"/>
      <c r="K241" s="40"/>
      <c r="L241" s="44"/>
      <c r="M241" s="242"/>
      <c r="N241" s="24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152</v>
      </c>
      <c r="AU241" s="17" t="s">
        <v>83</v>
      </c>
    </row>
    <row r="242" s="2" customFormat="1" ht="24.15" customHeight="1">
      <c r="A242" s="38"/>
      <c r="B242" s="39"/>
      <c r="C242" s="271" t="s">
        <v>459</v>
      </c>
      <c r="D242" s="271" t="s">
        <v>378</v>
      </c>
      <c r="E242" s="272" t="s">
        <v>1027</v>
      </c>
      <c r="F242" s="273" t="s">
        <v>1028</v>
      </c>
      <c r="G242" s="274" t="s">
        <v>396</v>
      </c>
      <c r="H242" s="275">
        <v>1.0149999999999999</v>
      </c>
      <c r="I242" s="276"/>
      <c r="J242" s="277">
        <f>ROUND(I242*H242,2)</f>
        <v>0</v>
      </c>
      <c r="K242" s="273" t="s">
        <v>147</v>
      </c>
      <c r="L242" s="278"/>
      <c r="M242" s="279" t="s">
        <v>1</v>
      </c>
      <c r="N242" s="280" t="s">
        <v>38</v>
      </c>
      <c r="O242" s="91"/>
      <c r="P242" s="235">
        <f>O242*H242</f>
        <v>0</v>
      </c>
      <c r="Q242" s="235">
        <v>0.042999999999999997</v>
      </c>
      <c r="R242" s="235">
        <f>Q242*H242</f>
        <v>0.043644999999999989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188</v>
      </c>
      <c r="AT242" s="237" t="s">
        <v>378</v>
      </c>
      <c r="AU242" s="237" t="s">
        <v>83</v>
      </c>
      <c r="AY242" s="17" t="s">
        <v>140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81</v>
      </c>
      <c r="BK242" s="238">
        <f>ROUND(I242*H242,2)</f>
        <v>0</v>
      </c>
      <c r="BL242" s="17" t="s">
        <v>166</v>
      </c>
      <c r="BM242" s="237" t="s">
        <v>1029</v>
      </c>
    </row>
    <row r="243" s="2" customFormat="1">
      <c r="A243" s="38"/>
      <c r="B243" s="39"/>
      <c r="C243" s="40"/>
      <c r="D243" s="239" t="s">
        <v>150</v>
      </c>
      <c r="E243" s="40"/>
      <c r="F243" s="240" t="s">
        <v>1028</v>
      </c>
      <c r="G243" s="40"/>
      <c r="H243" s="40"/>
      <c r="I243" s="241"/>
      <c r="J243" s="40"/>
      <c r="K243" s="40"/>
      <c r="L243" s="44"/>
      <c r="M243" s="242"/>
      <c r="N243" s="243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150</v>
      </c>
      <c r="AU243" s="17" t="s">
        <v>83</v>
      </c>
    </row>
    <row r="244" s="14" customFormat="1">
      <c r="A244" s="14"/>
      <c r="B244" s="256"/>
      <c r="C244" s="257"/>
      <c r="D244" s="239" t="s">
        <v>154</v>
      </c>
      <c r="E244" s="257"/>
      <c r="F244" s="259" t="s">
        <v>1030</v>
      </c>
      <c r="G244" s="257"/>
      <c r="H244" s="260">
        <v>1.0149999999999999</v>
      </c>
      <c r="I244" s="261"/>
      <c r="J244" s="257"/>
      <c r="K244" s="257"/>
      <c r="L244" s="262"/>
      <c r="M244" s="263"/>
      <c r="N244" s="264"/>
      <c r="O244" s="264"/>
      <c r="P244" s="264"/>
      <c r="Q244" s="264"/>
      <c r="R244" s="264"/>
      <c r="S244" s="264"/>
      <c r="T244" s="26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6" t="s">
        <v>154</v>
      </c>
      <c r="AU244" s="266" t="s">
        <v>83</v>
      </c>
      <c r="AV244" s="14" t="s">
        <v>83</v>
      </c>
      <c r="AW244" s="14" t="s">
        <v>4</v>
      </c>
      <c r="AX244" s="14" t="s">
        <v>81</v>
      </c>
      <c r="AY244" s="266" t="s">
        <v>140</v>
      </c>
    </row>
    <row r="245" s="2" customFormat="1" ht="33" customHeight="1">
      <c r="A245" s="38"/>
      <c r="B245" s="39"/>
      <c r="C245" s="226" t="s">
        <v>463</v>
      </c>
      <c r="D245" s="226" t="s">
        <v>143</v>
      </c>
      <c r="E245" s="227" t="s">
        <v>1031</v>
      </c>
      <c r="F245" s="228" t="s">
        <v>1032</v>
      </c>
      <c r="G245" s="229" t="s">
        <v>396</v>
      </c>
      <c r="H245" s="230">
        <v>15.4</v>
      </c>
      <c r="I245" s="231"/>
      <c r="J245" s="232">
        <f>ROUND(I245*H245,2)</f>
        <v>0</v>
      </c>
      <c r="K245" s="228" t="s">
        <v>147</v>
      </c>
      <c r="L245" s="44"/>
      <c r="M245" s="233" t="s">
        <v>1</v>
      </c>
      <c r="N245" s="234" t="s">
        <v>38</v>
      </c>
      <c r="O245" s="91"/>
      <c r="P245" s="235">
        <f>O245*H245</f>
        <v>0</v>
      </c>
      <c r="Q245" s="235">
        <v>8.0000000000000007E-05</v>
      </c>
      <c r="R245" s="235">
        <f>Q245*H245</f>
        <v>0.001232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166</v>
      </c>
      <c r="AT245" s="237" t="s">
        <v>143</v>
      </c>
      <c r="AU245" s="237" t="s">
        <v>83</v>
      </c>
      <c r="AY245" s="17" t="s">
        <v>140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81</v>
      </c>
      <c r="BK245" s="238">
        <f>ROUND(I245*H245,2)</f>
        <v>0</v>
      </c>
      <c r="BL245" s="17" t="s">
        <v>166</v>
      </c>
      <c r="BM245" s="237" t="s">
        <v>1033</v>
      </c>
    </row>
    <row r="246" s="2" customFormat="1">
      <c r="A246" s="38"/>
      <c r="B246" s="39"/>
      <c r="C246" s="40"/>
      <c r="D246" s="239" t="s">
        <v>150</v>
      </c>
      <c r="E246" s="40"/>
      <c r="F246" s="240" t="s">
        <v>1034</v>
      </c>
      <c r="G246" s="40"/>
      <c r="H246" s="40"/>
      <c r="I246" s="241"/>
      <c r="J246" s="40"/>
      <c r="K246" s="40"/>
      <c r="L246" s="44"/>
      <c r="M246" s="242"/>
      <c r="N246" s="243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150</v>
      </c>
      <c r="AU246" s="17" t="s">
        <v>83</v>
      </c>
    </row>
    <row r="247" s="2" customFormat="1">
      <c r="A247" s="38"/>
      <c r="B247" s="39"/>
      <c r="C247" s="40"/>
      <c r="D247" s="244" t="s">
        <v>152</v>
      </c>
      <c r="E247" s="40"/>
      <c r="F247" s="245" t="s">
        <v>1035</v>
      </c>
      <c r="G247" s="40"/>
      <c r="H247" s="40"/>
      <c r="I247" s="241"/>
      <c r="J247" s="40"/>
      <c r="K247" s="40"/>
      <c r="L247" s="44"/>
      <c r="M247" s="242"/>
      <c r="N247" s="243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152</v>
      </c>
      <c r="AU247" s="17" t="s">
        <v>83</v>
      </c>
    </row>
    <row r="248" s="14" customFormat="1">
      <c r="A248" s="14"/>
      <c r="B248" s="256"/>
      <c r="C248" s="257"/>
      <c r="D248" s="239" t="s">
        <v>154</v>
      </c>
      <c r="E248" s="258" t="s">
        <v>1</v>
      </c>
      <c r="F248" s="259" t="s">
        <v>1036</v>
      </c>
      <c r="G248" s="257"/>
      <c r="H248" s="260">
        <v>15.4</v>
      </c>
      <c r="I248" s="261"/>
      <c r="J248" s="257"/>
      <c r="K248" s="257"/>
      <c r="L248" s="262"/>
      <c r="M248" s="263"/>
      <c r="N248" s="264"/>
      <c r="O248" s="264"/>
      <c r="P248" s="264"/>
      <c r="Q248" s="264"/>
      <c r="R248" s="264"/>
      <c r="S248" s="264"/>
      <c r="T248" s="26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6" t="s">
        <v>154</v>
      </c>
      <c r="AU248" s="266" t="s">
        <v>83</v>
      </c>
      <c r="AV248" s="14" t="s">
        <v>83</v>
      </c>
      <c r="AW248" s="14" t="s">
        <v>30</v>
      </c>
      <c r="AX248" s="14" t="s">
        <v>81</v>
      </c>
      <c r="AY248" s="266" t="s">
        <v>140</v>
      </c>
    </row>
    <row r="249" s="2" customFormat="1" ht="24.15" customHeight="1">
      <c r="A249" s="38"/>
      <c r="B249" s="39"/>
      <c r="C249" s="271" t="s">
        <v>467</v>
      </c>
      <c r="D249" s="271" t="s">
        <v>378</v>
      </c>
      <c r="E249" s="272" t="s">
        <v>1037</v>
      </c>
      <c r="F249" s="273" t="s">
        <v>1038</v>
      </c>
      <c r="G249" s="274" t="s">
        <v>441</v>
      </c>
      <c r="H249" s="275">
        <v>1</v>
      </c>
      <c r="I249" s="276"/>
      <c r="J249" s="277">
        <f>ROUND(I249*H249,2)</f>
        <v>0</v>
      </c>
      <c r="K249" s="273" t="s">
        <v>147</v>
      </c>
      <c r="L249" s="278"/>
      <c r="M249" s="279" t="s">
        <v>1</v>
      </c>
      <c r="N249" s="280" t="s">
        <v>38</v>
      </c>
      <c r="O249" s="91"/>
      <c r="P249" s="235">
        <f>O249*H249</f>
        <v>0</v>
      </c>
      <c r="Q249" s="235">
        <v>0.00266</v>
      </c>
      <c r="R249" s="235">
        <f>Q249*H249</f>
        <v>0.00266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188</v>
      </c>
      <c r="AT249" s="237" t="s">
        <v>378</v>
      </c>
      <c r="AU249" s="237" t="s">
        <v>83</v>
      </c>
      <c r="AY249" s="17" t="s">
        <v>140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81</v>
      </c>
      <c r="BK249" s="238">
        <f>ROUND(I249*H249,2)</f>
        <v>0</v>
      </c>
      <c r="BL249" s="17" t="s">
        <v>166</v>
      </c>
      <c r="BM249" s="237" t="s">
        <v>1039</v>
      </c>
    </row>
    <row r="250" s="2" customFormat="1">
      <c r="A250" s="38"/>
      <c r="B250" s="39"/>
      <c r="C250" s="40"/>
      <c r="D250" s="239" t="s">
        <v>150</v>
      </c>
      <c r="E250" s="40"/>
      <c r="F250" s="240" t="s">
        <v>1038</v>
      </c>
      <c r="G250" s="40"/>
      <c r="H250" s="40"/>
      <c r="I250" s="241"/>
      <c r="J250" s="40"/>
      <c r="K250" s="40"/>
      <c r="L250" s="44"/>
      <c r="M250" s="242"/>
      <c r="N250" s="243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150</v>
      </c>
      <c r="AU250" s="17" t="s">
        <v>83</v>
      </c>
    </row>
    <row r="251" s="2" customFormat="1" ht="24.15" customHeight="1">
      <c r="A251" s="38"/>
      <c r="B251" s="39"/>
      <c r="C251" s="271" t="s">
        <v>471</v>
      </c>
      <c r="D251" s="271" t="s">
        <v>378</v>
      </c>
      <c r="E251" s="272" t="s">
        <v>1040</v>
      </c>
      <c r="F251" s="273" t="s">
        <v>1041</v>
      </c>
      <c r="G251" s="274" t="s">
        <v>396</v>
      </c>
      <c r="H251" s="275">
        <v>15.631</v>
      </c>
      <c r="I251" s="276"/>
      <c r="J251" s="277">
        <f>ROUND(I251*H251,2)</f>
        <v>0</v>
      </c>
      <c r="K251" s="273" t="s">
        <v>147</v>
      </c>
      <c r="L251" s="278"/>
      <c r="M251" s="279" t="s">
        <v>1</v>
      </c>
      <c r="N251" s="280" t="s">
        <v>38</v>
      </c>
      <c r="O251" s="91"/>
      <c r="P251" s="235">
        <f>O251*H251</f>
        <v>0</v>
      </c>
      <c r="Q251" s="235">
        <v>0.10000000000000001</v>
      </c>
      <c r="R251" s="235">
        <f>Q251*H251</f>
        <v>1.5631000000000002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188</v>
      </c>
      <c r="AT251" s="237" t="s">
        <v>378</v>
      </c>
      <c r="AU251" s="237" t="s">
        <v>83</v>
      </c>
      <c r="AY251" s="17" t="s">
        <v>140</v>
      </c>
      <c r="BE251" s="238">
        <f>IF(N251="základní",J251,0)</f>
        <v>0</v>
      </c>
      <c r="BF251" s="238">
        <f>IF(N251="snížená",J251,0)</f>
        <v>0</v>
      </c>
      <c r="BG251" s="238">
        <f>IF(N251="zákl. přenesená",J251,0)</f>
        <v>0</v>
      </c>
      <c r="BH251" s="238">
        <f>IF(N251="sníž. přenesená",J251,0)</f>
        <v>0</v>
      </c>
      <c r="BI251" s="238">
        <f>IF(N251="nulová",J251,0)</f>
        <v>0</v>
      </c>
      <c r="BJ251" s="17" t="s">
        <v>81</v>
      </c>
      <c r="BK251" s="238">
        <f>ROUND(I251*H251,2)</f>
        <v>0</v>
      </c>
      <c r="BL251" s="17" t="s">
        <v>166</v>
      </c>
      <c r="BM251" s="237" t="s">
        <v>1042</v>
      </c>
    </row>
    <row r="252" s="2" customFormat="1">
      <c r="A252" s="38"/>
      <c r="B252" s="39"/>
      <c r="C252" s="40"/>
      <c r="D252" s="239" t="s">
        <v>150</v>
      </c>
      <c r="E252" s="40"/>
      <c r="F252" s="240" t="s">
        <v>1041</v>
      </c>
      <c r="G252" s="40"/>
      <c r="H252" s="40"/>
      <c r="I252" s="241"/>
      <c r="J252" s="40"/>
      <c r="K252" s="40"/>
      <c r="L252" s="44"/>
      <c r="M252" s="242"/>
      <c r="N252" s="243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150</v>
      </c>
      <c r="AU252" s="17" t="s">
        <v>83</v>
      </c>
    </row>
    <row r="253" s="14" customFormat="1">
      <c r="A253" s="14"/>
      <c r="B253" s="256"/>
      <c r="C253" s="257"/>
      <c r="D253" s="239" t="s">
        <v>154</v>
      </c>
      <c r="E253" s="258" t="s">
        <v>1</v>
      </c>
      <c r="F253" s="259" t="s">
        <v>1036</v>
      </c>
      <c r="G253" s="257"/>
      <c r="H253" s="260">
        <v>15.4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154</v>
      </c>
      <c r="AU253" s="266" t="s">
        <v>83</v>
      </c>
      <c r="AV253" s="14" t="s">
        <v>83</v>
      </c>
      <c r="AW253" s="14" t="s">
        <v>30</v>
      </c>
      <c r="AX253" s="14" t="s">
        <v>81</v>
      </c>
      <c r="AY253" s="266" t="s">
        <v>140</v>
      </c>
    </row>
    <row r="254" s="14" customFormat="1">
      <c r="A254" s="14"/>
      <c r="B254" s="256"/>
      <c r="C254" s="257"/>
      <c r="D254" s="239" t="s">
        <v>154</v>
      </c>
      <c r="E254" s="257"/>
      <c r="F254" s="259" t="s">
        <v>1043</v>
      </c>
      <c r="G254" s="257"/>
      <c r="H254" s="260">
        <v>15.631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6" t="s">
        <v>154</v>
      </c>
      <c r="AU254" s="266" t="s">
        <v>83</v>
      </c>
      <c r="AV254" s="14" t="s">
        <v>83</v>
      </c>
      <c r="AW254" s="14" t="s">
        <v>4</v>
      </c>
      <c r="AX254" s="14" t="s">
        <v>81</v>
      </c>
      <c r="AY254" s="266" t="s">
        <v>140</v>
      </c>
    </row>
    <row r="255" s="2" customFormat="1" ht="33" customHeight="1">
      <c r="A255" s="38"/>
      <c r="B255" s="39"/>
      <c r="C255" s="226" t="s">
        <v>475</v>
      </c>
      <c r="D255" s="226" t="s">
        <v>143</v>
      </c>
      <c r="E255" s="227" t="s">
        <v>1044</v>
      </c>
      <c r="F255" s="228" t="s">
        <v>1045</v>
      </c>
      <c r="G255" s="229" t="s">
        <v>396</v>
      </c>
      <c r="H255" s="230">
        <v>41.600000000000001</v>
      </c>
      <c r="I255" s="231"/>
      <c r="J255" s="232">
        <f>ROUND(I255*H255,2)</f>
        <v>0</v>
      </c>
      <c r="K255" s="228" t="s">
        <v>147</v>
      </c>
      <c r="L255" s="44"/>
      <c r="M255" s="233" t="s">
        <v>1</v>
      </c>
      <c r="N255" s="234" t="s">
        <v>38</v>
      </c>
      <c r="O255" s="91"/>
      <c r="P255" s="235">
        <f>O255*H255</f>
        <v>0</v>
      </c>
      <c r="Q255" s="235">
        <v>0.00011</v>
      </c>
      <c r="R255" s="235">
        <f>Q255*H255</f>
        <v>0.0045760000000000002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166</v>
      </c>
      <c r="AT255" s="237" t="s">
        <v>143</v>
      </c>
      <c r="AU255" s="237" t="s">
        <v>83</v>
      </c>
      <c r="AY255" s="17" t="s">
        <v>140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81</v>
      </c>
      <c r="BK255" s="238">
        <f>ROUND(I255*H255,2)</f>
        <v>0</v>
      </c>
      <c r="BL255" s="17" t="s">
        <v>166</v>
      </c>
      <c r="BM255" s="237" t="s">
        <v>1046</v>
      </c>
    </row>
    <row r="256" s="2" customFormat="1">
      <c r="A256" s="38"/>
      <c r="B256" s="39"/>
      <c r="C256" s="40"/>
      <c r="D256" s="239" t="s">
        <v>150</v>
      </c>
      <c r="E256" s="40"/>
      <c r="F256" s="240" t="s">
        <v>1047</v>
      </c>
      <c r="G256" s="40"/>
      <c r="H256" s="40"/>
      <c r="I256" s="241"/>
      <c r="J256" s="40"/>
      <c r="K256" s="40"/>
      <c r="L256" s="44"/>
      <c r="M256" s="242"/>
      <c r="N256" s="243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150</v>
      </c>
      <c r="AU256" s="17" t="s">
        <v>83</v>
      </c>
    </row>
    <row r="257" s="2" customFormat="1">
      <c r="A257" s="38"/>
      <c r="B257" s="39"/>
      <c r="C257" s="40"/>
      <c r="D257" s="244" t="s">
        <v>152</v>
      </c>
      <c r="E257" s="40"/>
      <c r="F257" s="245" t="s">
        <v>1048</v>
      </c>
      <c r="G257" s="40"/>
      <c r="H257" s="40"/>
      <c r="I257" s="241"/>
      <c r="J257" s="40"/>
      <c r="K257" s="40"/>
      <c r="L257" s="44"/>
      <c r="M257" s="242"/>
      <c r="N257" s="243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152</v>
      </c>
      <c r="AU257" s="17" t="s">
        <v>83</v>
      </c>
    </row>
    <row r="258" s="14" customFormat="1">
      <c r="A258" s="14"/>
      <c r="B258" s="256"/>
      <c r="C258" s="257"/>
      <c r="D258" s="239" t="s">
        <v>154</v>
      </c>
      <c r="E258" s="258" t="s">
        <v>1</v>
      </c>
      <c r="F258" s="259" t="s">
        <v>1049</v>
      </c>
      <c r="G258" s="257"/>
      <c r="H258" s="260">
        <v>41.600000000000001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6" t="s">
        <v>154</v>
      </c>
      <c r="AU258" s="266" t="s">
        <v>83</v>
      </c>
      <c r="AV258" s="14" t="s">
        <v>83</v>
      </c>
      <c r="AW258" s="14" t="s">
        <v>30</v>
      </c>
      <c r="AX258" s="14" t="s">
        <v>81</v>
      </c>
      <c r="AY258" s="266" t="s">
        <v>140</v>
      </c>
    </row>
    <row r="259" s="2" customFormat="1" ht="21.75" customHeight="1">
      <c r="A259" s="38"/>
      <c r="B259" s="39"/>
      <c r="C259" s="271" t="s">
        <v>479</v>
      </c>
      <c r="D259" s="271" t="s">
        <v>378</v>
      </c>
      <c r="E259" s="272" t="s">
        <v>1050</v>
      </c>
      <c r="F259" s="273" t="s">
        <v>1051</v>
      </c>
      <c r="G259" s="274" t="s">
        <v>441</v>
      </c>
      <c r="H259" s="275">
        <v>2</v>
      </c>
      <c r="I259" s="276"/>
      <c r="J259" s="277">
        <f>ROUND(I259*H259,2)</f>
        <v>0</v>
      </c>
      <c r="K259" s="273" t="s">
        <v>1</v>
      </c>
      <c r="L259" s="278"/>
      <c r="M259" s="279" t="s">
        <v>1</v>
      </c>
      <c r="N259" s="280" t="s">
        <v>38</v>
      </c>
      <c r="O259" s="91"/>
      <c r="P259" s="235">
        <f>O259*H259</f>
        <v>0</v>
      </c>
      <c r="Q259" s="235">
        <v>0.00266</v>
      </c>
      <c r="R259" s="235">
        <f>Q259*H259</f>
        <v>0.0053200000000000001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188</v>
      </c>
      <c r="AT259" s="237" t="s">
        <v>378</v>
      </c>
      <c r="AU259" s="237" t="s">
        <v>83</v>
      </c>
      <c r="AY259" s="17" t="s">
        <v>140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81</v>
      </c>
      <c r="BK259" s="238">
        <f>ROUND(I259*H259,2)</f>
        <v>0</v>
      </c>
      <c r="BL259" s="17" t="s">
        <v>166</v>
      </c>
      <c r="BM259" s="237" t="s">
        <v>1052</v>
      </c>
    </row>
    <row r="260" s="2" customFormat="1">
      <c r="A260" s="38"/>
      <c r="B260" s="39"/>
      <c r="C260" s="40"/>
      <c r="D260" s="239" t="s">
        <v>150</v>
      </c>
      <c r="E260" s="40"/>
      <c r="F260" s="240" t="s">
        <v>1051</v>
      </c>
      <c r="G260" s="40"/>
      <c r="H260" s="40"/>
      <c r="I260" s="241"/>
      <c r="J260" s="40"/>
      <c r="K260" s="40"/>
      <c r="L260" s="44"/>
      <c r="M260" s="242"/>
      <c r="N260" s="243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150</v>
      </c>
      <c r="AU260" s="17" t="s">
        <v>83</v>
      </c>
    </row>
    <row r="261" s="14" customFormat="1">
      <c r="A261" s="14"/>
      <c r="B261" s="256"/>
      <c r="C261" s="257"/>
      <c r="D261" s="239" t="s">
        <v>154</v>
      </c>
      <c r="E261" s="258" t="s">
        <v>1</v>
      </c>
      <c r="F261" s="259" t="s">
        <v>83</v>
      </c>
      <c r="G261" s="257"/>
      <c r="H261" s="260">
        <v>2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154</v>
      </c>
      <c r="AU261" s="266" t="s">
        <v>83</v>
      </c>
      <c r="AV261" s="14" t="s">
        <v>83</v>
      </c>
      <c r="AW261" s="14" t="s">
        <v>30</v>
      </c>
      <c r="AX261" s="14" t="s">
        <v>81</v>
      </c>
      <c r="AY261" s="266" t="s">
        <v>140</v>
      </c>
    </row>
    <row r="262" s="2" customFormat="1" ht="24.15" customHeight="1">
      <c r="A262" s="38"/>
      <c r="B262" s="39"/>
      <c r="C262" s="271" t="s">
        <v>483</v>
      </c>
      <c r="D262" s="271" t="s">
        <v>378</v>
      </c>
      <c r="E262" s="272" t="s">
        <v>1053</v>
      </c>
      <c r="F262" s="273" t="s">
        <v>1054</v>
      </c>
      <c r="G262" s="274" t="s">
        <v>396</v>
      </c>
      <c r="H262" s="275">
        <v>42.223999999999997</v>
      </c>
      <c r="I262" s="276"/>
      <c r="J262" s="277">
        <f>ROUND(I262*H262,2)</f>
        <v>0</v>
      </c>
      <c r="K262" s="273" t="s">
        <v>147</v>
      </c>
      <c r="L262" s="278"/>
      <c r="M262" s="279" t="s">
        <v>1</v>
      </c>
      <c r="N262" s="280" t="s">
        <v>38</v>
      </c>
      <c r="O262" s="91"/>
      <c r="P262" s="235">
        <f>O262*H262</f>
        <v>0</v>
      </c>
      <c r="Q262" s="235">
        <v>0.152</v>
      </c>
      <c r="R262" s="235">
        <f>Q262*H262</f>
        <v>6.4180479999999998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188</v>
      </c>
      <c r="AT262" s="237" t="s">
        <v>378</v>
      </c>
      <c r="AU262" s="237" t="s">
        <v>83</v>
      </c>
      <c r="AY262" s="17" t="s">
        <v>140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81</v>
      </c>
      <c r="BK262" s="238">
        <f>ROUND(I262*H262,2)</f>
        <v>0</v>
      </c>
      <c r="BL262" s="17" t="s">
        <v>166</v>
      </c>
      <c r="BM262" s="237" t="s">
        <v>1055</v>
      </c>
    </row>
    <row r="263" s="2" customFormat="1">
      <c r="A263" s="38"/>
      <c r="B263" s="39"/>
      <c r="C263" s="40"/>
      <c r="D263" s="239" t="s">
        <v>150</v>
      </c>
      <c r="E263" s="40"/>
      <c r="F263" s="240" t="s">
        <v>1054</v>
      </c>
      <c r="G263" s="40"/>
      <c r="H263" s="40"/>
      <c r="I263" s="241"/>
      <c r="J263" s="40"/>
      <c r="K263" s="40"/>
      <c r="L263" s="44"/>
      <c r="M263" s="242"/>
      <c r="N263" s="24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150</v>
      </c>
      <c r="AU263" s="17" t="s">
        <v>83</v>
      </c>
    </row>
    <row r="264" s="14" customFormat="1">
      <c r="A264" s="14"/>
      <c r="B264" s="256"/>
      <c r="C264" s="257"/>
      <c r="D264" s="239" t="s">
        <v>154</v>
      </c>
      <c r="E264" s="258" t="s">
        <v>1</v>
      </c>
      <c r="F264" s="259" t="s">
        <v>1049</v>
      </c>
      <c r="G264" s="257"/>
      <c r="H264" s="260">
        <v>41.600000000000001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6" t="s">
        <v>154</v>
      </c>
      <c r="AU264" s="266" t="s">
        <v>83</v>
      </c>
      <c r="AV264" s="14" t="s">
        <v>83</v>
      </c>
      <c r="AW264" s="14" t="s">
        <v>30</v>
      </c>
      <c r="AX264" s="14" t="s">
        <v>81</v>
      </c>
      <c r="AY264" s="266" t="s">
        <v>140</v>
      </c>
    </row>
    <row r="265" s="14" customFormat="1">
      <c r="A265" s="14"/>
      <c r="B265" s="256"/>
      <c r="C265" s="257"/>
      <c r="D265" s="239" t="s">
        <v>154</v>
      </c>
      <c r="E265" s="257"/>
      <c r="F265" s="259" t="s">
        <v>1056</v>
      </c>
      <c r="G265" s="257"/>
      <c r="H265" s="260">
        <v>42.223999999999997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154</v>
      </c>
      <c r="AU265" s="266" t="s">
        <v>83</v>
      </c>
      <c r="AV265" s="14" t="s">
        <v>83</v>
      </c>
      <c r="AW265" s="14" t="s">
        <v>4</v>
      </c>
      <c r="AX265" s="14" t="s">
        <v>81</v>
      </c>
      <c r="AY265" s="266" t="s">
        <v>140</v>
      </c>
    </row>
    <row r="266" s="2" customFormat="1" ht="33" customHeight="1">
      <c r="A266" s="38"/>
      <c r="B266" s="39"/>
      <c r="C266" s="226" t="s">
        <v>490</v>
      </c>
      <c r="D266" s="226" t="s">
        <v>143</v>
      </c>
      <c r="E266" s="227" t="s">
        <v>1057</v>
      </c>
      <c r="F266" s="228" t="s">
        <v>1058</v>
      </c>
      <c r="G266" s="229" t="s">
        <v>396</v>
      </c>
      <c r="H266" s="230">
        <v>8.5</v>
      </c>
      <c r="I266" s="231"/>
      <c r="J266" s="232">
        <f>ROUND(I266*H266,2)</f>
        <v>0</v>
      </c>
      <c r="K266" s="228" t="s">
        <v>147</v>
      </c>
      <c r="L266" s="44"/>
      <c r="M266" s="233" t="s">
        <v>1</v>
      </c>
      <c r="N266" s="234" t="s">
        <v>38</v>
      </c>
      <c r="O266" s="91"/>
      <c r="P266" s="235">
        <f>O266*H266</f>
        <v>0</v>
      </c>
      <c r="Q266" s="235">
        <v>0.00013999999999999999</v>
      </c>
      <c r="R266" s="235">
        <f>Q266*H266</f>
        <v>0.0011899999999999999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166</v>
      </c>
      <c r="AT266" s="237" t="s">
        <v>143</v>
      </c>
      <c r="AU266" s="237" t="s">
        <v>83</v>
      </c>
      <c r="AY266" s="17" t="s">
        <v>140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81</v>
      </c>
      <c r="BK266" s="238">
        <f>ROUND(I266*H266,2)</f>
        <v>0</v>
      </c>
      <c r="BL266" s="17" t="s">
        <v>166</v>
      </c>
      <c r="BM266" s="237" t="s">
        <v>1059</v>
      </c>
    </row>
    <row r="267" s="2" customFormat="1">
      <c r="A267" s="38"/>
      <c r="B267" s="39"/>
      <c r="C267" s="40"/>
      <c r="D267" s="239" t="s">
        <v>150</v>
      </c>
      <c r="E267" s="40"/>
      <c r="F267" s="240" t="s">
        <v>1060</v>
      </c>
      <c r="G267" s="40"/>
      <c r="H267" s="40"/>
      <c r="I267" s="241"/>
      <c r="J267" s="40"/>
      <c r="K267" s="40"/>
      <c r="L267" s="44"/>
      <c r="M267" s="242"/>
      <c r="N267" s="243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150</v>
      </c>
      <c r="AU267" s="17" t="s">
        <v>83</v>
      </c>
    </row>
    <row r="268" s="2" customFormat="1">
      <c r="A268" s="38"/>
      <c r="B268" s="39"/>
      <c r="C268" s="40"/>
      <c r="D268" s="244" t="s">
        <v>152</v>
      </c>
      <c r="E268" s="40"/>
      <c r="F268" s="245" t="s">
        <v>1061</v>
      </c>
      <c r="G268" s="40"/>
      <c r="H268" s="40"/>
      <c r="I268" s="241"/>
      <c r="J268" s="40"/>
      <c r="K268" s="40"/>
      <c r="L268" s="44"/>
      <c r="M268" s="242"/>
      <c r="N268" s="243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152</v>
      </c>
      <c r="AU268" s="17" t="s">
        <v>83</v>
      </c>
    </row>
    <row r="269" s="14" customFormat="1">
      <c r="A269" s="14"/>
      <c r="B269" s="256"/>
      <c r="C269" s="257"/>
      <c r="D269" s="239" t="s">
        <v>154</v>
      </c>
      <c r="E269" s="258" t="s">
        <v>1</v>
      </c>
      <c r="F269" s="259" t="s">
        <v>1062</v>
      </c>
      <c r="G269" s="257"/>
      <c r="H269" s="260">
        <v>8.5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6" t="s">
        <v>154</v>
      </c>
      <c r="AU269" s="266" t="s">
        <v>83</v>
      </c>
      <c r="AV269" s="14" t="s">
        <v>83</v>
      </c>
      <c r="AW269" s="14" t="s">
        <v>30</v>
      </c>
      <c r="AX269" s="14" t="s">
        <v>81</v>
      </c>
      <c r="AY269" s="266" t="s">
        <v>140</v>
      </c>
    </row>
    <row r="270" s="2" customFormat="1" ht="24.15" customHeight="1">
      <c r="A270" s="38"/>
      <c r="B270" s="39"/>
      <c r="C270" s="271" t="s">
        <v>494</v>
      </c>
      <c r="D270" s="271" t="s">
        <v>378</v>
      </c>
      <c r="E270" s="272" t="s">
        <v>1063</v>
      </c>
      <c r="F270" s="273" t="s">
        <v>1064</v>
      </c>
      <c r="G270" s="274" t="s">
        <v>396</v>
      </c>
      <c r="H270" s="275">
        <v>8.6280000000000001</v>
      </c>
      <c r="I270" s="276"/>
      <c r="J270" s="277">
        <f>ROUND(I270*H270,2)</f>
        <v>0</v>
      </c>
      <c r="K270" s="273" t="s">
        <v>147</v>
      </c>
      <c r="L270" s="278"/>
      <c r="M270" s="279" t="s">
        <v>1</v>
      </c>
      <c r="N270" s="280" t="s">
        <v>38</v>
      </c>
      <c r="O270" s="91"/>
      <c r="P270" s="235">
        <f>O270*H270</f>
        <v>0</v>
      </c>
      <c r="Q270" s="235">
        <v>0.23000000000000001</v>
      </c>
      <c r="R270" s="235">
        <f>Q270*H270</f>
        <v>1.9844400000000002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188</v>
      </c>
      <c r="AT270" s="237" t="s">
        <v>378</v>
      </c>
      <c r="AU270" s="237" t="s">
        <v>83</v>
      </c>
      <c r="AY270" s="17" t="s">
        <v>140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81</v>
      </c>
      <c r="BK270" s="238">
        <f>ROUND(I270*H270,2)</f>
        <v>0</v>
      </c>
      <c r="BL270" s="17" t="s">
        <v>166</v>
      </c>
      <c r="BM270" s="237" t="s">
        <v>1065</v>
      </c>
    </row>
    <row r="271" s="2" customFormat="1">
      <c r="A271" s="38"/>
      <c r="B271" s="39"/>
      <c r="C271" s="40"/>
      <c r="D271" s="239" t="s">
        <v>150</v>
      </c>
      <c r="E271" s="40"/>
      <c r="F271" s="240" t="s">
        <v>1064</v>
      </c>
      <c r="G271" s="40"/>
      <c r="H271" s="40"/>
      <c r="I271" s="241"/>
      <c r="J271" s="40"/>
      <c r="K271" s="40"/>
      <c r="L271" s="44"/>
      <c r="M271" s="242"/>
      <c r="N271" s="243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150</v>
      </c>
      <c r="AU271" s="17" t="s">
        <v>83</v>
      </c>
    </row>
    <row r="272" s="14" customFormat="1">
      <c r="A272" s="14"/>
      <c r="B272" s="256"/>
      <c r="C272" s="257"/>
      <c r="D272" s="239" t="s">
        <v>154</v>
      </c>
      <c r="E272" s="257"/>
      <c r="F272" s="259" t="s">
        <v>1066</v>
      </c>
      <c r="G272" s="257"/>
      <c r="H272" s="260">
        <v>8.6280000000000001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154</v>
      </c>
      <c r="AU272" s="266" t="s">
        <v>83</v>
      </c>
      <c r="AV272" s="14" t="s">
        <v>83</v>
      </c>
      <c r="AW272" s="14" t="s">
        <v>4</v>
      </c>
      <c r="AX272" s="14" t="s">
        <v>81</v>
      </c>
      <c r="AY272" s="266" t="s">
        <v>140</v>
      </c>
    </row>
    <row r="273" s="2" customFormat="1" ht="33" customHeight="1">
      <c r="A273" s="38"/>
      <c r="B273" s="39"/>
      <c r="C273" s="226" t="s">
        <v>498</v>
      </c>
      <c r="D273" s="226" t="s">
        <v>143</v>
      </c>
      <c r="E273" s="227" t="s">
        <v>1067</v>
      </c>
      <c r="F273" s="228" t="s">
        <v>1068</v>
      </c>
      <c r="G273" s="229" t="s">
        <v>396</v>
      </c>
      <c r="H273" s="230">
        <v>108.8</v>
      </c>
      <c r="I273" s="231"/>
      <c r="J273" s="232">
        <f>ROUND(I273*H273,2)</f>
        <v>0</v>
      </c>
      <c r="K273" s="228" t="s">
        <v>147</v>
      </c>
      <c r="L273" s="44"/>
      <c r="M273" s="233" t="s">
        <v>1</v>
      </c>
      <c r="N273" s="234" t="s">
        <v>38</v>
      </c>
      <c r="O273" s="91"/>
      <c r="P273" s="235">
        <f>O273*H273</f>
        <v>0</v>
      </c>
      <c r="Q273" s="235">
        <v>0.00014999999999999999</v>
      </c>
      <c r="R273" s="235">
        <f>Q273*H273</f>
        <v>0.016319999999999998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166</v>
      </c>
      <c r="AT273" s="237" t="s">
        <v>143</v>
      </c>
      <c r="AU273" s="237" t="s">
        <v>83</v>
      </c>
      <c r="AY273" s="17" t="s">
        <v>140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81</v>
      </c>
      <c r="BK273" s="238">
        <f>ROUND(I273*H273,2)</f>
        <v>0</v>
      </c>
      <c r="BL273" s="17" t="s">
        <v>166</v>
      </c>
      <c r="BM273" s="237" t="s">
        <v>1069</v>
      </c>
    </row>
    <row r="274" s="2" customFormat="1">
      <c r="A274" s="38"/>
      <c r="B274" s="39"/>
      <c r="C274" s="40"/>
      <c r="D274" s="239" t="s">
        <v>150</v>
      </c>
      <c r="E274" s="40"/>
      <c r="F274" s="240" t="s">
        <v>1070</v>
      </c>
      <c r="G274" s="40"/>
      <c r="H274" s="40"/>
      <c r="I274" s="241"/>
      <c r="J274" s="40"/>
      <c r="K274" s="40"/>
      <c r="L274" s="44"/>
      <c r="M274" s="242"/>
      <c r="N274" s="243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150</v>
      </c>
      <c r="AU274" s="17" t="s">
        <v>83</v>
      </c>
    </row>
    <row r="275" s="2" customFormat="1">
      <c r="A275" s="38"/>
      <c r="B275" s="39"/>
      <c r="C275" s="40"/>
      <c r="D275" s="244" t="s">
        <v>152</v>
      </c>
      <c r="E275" s="40"/>
      <c r="F275" s="245" t="s">
        <v>1071</v>
      </c>
      <c r="G275" s="40"/>
      <c r="H275" s="40"/>
      <c r="I275" s="241"/>
      <c r="J275" s="40"/>
      <c r="K275" s="40"/>
      <c r="L275" s="44"/>
      <c r="M275" s="242"/>
      <c r="N275" s="243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152</v>
      </c>
      <c r="AU275" s="17" t="s">
        <v>83</v>
      </c>
    </row>
    <row r="276" s="2" customFormat="1" ht="24.15" customHeight="1">
      <c r="A276" s="38"/>
      <c r="B276" s="39"/>
      <c r="C276" s="271" t="s">
        <v>502</v>
      </c>
      <c r="D276" s="271" t="s">
        <v>378</v>
      </c>
      <c r="E276" s="272" t="s">
        <v>1072</v>
      </c>
      <c r="F276" s="273" t="s">
        <v>1073</v>
      </c>
      <c r="G276" s="274" t="s">
        <v>396</v>
      </c>
      <c r="H276" s="275">
        <v>110.432</v>
      </c>
      <c r="I276" s="276"/>
      <c r="J276" s="277">
        <f>ROUND(I276*H276,2)</f>
        <v>0</v>
      </c>
      <c r="K276" s="273" t="s">
        <v>147</v>
      </c>
      <c r="L276" s="278"/>
      <c r="M276" s="279" t="s">
        <v>1</v>
      </c>
      <c r="N276" s="280" t="s">
        <v>38</v>
      </c>
      <c r="O276" s="91"/>
      <c r="P276" s="235">
        <f>O276*H276</f>
        <v>0</v>
      </c>
      <c r="Q276" s="235">
        <v>0.32600000000000001</v>
      </c>
      <c r="R276" s="235">
        <f>Q276*H276</f>
        <v>36.000832000000003</v>
      </c>
      <c r="S276" s="235">
        <v>0</v>
      </c>
      <c r="T276" s="23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188</v>
      </c>
      <c r="AT276" s="237" t="s">
        <v>378</v>
      </c>
      <c r="AU276" s="237" t="s">
        <v>83</v>
      </c>
      <c r="AY276" s="17" t="s">
        <v>140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81</v>
      </c>
      <c r="BK276" s="238">
        <f>ROUND(I276*H276,2)</f>
        <v>0</v>
      </c>
      <c r="BL276" s="17" t="s">
        <v>166</v>
      </c>
      <c r="BM276" s="237" t="s">
        <v>1074</v>
      </c>
    </row>
    <row r="277" s="2" customFormat="1">
      <c r="A277" s="38"/>
      <c r="B277" s="39"/>
      <c r="C277" s="40"/>
      <c r="D277" s="239" t="s">
        <v>150</v>
      </c>
      <c r="E277" s="40"/>
      <c r="F277" s="240" t="s">
        <v>1073</v>
      </c>
      <c r="G277" s="40"/>
      <c r="H277" s="40"/>
      <c r="I277" s="241"/>
      <c r="J277" s="40"/>
      <c r="K277" s="40"/>
      <c r="L277" s="44"/>
      <c r="M277" s="242"/>
      <c r="N277" s="243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150</v>
      </c>
      <c r="AU277" s="17" t="s">
        <v>83</v>
      </c>
    </row>
    <row r="278" s="14" customFormat="1">
      <c r="A278" s="14"/>
      <c r="B278" s="256"/>
      <c r="C278" s="257"/>
      <c r="D278" s="239" t="s">
        <v>154</v>
      </c>
      <c r="E278" s="257"/>
      <c r="F278" s="259" t="s">
        <v>1075</v>
      </c>
      <c r="G278" s="257"/>
      <c r="H278" s="260">
        <v>110.432</v>
      </c>
      <c r="I278" s="261"/>
      <c r="J278" s="257"/>
      <c r="K278" s="257"/>
      <c r="L278" s="262"/>
      <c r="M278" s="263"/>
      <c r="N278" s="264"/>
      <c r="O278" s="264"/>
      <c r="P278" s="264"/>
      <c r="Q278" s="264"/>
      <c r="R278" s="264"/>
      <c r="S278" s="264"/>
      <c r="T278" s="26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6" t="s">
        <v>154</v>
      </c>
      <c r="AU278" s="266" t="s">
        <v>83</v>
      </c>
      <c r="AV278" s="14" t="s">
        <v>83</v>
      </c>
      <c r="AW278" s="14" t="s">
        <v>4</v>
      </c>
      <c r="AX278" s="14" t="s">
        <v>81</v>
      </c>
      <c r="AY278" s="266" t="s">
        <v>140</v>
      </c>
    </row>
    <row r="279" s="2" customFormat="1" ht="24.15" customHeight="1">
      <c r="A279" s="38"/>
      <c r="B279" s="39"/>
      <c r="C279" s="226" t="s">
        <v>506</v>
      </c>
      <c r="D279" s="226" t="s">
        <v>143</v>
      </c>
      <c r="E279" s="227" t="s">
        <v>1076</v>
      </c>
      <c r="F279" s="228" t="s">
        <v>1077</v>
      </c>
      <c r="G279" s="229" t="s">
        <v>441</v>
      </c>
      <c r="H279" s="230">
        <v>7</v>
      </c>
      <c r="I279" s="231"/>
      <c r="J279" s="232">
        <f>ROUND(I279*H279,2)</f>
        <v>0</v>
      </c>
      <c r="K279" s="228" t="s">
        <v>147</v>
      </c>
      <c r="L279" s="44"/>
      <c r="M279" s="233" t="s">
        <v>1</v>
      </c>
      <c r="N279" s="234" t="s">
        <v>38</v>
      </c>
      <c r="O279" s="91"/>
      <c r="P279" s="235">
        <f>O279*H279</f>
        <v>0</v>
      </c>
      <c r="Q279" s="235">
        <v>6.9999999999999994E-05</v>
      </c>
      <c r="R279" s="235">
        <f>Q279*H279</f>
        <v>0.00048999999999999998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166</v>
      </c>
      <c r="AT279" s="237" t="s">
        <v>143</v>
      </c>
      <c r="AU279" s="237" t="s">
        <v>83</v>
      </c>
      <c r="AY279" s="17" t="s">
        <v>140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81</v>
      </c>
      <c r="BK279" s="238">
        <f>ROUND(I279*H279,2)</f>
        <v>0</v>
      </c>
      <c r="BL279" s="17" t="s">
        <v>166</v>
      </c>
      <c r="BM279" s="237" t="s">
        <v>1078</v>
      </c>
    </row>
    <row r="280" s="2" customFormat="1">
      <c r="A280" s="38"/>
      <c r="B280" s="39"/>
      <c r="C280" s="40"/>
      <c r="D280" s="239" t="s">
        <v>150</v>
      </c>
      <c r="E280" s="40"/>
      <c r="F280" s="240" t="s">
        <v>1079</v>
      </c>
      <c r="G280" s="40"/>
      <c r="H280" s="40"/>
      <c r="I280" s="241"/>
      <c r="J280" s="40"/>
      <c r="K280" s="40"/>
      <c r="L280" s="44"/>
      <c r="M280" s="242"/>
      <c r="N280" s="243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150</v>
      </c>
      <c r="AU280" s="17" t="s">
        <v>83</v>
      </c>
    </row>
    <row r="281" s="2" customFormat="1">
      <c r="A281" s="38"/>
      <c r="B281" s="39"/>
      <c r="C281" s="40"/>
      <c r="D281" s="244" t="s">
        <v>152</v>
      </c>
      <c r="E281" s="40"/>
      <c r="F281" s="245" t="s">
        <v>1080</v>
      </c>
      <c r="G281" s="40"/>
      <c r="H281" s="40"/>
      <c r="I281" s="241"/>
      <c r="J281" s="40"/>
      <c r="K281" s="40"/>
      <c r="L281" s="44"/>
      <c r="M281" s="242"/>
      <c r="N281" s="243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152</v>
      </c>
      <c r="AU281" s="17" t="s">
        <v>83</v>
      </c>
    </row>
    <row r="282" s="2" customFormat="1" ht="16.5" customHeight="1">
      <c r="A282" s="38"/>
      <c r="B282" s="39"/>
      <c r="C282" s="271" t="s">
        <v>510</v>
      </c>
      <c r="D282" s="271" t="s">
        <v>378</v>
      </c>
      <c r="E282" s="272" t="s">
        <v>1081</v>
      </c>
      <c r="F282" s="273" t="s">
        <v>1082</v>
      </c>
      <c r="G282" s="274" t="s">
        <v>441</v>
      </c>
      <c r="H282" s="275">
        <v>7</v>
      </c>
      <c r="I282" s="276"/>
      <c r="J282" s="277">
        <f>ROUND(I282*H282,2)</f>
        <v>0</v>
      </c>
      <c r="K282" s="273" t="s">
        <v>147</v>
      </c>
      <c r="L282" s="278"/>
      <c r="M282" s="279" t="s">
        <v>1</v>
      </c>
      <c r="N282" s="280" t="s">
        <v>38</v>
      </c>
      <c r="O282" s="91"/>
      <c r="P282" s="235">
        <f>O282*H282</f>
        <v>0</v>
      </c>
      <c r="Q282" s="235">
        <v>0.00076000000000000004</v>
      </c>
      <c r="R282" s="235">
        <f>Q282*H282</f>
        <v>0.0053200000000000001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188</v>
      </c>
      <c r="AT282" s="237" t="s">
        <v>378</v>
      </c>
      <c r="AU282" s="237" t="s">
        <v>83</v>
      </c>
      <c r="AY282" s="17" t="s">
        <v>140</v>
      </c>
      <c r="BE282" s="238">
        <f>IF(N282="základní",J282,0)</f>
        <v>0</v>
      </c>
      <c r="BF282" s="238">
        <f>IF(N282="snížená",J282,0)</f>
        <v>0</v>
      </c>
      <c r="BG282" s="238">
        <f>IF(N282="zákl. přenesená",J282,0)</f>
        <v>0</v>
      </c>
      <c r="BH282" s="238">
        <f>IF(N282="sníž. přenesená",J282,0)</f>
        <v>0</v>
      </c>
      <c r="BI282" s="238">
        <f>IF(N282="nulová",J282,0)</f>
        <v>0</v>
      </c>
      <c r="BJ282" s="17" t="s">
        <v>81</v>
      </c>
      <c r="BK282" s="238">
        <f>ROUND(I282*H282,2)</f>
        <v>0</v>
      </c>
      <c r="BL282" s="17" t="s">
        <v>166</v>
      </c>
      <c r="BM282" s="237" t="s">
        <v>1083</v>
      </c>
    </row>
    <row r="283" s="2" customFormat="1">
      <c r="A283" s="38"/>
      <c r="B283" s="39"/>
      <c r="C283" s="40"/>
      <c r="D283" s="239" t="s">
        <v>150</v>
      </c>
      <c r="E283" s="40"/>
      <c r="F283" s="240" t="s">
        <v>1082</v>
      </c>
      <c r="G283" s="40"/>
      <c r="H283" s="40"/>
      <c r="I283" s="241"/>
      <c r="J283" s="40"/>
      <c r="K283" s="40"/>
      <c r="L283" s="44"/>
      <c r="M283" s="242"/>
      <c r="N283" s="243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150</v>
      </c>
      <c r="AU283" s="17" t="s">
        <v>83</v>
      </c>
    </row>
    <row r="284" s="2" customFormat="1" ht="24.15" customHeight="1">
      <c r="A284" s="38"/>
      <c r="B284" s="39"/>
      <c r="C284" s="271" t="s">
        <v>516</v>
      </c>
      <c r="D284" s="271" t="s">
        <v>378</v>
      </c>
      <c r="E284" s="272" t="s">
        <v>1084</v>
      </c>
      <c r="F284" s="273" t="s">
        <v>1085</v>
      </c>
      <c r="G284" s="274" t="s">
        <v>441</v>
      </c>
      <c r="H284" s="275">
        <v>7</v>
      </c>
      <c r="I284" s="276"/>
      <c r="J284" s="277">
        <f>ROUND(I284*H284,2)</f>
        <v>0</v>
      </c>
      <c r="K284" s="273" t="s">
        <v>147</v>
      </c>
      <c r="L284" s="278"/>
      <c r="M284" s="279" t="s">
        <v>1</v>
      </c>
      <c r="N284" s="280" t="s">
        <v>38</v>
      </c>
      <c r="O284" s="91"/>
      <c r="P284" s="235">
        <f>O284*H284</f>
        <v>0</v>
      </c>
      <c r="Q284" s="235">
        <v>0.0011999999999999999</v>
      </c>
      <c r="R284" s="235">
        <f>Q284*H284</f>
        <v>0.0083999999999999995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188</v>
      </c>
      <c r="AT284" s="237" t="s">
        <v>378</v>
      </c>
      <c r="AU284" s="237" t="s">
        <v>83</v>
      </c>
      <c r="AY284" s="17" t="s">
        <v>140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81</v>
      </c>
      <c r="BK284" s="238">
        <f>ROUND(I284*H284,2)</f>
        <v>0</v>
      </c>
      <c r="BL284" s="17" t="s">
        <v>166</v>
      </c>
      <c r="BM284" s="237" t="s">
        <v>1086</v>
      </c>
    </row>
    <row r="285" s="2" customFormat="1">
      <c r="A285" s="38"/>
      <c r="B285" s="39"/>
      <c r="C285" s="40"/>
      <c r="D285" s="239" t="s">
        <v>150</v>
      </c>
      <c r="E285" s="40"/>
      <c r="F285" s="240" t="s">
        <v>1085</v>
      </c>
      <c r="G285" s="40"/>
      <c r="H285" s="40"/>
      <c r="I285" s="241"/>
      <c r="J285" s="40"/>
      <c r="K285" s="40"/>
      <c r="L285" s="44"/>
      <c r="M285" s="242"/>
      <c r="N285" s="243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150</v>
      </c>
      <c r="AU285" s="17" t="s">
        <v>83</v>
      </c>
    </row>
    <row r="286" s="13" customFormat="1">
      <c r="A286" s="13"/>
      <c r="B286" s="246"/>
      <c r="C286" s="247"/>
      <c r="D286" s="239" t="s">
        <v>154</v>
      </c>
      <c r="E286" s="248" t="s">
        <v>1</v>
      </c>
      <c r="F286" s="249" t="s">
        <v>1087</v>
      </c>
      <c r="G286" s="247"/>
      <c r="H286" s="248" t="s">
        <v>1</v>
      </c>
      <c r="I286" s="250"/>
      <c r="J286" s="247"/>
      <c r="K286" s="247"/>
      <c r="L286" s="251"/>
      <c r="M286" s="252"/>
      <c r="N286" s="253"/>
      <c r="O286" s="253"/>
      <c r="P286" s="253"/>
      <c r="Q286" s="253"/>
      <c r="R286" s="253"/>
      <c r="S286" s="253"/>
      <c r="T286" s="25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5" t="s">
        <v>154</v>
      </c>
      <c r="AU286" s="255" t="s">
        <v>83</v>
      </c>
      <c r="AV286" s="13" t="s">
        <v>81</v>
      </c>
      <c r="AW286" s="13" t="s">
        <v>30</v>
      </c>
      <c r="AX286" s="13" t="s">
        <v>73</v>
      </c>
      <c r="AY286" s="255" t="s">
        <v>140</v>
      </c>
    </row>
    <row r="287" s="14" customFormat="1">
      <c r="A287" s="14"/>
      <c r="B287" s="256"/>
      <c r="C287" s="257"/>
      <c r="D287" s="239" t="s">
        <v>154</v>
      </c>
      <c r="E287" s="258" t="s">
        <v>1</v>
      </c>
      <c r="F287" s="259" t="s">
        <v>181</v>
      </c>
      <c r="G287" s="257"/>
      <c r="H287" s="260">
        <v>7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6" t="s">
        <v>154</v>
      </c>
      <c r="AU287" s="266" t="s">
        <v>83</v>
      </c>
      <c r="AV287" s="14" t="s">
        <v>83</v>
      </c>
      <c r="AW287" s="14" t="s">
        <v>30</v>
      </c>
      <c r="AX287" s="14" t="s">
        <v>81</v>
      </c>
      <c r="AY287" s="266" t="s">
        <v>140</v>
      </c>
    </row>
    <row r="288" s="2" customFormat="1" ht="24.15" customHeight="1">
      <c r="A288" s="38"/>
      <c r="B288" s="39"/>
      <c r="C288" s="226" t="s">
        <v>520</v>
      </c>
      <c r="D288" s="226" t="s">
        <v>143</v>
      </c>
      <c r="E288" s="227" t="s">
        <v>1088</v>
      </c>
      <c r="F288" s="228" t="s">
        <v>1089</v>
      </c>
      <c r="G288" s="229" t="s">
        <v>441</v>
      </c>
      <c r="H288" s="230">
        <v>1</v>
      </c>
      <c r="I288" s="231"/>
      <c r="J288" s="232">
        <f>ROUND(I288*H288,2)</f>
        <v>0</v>
      </c>
      <c r="K288" s="228" t="s">
        <v>147</v>
      </c>
      <c r="L288" s="44"/>
      <c r="M288" s="233" t="s">
        <v>1</v>
      </c>
      <c r="N288" s="234" t="s">
        <v>38</v>
      </c>
      <c r="O288" s="91"/>
      <c r="P288" s="235">
        <f>O288*H288</f>
        <v>0</v>
      </c>
      <c r="Q288" s="235">
        <v>6.9999999999999994E-05</v>
      </c>
      <c r="R288" s="235">
        <f>Q288*H288</f>
        <v>6.9999999999999994E-05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166</v>
      </c>
      <c r="AT288" s="237" t="s">
        <v>143</v>
      </c>
      <c r="AU288" s="237" t="s">
        <v>83</v>
      </c>
      <c r="AY288" s="17" t="s">
        <v>140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81</v>
      </c>
      <c r="BK288" s="238">
        <f>ROUND(I288*H288,2)</f>
        <v>0</v>
      </c>
      <c r="BL288" s="17" t="s">
        <v>166</v>
      </c>
      <c r="BM288" s="237" t="s">
        <v>1090</v>
      </c>
    </row>
    <row r="289" s="2" customFormat="1">
      <c r="A289" s="38"/>
      <c r="B289" s="39"/>
      <c r="C289" s="40"/>
      <c r="D289" s="239" t="s">
        <v>150</v>
      </c>
      <c r="E289" s="40"/>
      <c r="F289" s="240" t="s">
        <v>1091</v>
      </c>
      <c r="G289" s="40"/>
      <c r="H289" s="40"/>
      <c r="I289" s="241"/>
      <c r="J289" s="40"/>
      <c r="K289" s="40"/>
      <c r="L289" s="44"/>
      <c r="M289" s="242"/>
      <c r="N289" s="243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150</v>
      </c>
      <c r="AU289" s="17" t="s">
        <v>83</v>
      </c>
    </row>
    <row r="290" s="2" customFormat="1">
      <c r="A290" s="38"/>
      <c r="B290" s="39"/>
      <c r="C290" s="40"/>
      <c r="D290" s="244" t="s">
        <v>152</v>
      </c>
      <c r="E290" s="40"/>
      <c r="F290" s="245" t="s">
        <v>1092</v>
      </c>
      <c r="G290" s="40"/>
      <c r="H290" s="40"/>
      <c r="I290" s="241"/>
      <c r="J290" s="40"/>
      <c r="K290" s="40"/>
      <c r="L290" s="44"/>
      <c r="M290" s="242"/>
      <c r="N290" s="24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152</v>
      </c>
      <c r="AU290" s="17" t="s">
        <v>83</v>
      </c>
    </row>
    <row r="291" s="2" customFormat="1" ht="16.5" customHeight="1">
      <c r="A291" s="38"/>
      <c r="B291" s="39"/>
      <c r="C291" s="271" t="s">
        <v>524</v>
      </c>
      <c r="D291" s="271" t="s">
        <v>378</v>
      </c>
      <c r="E291" s="272" t="s">
        <v>1093</v>
      </c>
      <c r="F291" s="273" t="s">
        <v>1094</v>
      </c>
      <c r="G291" s="274" t="s">
        <v>441</v>
      </c>
      <c r="H291" s="275">
        <v>1.0149999999999999</v>
      </c>
      <c r="I291" s="276"/>
      <c r="J291" s="277">
        <f>ROUND(I291*H291,2)</f>
        <v>0</v>
      </c>
      <c r="K291" s="273" t="s">
        <v>147</v>
      </c>
      <c r="L291" s="278"/>
      <c r="M291" s="279" t="s">
        <v>1</v>
      </c>
      <c r="N291" s="280" t="s">
        <v>38</v>
      </c>
      <c r="O291" s="91"/>
      <c r="P291" s="235">
        <f>O291*H291</f>
        <v>0</v>
      </c>
      <c r="Q291" s="235">
        <v>0.0014599999999999999</v>
      </c>
      <c r="R291" s="235">
        <f>Q291*H291</f>
        <v>0.0014818999999999998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188</v>
      </c>
      <c r="AT291" s="237" t="s">
        <v>378</v>
      </c>
      <c r="AU291" s="237" t="s">
        <v>83</v>
      </c>
      <c r="AY291" s="17" t="s">
        <v>140</v>
      </c>
      <c r="BE291" s="238">
        <f>IF(N291="základní",J291,0)</f>
        <v>0</v>
      </c>
      <c r="BF291" s="238">
        <f>IF(N291="snížená",J291,0)</f>
        <v>0</v>
      </c>
      <c r="BG291" s="238">
        <f>IF(N291="zákl. přenesená",J291,0)</f>
        <v>0</v>
      </c>
      <c r="BH291" s="238">
        <f>IF(N291="sníž. přenesená",J291,0)</f>
        <v>0</v>
      </c>
      <c r="BI291" s="238">
        <f>IF(N291="nulová",J291,0)</f>
        <v>0</v>
      </c>
      <c r="BJ291" s="17" t="s">
        <v>81</v>
      </c>
      <c r="BK291" s="238">
        <f>ROUND(I291*H291,2)</f>
        <v>0</v>
      </c>
      <c r="BL291" s="17" t="s">
        <v>166</v>
      </c>
      <c r="BM291" s="237" t="s">
        <v>1095</v>
      </c>
    </row>
    <row r="292" s="2" customFormat="1">
      <c r="A292" s="38"/>
      <c r="B292" s="39"/>
      <c r="C292" s="40"/>
      <c r="D292" s="239" t="s">
        <v>150</v>
      </c>
      <c r="E292" s="40"/>
      <c r="F292" s="240" t="s">
        <v>1094</v>
      </c>
      <c r="G292" s="40"/>
      <c r="H292" s="40"/>
      <c r="I292" s="241"/>
      <c r="J292" s="40"/>
      <c r="K292" s="40"/>
      <c r="L292" s="44"/>
      <c r="M292" s="242"/>
      <c r="N292" s="243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150</v>
      </c>
      <c r="AU292" s="17" t="s">
        <v>83</v>
      </c>
    </row>
    <row r="293" s="14" customFormat="1">
      <c r="A293" s="14"/>
      <c r="B293" s="256"/>
      <c r="C293" s="257"/>
      <c r="D293" s="239" t="s">
        <v>154</v>
      </c>
      <c r="E293" s="257"/>
      <c r="F293" s="259" t="s">
        <v>1030</v>
      </c>
      <c r="G293" s="257"/>
      <c r="H293" s="260">
        <v>1.0149999999999999</v>
      </c>
      <c r="I293" s="261"/>
      <c r="J293" s="257"/>
      <c r="K293" s="257"/>
      <c r="L293" s="262"/>
      <c r="M293" s="263"/>
      <c r="N293" s="264"/>
      <c r="O293" s="264"/>
      <c r="P293" s="264"/>
      <c r="Q293" s="264"/>
      <c r="R293" s="264"/>
      <c r="S293" s="264"/>
      <c r="T293" s="26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6" t="s">
        <v>154</v>
      </c>
      <c r="AU293" s="266" t="s">
        <v>83</v>
      </c>
      <c r="AV293" s="14" t="s">
        <v>83</v>
      </c>
      <c r="AW293" s="14" t="s">
        <v>4</v>
      </c>
      <c r="AX293" s="14" t="s">
        <v>81</v>
      </c>
      <c r="AY293" s="266" t="s">
        <v>140</v>
      </c>
    </row>
    <row r="294" s="2" customFormat="1" ht="24.15" customHeight="1">
      <c r="A294" s="38"/>
      <c r="B294" s="39"/>
      <c r="C294" s="271" t="s">
        <v>531</v>
      </c>
      <c r="D294" s="271" t="s">
        <v>378</v>
      </c>
      <c r="E294" s="272" t="s">
        <v>1096</v>
      </c>
      <c r="F294" s="273" t="s">
        <v>1097</v>
      </c>
      <c r="G294" s="274" t="s">
        <v>441</v>
      </c>
      <c r="H294" s="275">
        <v>1</v>
      </c>
      <c r="I294" s="276"/>
      <c r="J294" s="277">
        <f>ROUND(I294*H294,2)</f>
        <v>0</v>
      </c>
      <c r="K294" s="273" t="s">
        <v>147</v>
      </c>
      <c r="L294" s="278"/>
      <c r="M294" s="279" t="s">
        <v>1</v>
      </c>
      <c r="N294" s="280" t="s">
        <v>38</v>
      </c>
      <c r="O294" s="91"/>
      <c r="P294" s="235">
        <f>O294*H294</f>
        <v>0</v>
      </c>
      <c r="Q294" s="235">
        <v>0.0011900000000000001</v>
      </c>
      <c r="R294" s="235">
        <f>Q294*H294</f>
        <v>0.0011900000000000001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188</v>
      </c>
      <c r="AT294" s="237" t="s">
        <v>378</v>
      </c>
      <c r="AU294" s="237" t="s">
        <v>83</v>
      </c>
      <c r="AY294" s="17" t="s">
        <v>140</v>
      </c>
      <c r="BE294" s="238">
        <f>IF(N294="základní",J294,0)</f>
        <v>0</v>
      </c>
      <c r="BF294" s="238">
        <f>IF(N294="snížená",J294,0)</f>
        <v>0</v>
      </c>
      <c r="BG294" s="238">
        <f>IF(N294="zákl. přenesená",J294,0)</f>
        <v>0</v>
      </c>
      <c r="BH294" s="238">
        <f>IF(N294="sníž. přenesená",J294,0)</f>
        <v>0</v>
      </c>
      <c r="BI294" s="238">
        <f>IF(N294="nulová",J294,0)</f>
        <v>0</v>
      </c>
      <c r="BJ294" s="17" t="s">
        <v>81</v>
      </c>
      <c r="BK294" s="238">
        <f>ROUND(I294*H294,2)</f>
        <v>0</v>
      </c>
      <c r="BL294" s="17" t="s">
        <v>166</v>
      </c>
      <c r="BM294" s="237" t="s">
        <v>1098</v>
      </c>
    </row>
    <row r="295" s="2" customFormat="1">
      <c r="A295" s="38"/>
      <c r="B295" s="39"/>
      <c r="C295" s="40"/>
      <c r="D295" s="239" t="s">
        <v>150</v>
      </c>
      <c r="E295" s="40"/>
      <c r="F295" s="240" t="s">
        <v>1097</v>
      </c>
      <c r="G295" s="40"/>
      <c r="H295" s="40"/>
      <c r="I295" s="241"/>
      <c r="J295" s="40"/>
      <c r="K295" s="40"/>
      <c r="L295" s="44"/>
      <c r="M295" s="242"/>
      <c r="N295" s="243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150</v>
      </c>
      <c r="AU295" s="17" t="s">
        <v>83</v>
      </c>
    </row>
    <row r="296" s="13" customFormat="1">
      <c r="A296" s="13"/>
      <c r="B296" s="246"/>
      <c r="C296" s="247"/>
      <c r="D296" s="239" t="s">
        <v>154</v>
      </c>
      <c r="E296" s="248" t="s">
        <v>1</v>
      </c>
      <c r="F296" s="249" t="s">
        <v>1087</v>
      </c>
      <c r="G296" s="247"/>
      <c r="H296" s="248" t="s">
        <v>1</v>
      </c>
      <c r="I296" s="250"/>
      <c r="J296" s="247"/>
      <c r="K296" s="247"/>
      <c r="L296" s="251"/>
      <c r="M296" s="252"/>
      <c r="N296" s="253"/>
      <c r="O296" s="253"/>
      <c r="P296" s="253"/>
      <c r="Q296" s="253"/>
      <c r="R296" s="253"/>
      <c r="S296" s="253"/>
      <c r="T296" s="25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5" t="s">
        <v>154</v>
      </c>
      <c r="AU296" s="255" t="s">
        <v>83</v>
      </c>
      <c r="AV296" s="13" t="s">
        <v>81</v>
      </c>
      <c r="AW296" s="13" t="s">
        <v>30</v>
      </c>
      <c r="AX296" s="13" t="s">
        <v>73</v>
      </c>
      <c r="AY296" s="255" t="s">
        <v>140</v>
      </c>
    </row>
    <row r="297" s="14" customFormat="1">
      <c r="A297" s="14"/>
      <c r="B297" s="256"/>
      <c r="C297" s="257"/>
      <c r="D297" s="239" t="s">
        <v>154</v>
      </c>
      <c r="E297" s="258" t="s">
        <v>1</v>
      </c>
      <c r="F297" s="259" t="s">
        <v>81</v>
      </c>
      <c r="G297" s="257"/>
      <c r="H297" s="260">
        <v>1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6" t="s">
        <v>154</v>
      </c>
      <c r="AU297" s="266" t="s">
        <v>83</v>
      </c>
      <c r="AV297" s="14" t="s">
        <v>83</v>
      </c>
      <c r="AW297" s="14" t="s">
        <v>30</v>
      </c>
      <c r="AX297" s="14" t="s">
        <v>81</v>
      </c>
      <c r="AY297" s="266" t="s">
        <v>140</v>
      </c>
    </row>
    <row r="298" s="2" customFormat="1" ht="24.15" customHeight="1">
      <c r="A298" s="38"/>
      <c r="B298" s="39"/>
      <c r="C298" s="226" t="s">
        <v>535</v>
      </c>
      <c r="D298" s="226" t="s">
        <v>143</v>
      </c>
      <c r="E298" s="227" t="s">
        <v>1099</v>
      </c>
      <c r="F298" s="228" t="s">
        <v>1100</v>
      </c>
      <c r="G298" s="229" t="s">
        <v>441</v>
      </c>
      <c r="H298" s="230">
        <v>3</v>
      </c>
      <c r="I298" s="231"/>
      <c r="J298" s="232">
        <f>ROUND(I298*H298,2)</f>
        <v>0</v>
      </c>
      <c r="K298" s="228" t="s">
        <v>147</v>
      </c>
      <c r="L298" s="44"/>
      <c r="M298" s="233" t="s">
        <v>1</v>
      </c>
      <c r="N298" s="234" t="s">
        <v>38</v>
      </c>
      <c r="O298" s="91"/>
      <c r="P298" s="235">
        <f>O298*H298</f>
        <v>0</v>
      </c>
      <c r="Q298" s="235">
        <v>0.00017000000000000001</v>
      </c>
      <c r="R298" s="235">
        <f>Q298*H298</f>
        <v>0.00051000000000000004</v>
      </c>
      <c r="S298" s="235">
        <v>0</v>
      </c>
      <c r="T298" s="23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7" t="s">
        <v>166</v>
      </c>
      <c r="AT298" s="237" t="s">
        <v>143</v>
      </c>
      <c r="AU298" s="237" t="s">
        <v>83</v>
      </c>
      <c r="AY298" s="17" t="s">
        <v>140</v>
      </c>
      <c r="BE298" s="238">
        <f>IF(N298="základní",J298,0)</f>
        <v>0</v>
      </c>
      <c r="BF298" s="238">
        <f>IF(N298="snížená",J298,0)</f>
        <v>0</v>
      </c>
      <c r="BG298" s="238">
        <f>IF(N298="zákl. přenesená",J298,0)</f>
        <v>0</v>
      </c>
      <c r="BH298" s="238">
        <f>IF(N298="sníž. přenesená",J298,0)</f>
        <v>0</v>
      </c>
      <c r="BI298" s="238">
        <f>IF(N298="nulová",J298,0)</f>
        <v>0</v>
      </c>
      <c r="BJ298" s="17" t="s">
        <v>81</v>
      </c>
      <c r="BK298" s="238">
        <f>ROUND(I298*H298,2)</f>
        <v>0</v>
      </c>
      <c r="BL298" s="17" t="s">
        <v>166</v>
      </c>
      <c r="BM298" s="237" t="s">
        <v>1101</v>
      </c>
    </row>
    <row r="299" s="2" customFormat="1">
      <c r="A299" s="38"/>
      <c r="B299" s="39"/>
      <c r="C299" s="40"/>
      <c r="D299" s="239" t="s">
        <v>150</v>
      </c>
      <c r="E299" s="40"/>
      <c r="F299" s="240" t="s">
        <v>1102</v>
      </c>
      <c r="G299" s="40"/>
      <c r="H299" s="40"/>
      <c r="I299" s="241"/>
      <c r="J299" s="40"/>
      <c r="K299" s="40"/>
      <c r="L299" s="44"/>
      <c r="M299" s="242"/>
      <c r="N299" s="243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150</v>
      </c>
      <c r="AU299" s="17" t="s">
        <v>83</v>
      </c>
    </row>
    <row r="300" s="2" customFormat="1">
      <c r="A300" s="38"/>
      <c r="B300" s="39"/>
      <c r="C300" s="40"/>
      <c r="D300" s="244" t="s">
        <v>152</v>
      </c>
      <c r="E300" s="40"/>
      <c r="F300" s="245" t="s">
        <v>1103</v>
      </c>
      <c r="G300" s="40"/>
      <c r="H300" s="40"/>
      <c r="I300" s="241"/>
      <c r="J300" s="40"/>
      <c r="K300" s="40"/>
      <c r="L300" s="44"/>
      <c r="M300" s="242"/>
      <c r="N300" s="243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152</v>
      </c>
      <c r="AU300" s="17" t="s">
        <v>83</v>
      </c>
    </row>
    <row r="301" s="2" customFormat="1" ht="33" customHeight="1">
      <c r="A301" s="38"/>
      <c r="B301" s="39"/>
      <c r="C301" s="271" t="s">
        <v>539</v>
      </c>
      <c r="D301" s="271" t="s">
        <v>378</v>
      </c>
      <c r="E301" s="272" t="s">
        <v>1104</v>
      </c>
      <c r="F301" s="273" t="s">
        <v>1105</v>
      </c>
      <c r="G301" s="274" t="s">
        <v>441</v>
      </c>
      <c r="H301" s="275">
        <v>3.0449999999999999</v>
      </c>
      <c r="I301" s="276"/>
      <c r="J301" s="277">
        <f>ROUND(I301*H301,2)</f>
        <v>0</v>
      </c>
      <c r="K301" s="273" t="s">
        <v>147</v>
      </c>
      <c r="L301" s="278"/>
      <c r="M301" s="279" t="s">
        <v>1</v>
      </c>
      <c r="N301" s="280" t="s">
        <v>38</v>
      </c>
      <c r="O301" s="91"/>
      <c r="P301" s="235">
        <f>O301*H301</f>
        <v>0</v>
      </c>
      <c r="Q301" s="235">
        <v>0.14499999999999999</v>
      </c>
      <c r="R301" s="235">
        <f>Q301*H301</f>
        <v>0.44152499999999995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188</v>
      </c>
      <c r="AT301" s="237" t="s">
        <v>378</v>
      </c>
      <c r="AU301" s="237" t="s">
        <v>83</v>
      </c>
      <c r="AY301" s="17" t="s">
        <v>140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81</v>
      </c>
      <c r="BK301" s="238">
        <f>ROUND(I301*H301,2)</f>
        <v>0</v>
      </c>
      <c r="BL301" s="17" t="s">
        <v>166</v>
      </c>
      <c r="BM301" s="237" t="s">
        <v>1106</v>
      </c>
    </row>
    <row r="302" s="2" customFormat="1">
      <c r="A302" s="38"/>
      <c r="B302" s="39"/>
      <c r="C302" s="40"/>
      <c r="D302" s="239" t="s">
        <v>150</v>
      </c>
      <c r="E302" s="40"/>
      <c r="F302" s="240" t="s">
        <v>1105</v>
      </c>
      <c r="G302" s="40"/>
      <c r="H302" s="40"/>
      <c r="I302" s="241"/>
      <c r="J302" s="40"/>
      <c r="K302" s="40"/>
      <c r="L302" s="44"/>
      <c r="M302" s="242"/>
      <c r="N302" s="243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150</v>
      </c>
      <c r="AU302" s="17" t="s">
        <v>83</v>
      </c>
    </row>
    <row r="303" s="14" customFormat="1">
      <c r="A303" s="14"/>
      <c r="B303" s="256"/>
      <c r="C303" s="257"/>
      <c r="D303" s="239" t="s">
        <v>154</v>
      </c>
      <c r="E303" s="257"/>
      <c r="F303" s="259" t="s">
        <v>1107</v>
      </c>
      <c r="G303" s="257"/>
      <c r="H303" s="260">
        <v>3.0449999999999999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6" t="s">
        <v>154</v>
      </c>
      <c r="AU303" s="266" t="s">
        <v>83</v>
      </c>
      <c r="AV303" s="14" t="s">
        <v>83</v>
      </c>
      <c r="AW303" s="14" t="s">
        <v>4</v>
      </c>
      <c r="AX303" s="14" t="s">
        <v>81</v>
      </c>
      <c r="AY303" s="266" t="s">
        <v>140</v>
      </c>
    </row>
    <row r="304" s="2" customFormat="1" ht="24.15" customHeight="1">
      <c r="A304" s="38"/>
      <c r="B304" s="39"/>
      <c r="C304" s="226" t="s">
        <v>543</v>
      </c>
      <c r="D304" s="226" t="s">
        <v>143</v>
      </c>
      <c r="E304" s="227" t="s">
        <v>1108</v>
      </c>
      <c r="F304" s="228" t="s">
        <v>1109</v>
      </c>
      <c r="G304" s="229" t="s">
        <v>441</v>
      </c>
      <c r="H304" s="230">
        <v>1</v>
      </c>
      <c r="I304" s="231"/>
      <c r="J304" s="232">
        <f>ROUND(I304*H304,2)</f>
        <v>0</v>
      </c>
      <c r="K304" s="228" t="s">
        <v>147</v>
      </c>
      <c r="L304" s="44"/>
      <c r="M304" s="233" t="s">
        <v>1</v>
      </c>
      <c r="N304" s="234" t="s">
        <v>38</v>
      </c>
      <c r="O304" s="91"/>
      <c r="P304" s="235">
        <f>O304*H304</f>
        <v>0</v>
      </c>
      <c r="Q304" s="235">
        <v>0.00018000000000000001</v>
      </c>
      <c r="R304" s="235">
        <f>Q304*H304</f>
        <v>0.00018000000000000001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166</v>
      </c>
      <c r="AT304" s="237" t="s">
        <v>143</v>
      </c>
      <c r="AU304" s="237" t="s">
        <v>83</v>
      </c>
      <c r="AY304" s="17" t="s">
        <v>140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81</v>
      </c>
      <c r="BK304" s="238">
        <f>ROUND(I304*H304,2)</f>
        <v>0</v>
      </c>
      <c r="BL304" s="17" t="s">
        <v>166</v>
      </c>
      <c r="BM304" s="237" t="s">
        <v>1110</v>
      </c>
    </row>
    <row r="305" s="2" customFormat="1">
      <c r="A305" s="38"/>
      <c r="B305" s="39"/>
      <c r="C305" s="40"/>
      <c r="D305" s="239" t="s">
        <v>150</v>
      </c>
      <c r="E305" s="40"/>
      <c r="F305" s="240" t="s">
        <v>1111</v>
      </c>
      <c r="G305" s="40"/>
      <c r="H305" s="40"/>
      <c r="I305" s="241"/>
      <c r="J305" s="40"/>
      <c r="K305" s="40"/>
      <c r="L305" s="44"/>
      <c r="M305" s="242"/>
      <c r="N305" s="243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150</v>
      </c>
      <c r="AU305" s="17" t="s">
        <v>83</v>
      </c>
    </row>
    <row r="306" s="2" customFormat="1">
      <c r="A306" s="38"/>
      <c r="B306" s="39"/>
      <c r="C306" s="40"/>
      <c r="D306" s="244" t="s">
        <v>152</v>
      </c>
      <c r="E306" s="40"/>
      <c r="F306" s="245" t="s">
        <v>1112</v>
      </c>
      <c r="G306" s="40"/>
      <c r="H306" s="40"/>
      <c r="I306" s="241"/>
      <c r="J306" s="40"/>
      <c r="K306" s="40"/>
      <c r="L306" s="44"/>
      <c r="M306" s="242"/>
      <c r="N306" s="243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152</v>
      </c>
      <c r="AU306" s="17" t="s">
        <v>83</v>
      </c>
    </row>
    <row r="307" s="2" customFormat="1" ht="33" customHeight="1">
      <c r="A307" s="38"/>
      <c r="B307" s="39"/>
      <c r="C307" s="271" t="s">
        <v>549</v>
      </c>
      <c r="D307" s="271" t="s">
        <v>378</v>
      </c>
      <c r="E307" s="272" t="s">
        <v>1113</v>
      </c>
      <c r="F307" s="273" t="s">
        <v>1114</v>
      </c>
      <c r="G307" s="274" t="s">
        <v>441</v>
      </c>
      <c r="H307" s="275">
        <v>1.0149999999999999</v>
      </c>
      <c r="I307" s="276"/>
      <c r="J307" s="277">
        <f>ROUND(I307*H307,2)</f>
        <v>0</v>
      </c>
      <c r="K307" s="273" t="s">
        <v>147</v>
      </c>
      <c r="L307" s="278"/>
      <c r="M307" s="279" t="s">
        <v>1</v>
      </c>
      <c r="N307" s="280" t="s">
        <v>38</v>
      </c>
      <c r="O307" s="91"/>
      <c r="P307" s="235">
        <f>O307*H307</f>
        <v>0</v>
      </c>
      <c r="Q307" s="235">
        <v>0.27000000000000002</v>
      </c>
      <c r="R307" s="235">
        <f>Q307*H307</f>
        <v>0.27405000000000002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188</v>
      </c>
      <c r="AT307" s="237" t="s">
        <v>378</v>
      </c>
      <c r="AU307" s="237" t="s">
        <v>83</v>
      </c>
      <c r="AY307" s="17" t="s">
        <v>140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81</v>
      </c>
      <c r="BK307" s="238">
        <f>ROUND(I307*H307,2)</f>
        <v>0</v>
      </c>
      <c r="BL307" s="17" t="s">
        <v>166</v>
      </c>
      <c r="BM307" s="237" t="s">
        <v>1115</v>
      </c>
    </row>
    <row r="308" s="2" customFormat="1">
      <c r="A308" s="38"/>
      <c r="B308" s="39"/>
      <c r="C308" s="40"/>
      <c r="D308" s="239" t="s">
        <v>150</v>
      </c>
      <c r="E308" s="40"/>
      <c r="F308" s="240" t="s">
        <v>1114</v>
      </c>
      <c r="G308" s="40"/>
      <c r="H308" s="40"/>
      <c r="I308" s="241"/>
      <c r="J308" s="40"/>
      <c r="K308" s="40"/>
      <c r="L308" s="44"/>
      <c r="M308" s="242"/>
      <c r="N308" s="243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150</v>
      </c>
      <c r="AU308" s="17" t="s">
        <v>83</v>
      </c>
    </row>
    <row r="309" s="14" customFormat="1">
      <c r="A309" s="14"/>
      <c r="B309" s="256"/>
      <c r="C309" s="257"/>
      <c r="D309" s="239" t="s">
        <v>154</v>
      </c>
      <c r="E309" s="257"/>
      <c r="F309" s="259" t="s">
        <v>1030</v>
      </c>
      <c r="G309" s="257"/>
      <c r="H309" s="260">
        <v>1.0149999999999999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6" t="s">
        <v>154</v>
      </c>
      <c r="AU309" s="266" t="s">
        <v>83</v>
      </c>
      <c r="AV309" s="14" t="s">
        <v>83</v>
      </c>
      <c r="AW309" s="14" t="s">
        <v>4</v>
      </c>
      <c r="AX309" s="14" t="s">
        <v>81</v>
      </c>
      <c r="AY309" s="266" t="s">
        <v>140</v>
      </c>
    </row>
    <row r="310" s="2" customFormat="1" ht="24.15" customHeight="1">
      <c r="A310" s="38"/>
      <c r="B310" s="39"/>
      <c r="C310" s="226" t="s">
        <v>553</v>
      </c>
      <c r="D310" s="226" t="s">
        <v>143</v>
      </c>
      <c r="E310" s="227" t="s">
        <v>1116</v>
      </c>
      <c r="F310" s="228" t="s">
        <v>1117</v>
      </c>
      <c r="G310" s="229" t="s">
        <v>441</v>
      </c>
      <c r="H310" s="230">
        <v>2</v>
      </c>
      <c r="I310" s="231"/>
      <c r="J310" s="232">
        <f>ROUND(I310*H310,2)</f>
        <v>0</v>
      </c>
      <c r="K310" s="228" t="s">
        <v>147</v>
      </c>
      <c r="L310" s="44"/>
      <c r="M310" s="233" t="s">
        <v>1</v>
      </c>
      <c r="N310" s="234" t="s">
        <v>38</v>
      </c>
      <c r="O310" s="91"/>
      <c r="P310" s="235">
        <f>O310*H310</f>
        <v>0</v>
      </c>
      <c r="Q310" s="235">
        <v>0.00019000000000000001</v>
      </c>
      <c r="R310" s="235">
        <f>Q310*H310</f>
        <v>0.00038000000000000002</v>
      </c>
      <c r="S310" s="235">
        <v>0</v>
      </c>
      <c r="T310" s="236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7" t="s">
        <v>166</v>
      </c>
      <c r="AT310" s="237" t="s">
        <v>143</v>
      </c>
      <c r="AU310" s="237" t="s">
        <v>83</v>
      </c>
      <c r="AY310" s="17" t="s">
        <v>140</v>
      </c>
      <c r="BE310" s="238">
        <f>IF(N310="základní",J310,0)</f>
        <v>0</v>
      </c>
      <c r="BF310" s="238">
        <f>IF(N310="snížená",J310,0)</f>
        <v>0</v>
      </c>
      <c r="BG310" s="238">
        <f>IF(N310="zákl. přenesená",J310,0)</f>
        <v>0</v>
      </c>
      <c r="BH310" s="238">
        <f>IF(N310="sníž. přenesená",J310,0)</f>
        <v>0</v>
      </c>
      <c r="BI310" s="238">
        <f>IF(N310="nulová",J310,0)</f>
        <v>0</v>
      </c>
      <c r="BJ310" s="17" t="s">
        <v>81</v>
      </c>
      <c r="BK310" s="238">
        <f>ROUND(I310*H310,2)</f>
        <v>0</v>
      </c>
      <c r="BL310" s="17" t="s">
        <v>166</v>
      </c>
      <c r="BM310" s="237" t="s">
        <v>1118</v>
      </c>
    </row>
    <row r="311" s="2" customFormat="1">
      <c r="A311" s="38"/>
      <c r="B311" s="39"/>
      <c r="C311" s="40"/>
      <c r="D311" s="239" t="s">
        <v>150</v>
      </c>
      <c r="E311" s="40"/>
      <c r="F311" s="240" t="s">
        <v>1119</v>
      </c>
      <c r="G311" s="40"/>
      <c r="H311" s="40"/>
      <c r="I311" s="241"/>
      <c r="J311" s="40"/>
      <c r="K311" s="40"/>
      <c r="L311" s="44"/>
      <c r="M311" s="242"/>
      <c r="N311" s="243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150</v>
      </c>
      <c r="AU311" s="17" t="s">
        <v>83</v>
      </c>
    </row>
    <row r="312" s="2" customFormat="1">
      <c r="A312" s="38"/>
      <c r="B312" s="39"/>
      <c r="C312" s="40"/>
      <c r="D312" s="244" t="s">
        <v>152</v>
      </c>
      <c r="E312" s="40"/>
      <c r="F312" s="245" t="s">
        <v>1120</v>
      </c>
      <c r="G312" s="40"/>
      <c r="H312" s="40"/>
      <c r="I312" s="241"/>
      <c r="J312" s="40"/>
      <c r="K312" s="40"/>
      <c r="L312" s="44"/>
      <c r="M312" s="242"/>
      <c r="N312" s="243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152</v>
      </c>
      <c r="AU312" s="17" t="s">
        <v>83</v>
      </c>
    </row>
    <row r="313" s="2" customFormat="1" ht="33" customHeight="1">
      <c r="A313" s="38"/>
      <c r="B313" s="39"/>
      <c r="C313" s="271" t="s">
        <v>560</v>
      </c>
      <c r="D313" s="271" t="s">
        <v>378</v>
      </c>
      <c r="E313" s="272" t="s">
        <v>1121</v>
      </c>
      <c r="F313" s="273" t="s">
        <v>1122</v>
      </c>
      <c r="G313" s="274" t="s">
        <v>441</v>
      </c>
      <c r="H313" s="275">
        <v>2.0299999999999998</v>
      </c>
      <c r="I313" s="276"/>
      <c r="J313" s="277">
        <f>ROUND(I313*H313,2)</f>
        <v>0</v>
      </c>
      <c r="K313" s="273" t="s">
        <v>147</v>
      </c>
      <c r="L313" s="278"/>
      <c r="M313" s="279" t="s">
        <v>1</v>
      </c>
      <c r="N313" s="280" t="s">
        <v>38</v>
      </c>
      <c r="O313" s="91"/>
      <c r="P313" s="235">
        <f>O313*H313</f>
        <v>0</v>
      </c>
      <c r="Q313" s="235">
        <v>0.35999999999999999</v>
      </c>
      <c r="R313" s="235">
        <f>Q313*H313</f>
        <v>0.73079999999999989</v>
      </c>
      <c r="S313" s="235">
        <v>0</v>
      </c>
      <c r="T313" s="236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7" t="s">
        <v>188</v>
      </c>
      <c r="AT313" s="237" t="s">
        <v>378</v>
      </c>
      <c r="AU313" s="237" t="s">
        <v>83</v>
      </c>
      <c r="AY313" s="17" t="s">
        <v>140</v>
      </c>
      <c r="BE313" s="238">
        <f>IF(N313="základní",J313,0)</f>
        <v>0</v>
      </c>
      <c r="BF313" s="238">
        <f>IF(N313="snížená",J313,0)</f>
        <v>0</v>
      </c>
      <c r="BG313" s="238">
        <f>IF(N313="zákl. přenesená",J313,0)</f>
        <v>0</v>
      </c>
      <c r="BH313" s="238">
        <f>IF(N313="sníž. přenesená",J313,0)</f>
        <v>0</v>
      </c>
      <c r="BI313" s="238">
        <f>IF(N313="nulová",J313,0)</f>
        <v>0</v>
      </c>
      <c r="BJ313" s="17" t="s">
        <v>81</v>
      </c>
      <c r="BK313" s="238">
        <f>ROUND(I313*H313,2)</f>
        <v>0</v>
      </c>
      <c r="BL313" s="17" t="s">
        <v>166</v>
      </c>
      <c r="BM313" s="237" t="s">
        <v>1123</v>
      </c>
    </row>
    <row r="314" s="2" customFormat="1">
      <c r="A314" s="38"/>
      <c r="B314" s="39"/>
      <c r="C314" s="40"/>
      <c r="D314" s="239" t="s">
        <v>150</v>
      </c>
      <c r="E314" s="40"/>
      <c r="F314" s="240" t="s">
        <v>1122</v>
      </c>
      <c r="G314" s="40"/>
      <c r="H314" s="40"/>
      <c r="I314" s="241"/>
      <c r="J314" s="40"/>
      <c r="K314" s="40"/>
      <c r="L314" s="44"/>
      <c r="M314" s="242"/>
      <c r="N314" s="243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150</v>
      </c>
      <c r="AU314" s="17" t="s">
        <v>83</v>
      </c>
    </row>
    <row r="315" s="14" customFormat="1">
      <c r="A315" s="14"/>
      <c r="B315" s="256"/>
      <c r="C315" s="257"/>
      <c r="D315" s="239" t="s">
        <v>154</v>
      </c>
      <c r="E315" s="257"/>
      <c r="F315" s="259" t="s">
        <v>1124</v>
      </c>
      <c r="G315" s="257"/>
      <c r="H315" s="260">
        <v>2.0299999999999998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6" t="s">
        <v>154</v>
      </c>
      <c r="AU315" s="266" t="s">
        <v>83</v>
      </c>
      <c r="AV315" s="14" t="s">
        <v>83</v>
      </c>
      <c r="AW315" s="14" t="s">
        <v>4</v>
      </c>
      <c r="AX315" s="14" t="s">
        <v>81</v>
      </c>
      <c r="AY315" s="266" t="s">
        <v>140</v>
      </c>
    </row>
    <row r="316" s="2" customFormat="1" ht="24.15" customHeight="1">
      <c r="A316" s="38"/>
      <c r="B316" s="39"/>
      <c r="C316" s="226" t="s">
        <v>565</v>
      </c>
      <c r="D316" s="226" t="s">
        <v>143</v>
      </c>
      <c r="E316" s="227" t="s">
        <v>1125</v>
      </c>
      <c r="F316" s="228" t="s">
        <v>1126</v>
      </c>
      <c r="G316" s="229" t="s">
        <v>328</v>
      </c>
      <c r="H316" s="230">
        <v>4.5</v>
      </c>
      <c r="I316" s="231"/>
      <c r="J316" s="232">
        <f>ROUND(I316*H316,2)</f>
        <v>0</v>
      </c>
      <c r="K316" s="228" t="s">
        <v>147</v>
      </c>
      <c r="L316" s="44"/>
      <c r="M316" s="233" t="s">
        <v>1</v>
      </c>
      <c r="N316" s="234" t="s">
        <v>38</v>
      </c>
      <c r="O316" s="91"/>
      <c r="P316" s="235">
        <f>O316*H316</f>
        <v>0</v>
      </c>
      <c r="Q316" s="235">
        <v>0</v>
      </c>
      <c r="R316" s="235">
        <f>Q316*H316</f>
        <v>0</v>
      </c>
      <c r="S316" s="235">
        <v>1.9199999999999999</v>
      </c>
      <c r="T316" s="236">
        <f>S316*H316</f>
        <v>8.6400000000000006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7" t="s">
        <v>166</v>
      </c>
      <c r="AT316" s="237" t="s">
        <v>143</v>
      </c>
      <c r="AU316" s="237" t="s">
        <v>83</v>
      </c>
      <c r="AY316" s="17" t="s">
        <v>140</v>
      </c>
      <c r="BE316" s="238">
        <f>IF(N316="základní",J316,0)</f>
        <v>0</v>
      </c>
      <c r="BF316" s="238">
        <f>IF(N316="snížená",J316,0)</f>
        <v>0</v>
      </c>
      <c r="BG316" s="238">
        <f>IF(N316="zákl. přenesená",J316,0)</f>
        <v>0</v>
      </c>
      <c r="BH316" s="238">
        <f>IF(N316="sníž. přenesená",J316,0)</f>
        <v>0</v>
      </c>
      <c r="BI316" s="238">
        <f>IF(N316="nulová",J316,0)</f>
        <v>0</v>
      </c>
      <c r="BJ316" s="17" t="s">
        <v>81</v>
      </c>
      <c r="BK316" s="238">
        <f>ROUND(I316*H316,2)</f>
        <v>0</v>
      </c>
      <c r="BL316" s="17" t="s">
        <v>166</v>
      </c>
      <c r="BM316" s="237" t="s">
        <v>1127</v>
      </c>
    </row>
    <row r="317" s="2" customFormat="1">
      <c r="A317" s="38"/>
      <c r="B317" s="39"/>
      <c r="C317" s="40"/>
      <c r="D317" s="239" t="s">
        <v>150</v>
      </c>
      <c r="E317" s="40"/>
      <c r="F317" s="240" t="s">
        <v>1128</v>
      </c>
      <c r="G317" s="40"/>
      <c r="H317" s="40"/>
      <c r="I317" s="241"/>
      <c r="J317" s="40"/>
      <c r="K317" s="40"/>
      <c r="L317" s="44"/>
      <c r="M317" s="242"/>
      <c r="N317" s="243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150</v>
      </c>
      <c r="AU317" s="17" t="s">
        <v>83</v>
      </c>
    </row>
    <row r="318" s="2" customFormat="1">
      <c r="A318" s="38"/>
      <c r="B318" s="39"/>
      <c r="C318" s="40"/>
      <c r="D318" s="244" t="s">
        <v>152</v>
      </c>
      <c r="E318" s="40"/>
      <c r="F318" s="245" t="s">
        <v>1129</v>
      </c>
      <c r="G318" s="40"/>
      <c r="H318" s="40"/>
      <c r="I318" s="241"/>
      <c r="J318" s="40"/>
      <c r="K318" s="40"/>
      <c r="L318" s="44"/>
      <c r="M318" s="242"/>
      <c r="N318" s="243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152</v>
      </c>
      <c r="AU318" s="17" t="s">
        <v>83</v>
      </c>
    </row>
    <row r="319" s="14" customFormat="1">
      <c r="A319" s="14"/>
      <c r="B319" s="256"/>
      <c r="C319" s="257"/>
      <c r="D319" s="239" t="s">
        <v>154</v>
      </c>
      <c r="E319" s="258" t="s">
        <v>1</v>
      </c>
      <c r="F319" s="259" t="s">
        <v>1130</v>
      </c>
      <c r="G319" s="257"/>
      <c r="H319" s="260">
        <v>4.5</v>
      </c>
      <c r="I319" s="261"/>
      <c r="J319" s="257"/>
      <c r="K319" s="257"/>
      <c r="L319" s="262"/>
      <c r="M319" s="263"/>
      <c r="N319" s="264"/>
      <c r="O319" s="264"/>
      <c r="P319" s="264"/>
      <c r="Q319" s="264"/>
      <c r="R319" s="264"/>
      <c r="S319" s="264"/>
      <c r="T319" s="26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6" t="s">
        <v>154</v>
      </c>
      <c r="AU319" s="266" t="s">
        <v>83</v>
      </c>
      <c r="AV319" s="14" t="s">
        <v>83</v>
      </c>
      <c r="AW319" s="14" t="s">
        <v>30</v>
      </c>
      <c r="AX319" s="14" t="s">
        <v>81</v>
      </c>
      <c r="AY319" s="266" t="s">
        <v>140</v>
      </c>
    </row>
    <row r="320" s="2" customFormat="1" ht="24.15" customHeight="1">
      <c r="A320" s="38"/>
      <c r="B320" s="39"/>
      <c r="C320" s="226" t="s">
        <v>572</v>
      </c>
      <c r="D320" s="226" t="s">
        <v>143</v>
      </c>
      <c r="E320" s="227" t="s">
        <v>1131</v>
      </c>
      <c r="F320" s="228" t="s">
        <v>1132</v>
      </c>
      <c r="G320" s="229" t="s">
        <v>441</v>
      </c>
      <c r="H320" s="230">
        <v>2</v>
      </c>
      <c r="I320" s="231"/>
      <c r="J320" s="232">
        <f>ROUND(I320*H320,2)</f>
        <v>0</v>
      </c>
      <c r="K320" s="228" t="s">
        <v>147</v>
      </c>
      <c r="L320" s="44"/>
      <c r="M320" s="233" t="s">
        <v>1</v>
      </c>
      <c r="N320" s="234" t="s">
        <v>38</v>
      </c>
      <c r="O320" s="91"/>
      <c r="P320" s="235">
        <f>O320*H320</f>
        <v>0</v>
      </c>
      <c r="Q320" s="235">
        <v>0.41948000000000002</v>
      </c>
      <c r="R320" s="235">
        <f>Q320*H320</f>
        <v>0.83896000000000004</v>
      </c>
      <c r="S320" s="235">
        <v>0</v>
      </c>
      <c r="T320" s="23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7" t="s">
        <v>166</v>
      </c>
      <c r="AT320" s="237" t="s">
        <v>143</v>
      </c>
      <c r="AU320" s="237" t="s">
        <v>83</v>
      </c>
      <c r="AY320" s="17" t="s">
        <v>140</v>
      </c>
      <c r="BE320" s="238">
        <f>IF(N320="základní",J320,0)</f>
        <v>0</v>
      </c>
      <c r="BF320" s="238">
        <f>IF(N320="snížená",J320,0)</f>
        <v>0</v>
      </c>
      <c r="BG320" s="238">
        <f>IF(N320="zákl. přenesená",J320,0)</f>
        <v>0</v>
      </c>
      <c r="BH320" s="238">
        <f>IF(N320="sníž. přenesená",J320,0)</f>
        <v>0</v>
      </c>
      <c r="BI320" s="238">
        <f>IF(N320="nulová",J320,0)</f>
        <v>0</v>
      </c>
      <c r="BJ320" s="17" t="s">
        <v>81</v>
      </c>
      <c r="BK320" s="238">
        <f>ROUND(I320*H320,2)</f>
        <v>0</v>
      </c>
      <c r="BL320" s="17" t="s">
        <v>166</v>
      </c>
      <c r="BM320" s="237" t="s">
        <v>1133</v>
      </c>
    </row>
    <row r="321" s="2" customFormat="1">
      <c r="A321" s="38"/>
      <c r="B321" s="39"/>
      <c r="C321" s="40"/>
      <c r="D321" s="239" t="s">
        <v>150</v>
      </c>
      <c r="E321" s="40"/>
      <c r="F321" s="240" t="s">
        <v>1134</v>
      </c>
      <c r="G321" s="40"/>
      <c r="H321" s="40"/>
      <c r="I321" s="241"/>
      <c r="J321" s="40"/>
      <c r="K321" s="40"/>
      <c r="L321" s="44"/>
      <c r="M321" s="242"/>
      <c r="N321" s="243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150</v>
      </c>
      <c r="AU321" s="17" t="s">
        <v>83</v>
      </c>
    </row>
    <row r="322" s="2" customFormat="1">
      <c r="A322" s="38"/>
      <c r="B322" s="39"/>
      <c r="C322" s="40"/>
      <c r="D322" s="244" t="s">
        <v>152</v>
      </c>
      <c r="E322" s="40"/>
      <c r="F322" s="245" t="s">
        <v>1135</v>
      </c>
      <c r="G322" s="40"/>
      <c r="H322" s="40"/>
      <c r="I322" s="241"/>
      <c r="J322" s="40"/>
      <c r="K322" s="40"/>
      <c r="L322" s="44"/>
      <c r="M322" s="242"/>
      <c r="N322" s="243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152</v>
      </c>
      <c r="AU322" s="17" t="s">
        <v>83</v>
      </c>
    </row>
    <row r="323" s="14" customFormat="1">
      <c r="A323" s="14"/>
      <c r="B323" s="256"/>
      <c r="C323" s="257"/>
      <c r="D323" s="239" t="s">
        <v>154</v>
      </c>
      <c r="E323" s="258" t="s">
        <v>1</v>
      </c>
      <c r="F323" s="259" t="s">
        <v>83</v>
      </c>
      <c r="G323" s="257"/>
      <c r="H323" s="260">
        <v>2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154</v>
      </c>
      <c r="AU323" s="266" t="s">
        <v>83</v>
      </c>
      <c r="AV323" s="14" t="s">
        <v>83</v>
      </c>
      <c r="AW323" s="14" t="s">
        <v>30</v>
      </c>
      <c r="AX323" s="14" t="s">
        <v>81</v>
      </c>
      <c r="AY323" s="266" t="s">
        <v>140</v>
      </c>
    </row>
    <row r="324" s="2" customFormat="1" ht="24.15" customHeight="1">
      <c r="A324" s="38"/>
      <c r="B324" s="39"/>
      <c r="C324" s="271" t="s">
        <v>577</v>
      </c>
      <c r="D324" s="271" t="s">
        <v>378</v>
      </c>
      <c r="E324" s="272" t="s">
        <v>1136</v>
      </c>
      <c r="F324" s="273" t="s">
        <v>1137</v>
      </c>
      <c r="G324" s="274" t="s">
        <v>441</v>
      </c>
      <c r="H324" s="275">
        <v>2</v>
      </c>
      <c r="I324" s="276"/>
      <c r="J324" s="277">
        <f>ROUND(I324*H324,2)</f>
        <v>0</v>
      </c>
      <c r="K324" s="273" t="s">
        <v>1138</v>
      </c>
      <c r="L324" s="278"/>
      <c r="M324" s="279" t="s">
        <v>1</v>
      </c>
      <c r="N324" s="280" t="s">
        <v>38</v>
      </c>
      <c r="O324" s="91"/>
      <c r="P324" s="235">
        <f>O324*H324</f>
        <v>0</v>
      </c>
      <c r="Q324" s="235">
        <v>1.5800000000000001</v>
      </c>
      <c r="R324" s="235">
        <f>Q324*H324</f>
        <v>3.1600000000000001</v>
      </c>
      <c r="S324" s="235">
        <v>0</v>
      </c>
      <c r="T324" s="23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7" t="s">
        <v>188</v>
      </c>
      <c r="AT324" s="237" t="s">
        <v>378</v>
      </c>
      <c r="AU324" s="237" t="s">
        <v>83</v>
      </c>
      <c r="AY324" s="17" t="s">
        <v>140</v>
      </c>
      <c r="BE324" s="238">
        <f>IF(N324="základní",J324,0)</f>
        <v>0</v>
      </c>
      <c r="BF324" s="238">
        <f>IF(N324="snížená",J324,0)</f>
        <v>0</v>
      </c>
      <c r="BG324" s="238">
        <f>IF(N324="zákl. přenesená",J324,0)</f>
        <v>0</v>
      </c>
      <c r="BH324" s="238">
        <f>IF(N324="sníž. přenesená",J324,0)</f>
        <v>0</v>
      </c>
      <c r="BI324" s="238">
        <f>IF(N324="nulová",J324,0)</f>
        <v>0</v>
      </c>
      <c r="BJ324" s="17" t="s">
        <v>81</v>
      </c>
      <c r="BK324" s="238">
        <f>ROUND(I324*H324,2)</f>
        <v>0</v>
      </c>
      <c r="BL324" s="17" t="s">
        <v>166</v>
      </c>
      <c r="BM324" s="237" t="s">
        <v>1139</v>
      </c>
    </row>
    <row r="325" s="2" customFormat="1">
      <c r="A325" s="38"/>
      <c r="B325" s="39"/>
      <c r="C325" s="40"/>
      <c r="D325" s="239" t="s">
        <v>150</v>
      </c>
      <c r="E325" s="40"/>
      <c r="F325" s="240" t="s">
        <v>1137</v>
      </c>
      <c r="G325" s="40"/>
      <c r="H325" s="40"/>
      <c r="I325" s="241"/>
      <c r="J325" s="40"/>
      <c r="K325" s="40"/>
      <c r="L325" s="44"/>
      <c r="M325" s="242"/>
      <c r="N325" s="243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150</v>
      </c>
      <c r="AU325" s="17" t="s">
        <v>83</v>
      </c>
    </row>
    <row r="326" s="14" customFormat="1">
      <c r="A326" s="14"/>
      <c r="B326" s="256"/>
      <c r="C326" s="257"/>
      <c r="D326" s="239" t="s">
        <v>154</v>
      </c>
      <c r="E326" s="258" t="s">
        <v>1</v>
      </c>
      <c r="F326" s="259" t="s">
        <v>83</v>
      </c>
      <c r="G326" s="257"/>
      <c r="H326" s="260">
        <v>2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6" t="s">
        <v>154</v>
      </c>
      <c r="AU326" s="266" t="s">
        <v>83</v>
      </c>
      <c r="AV326" s="14" t="s">
        <v>83</v>
      </c>
      <c r="AW326" s="14" t="s">
        <v>30</v>
      </c>
      <c r="AX326" s="14" t="s">
        <v>81</v>
      </c>
      <c r="AY326" s="266" t="s">
        <v>140</v>
      </c>
    </row>
    <row r="327" s="2" customFormat="1" ht="24.15" customHeight="1">
      <c r="A327" s="38"/>
      <c r="B327" s="39"/>
      <c r="C327" s="226" t="s">
        <v>583</v>
      </c>
      <c r="D327" s="226" t="s">
        <v>143</v>
      </c>
      <c r="E327" s="227" t="s">
        <v>1140</v>
      </c>
      <c r="F327" s="228" t="s">
        <v>1141</v>
      </c>
      <c r="G327" s="229" t="s">
        <v>441</v>
      </c>
      <c r="H327" s="230">
        <v>3</v>
      </c>
      <c r="I327" s="231"/>
      <c r="J327" s="232">
        <f>ROUND(I327*H327,2)</f>
        <v>0</v>
      </c>
      <c r="K327" s="228" t="s">
        <v>147</v>
      </c>
      <c r="L327" s="44"/>
      <c r="M327" s="233" t="s">
        <v>1</v>
      </c>
      <c r="N327" s="234" t="s">
        <v>38</v>
      </c>
      <c r="O327" s="91"/>
      <c r="P327" s="235">
        <f>O327*H327</f>
        <v>0</v>
      </c>
      <c r="Q327" s="235">
        <v>0.41948000000000002</v>
      </c>
      <c r="R327" s="235">
        <f>Q327*H327</f>
        <v>1.25844</v>
      </c>
      <c r="S327" s="235">
        <v>0</v>
      </c>
      <c r="T327" s="23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7" t="s">
        <v>166</v>
      </c>
      <c r="AT327" s="237" t="s">
        <v>143</v>
      </c>
      <c r="AU327" s="237" t="s">
        <v>83</v>
      </c>
      <c r="AY327" s="17" t="s">
        <v>140</v>
      </c>
      <c r="BE327" s="238">
        <f>IF(N327="základní",J327,0)</f>
        <v>0</v>
      </c>
      <c r="BF327" s="238">
        <f>IF(N327="snížená",J327,0)</f>
        <v>0</v>
      </c>
      <c r="BG327" s="238">
        <f>IF(N327="zákl. přenesená",J327,0)</f>
        <v>0</v>
      </c>
      <c r="BH327" s="238">
        <f>IF(N327="sníž. přenesená",J327,0)</f>
        <v>0</v>
      </c>
      <c r="BI327" s="238">
        <f>IF(N327="nulová",J327,0)</f>
        <v>0</v>
      </c>
      <c r="BJ327" s="17" t="s">
        <v>81</v>
      </c>
      <c r="BK327" s="238">
        <f>ROUND(I327*H327,2)</f>
        <v>0</v>
      </c>
      <c r="BL327" s="17" t="s">
        <v>166</v>
      </c>
      <c r="BM327" s="237" t="s">
        <v>1142</v>
      </c>
    </row>
    <row r="328" s="2" customFormat="1">
      <c r="A328" s="38"/>
      <c r="B328" s="39"/>
      <c r="C328" s="40"/>
      <c r="D328" s="239" t="s">
        <v>150</v>
      </c>
      <c r="E328" s="40"/>
      <c r="F328" s="240" t="s">
        <v>1143</v>
      </c>
      <c r="G328" s="40"/>
      <c r="H328" s="40"/>
      <c r="I328" s="241"/>
      <c r="J328" s="40"/>
      <c r="K328" s="40"/>
      <c r="L328" s="44"/>
      <c r="M328" s="242"/>
      <c r="N328" s="243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150</v>
      </c>
      <c r="AU328" s="17" t="s">
        <v>83</v>
      </c>
    </row>
    <row r="329" s="2" customFormat="1">
      <c r="A329" s="38"/>
      <c r="B329" s="39"/>
      <c r="C329" s="40"/>
      <c r="D329" s="244" t="s">
        <v>152</v>
      </c>
      <c r="E329" s="40"/>
      <c r="F329" s="245" t="s">
        <v>1144</v>
      </c>
      <c r="G329" s="40"/>
      <c r="H329" s="40"/>
      <c r="I329" s="241"/>
      <c r="J329" s="40"/>
      <c r="K329" s="40"/>
      <c r="L329" s="44"/>
      <c r="M329" s="242"/>
      <c r="N329" s="243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152</v>
      </c>
      <c r="AU329" s="17" t="s">
        <v>83</v>
      </c>
    </row>
    <row r="330" s="14" customFormat="1">
      <c r="A330" s="14"/>
      <c r="B330" s="256"/>
      <c r="C330" s="257"/>
      <c r="D330" s="239" t="s">
        <v>154</v>
      </c>
      <c r="E330" s="258" t="s">
        <v>1</v>
      </c>
      <c r="F330" s="259" t="s">
        <v>161</v>
      </c>
      <c r="G330" s="257"/>
      <c r="H330" s="260">
        <v>3</v>
      </c>
      <c r="I330" s="261"/>
      <c r="J330" s="257"/>
      <c r="K330" s="257"/>
      <c r="L330" s="262"/>
      <c r="M330" s="263"/>
      <c r="N330" s="264"/>
      <c r="O330" s="264"/>
      <c r="P330" s="264"/>
      <c r="Q330" s="264"/>
      <c r="R330" s="264"/>
      <c r="S330" s="264"/>
      <c r="T330" s="26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6" t="s">
        <v>154</v>
      </c>
      <c r="AU330" s="266" t="s">
        <v>83</v>
      </c>
      <c r="AV330" s="14" t="s">
        <v>83</v>
      </c>
      <c r="AW330" s="14" t="s">
        <v>30</v>
      </c>
      <c r="AX330" s="14" t="s">
        <v>81</v>
      </c>
      <c r="AY330" s="266" t="s">
        <v>140</v>
      </c>
    </row>
    <row r="331" s="2" customFormat="1" ht="24.15" customHeight="1">
      <c r="A331" s="38"/>
      <c r="B331" s="39"/>
      <c r="C331" s="271" t="s">
        <v>588</v>
      </c>
      <c r="D331" s="271" t="s">
        <v>378</v>
      </c>
      <c r="E331" s="272" t="s">
        <v>1145</v>
      </c>
      <c r="F331" s="273" t="s">
        <v>1146</v>
      </c>
      <c r="G331" s="274" t="s">
        <v>441</v>
      </c>
      <c r="H331" s="275">
        <v>3</v>
      </c>
      <c r="I331" s="276"/>
      <c r="J331" s="277">
        <f>ROUND(I331*H331,2)</f>
        <v>0</v>
      </c>
      <c r="K331" s="273" t="s">
        <v>1138</v>
      </c>
      <c r="L331" s="278"/>
      <c r="M331" s="279" t="s">
        <v>1</v>
      </c>
      <c r="N331" s="280" t="s">
        <v>38</v>
      </c>
      <c r="O331" s="91"/>
      <c r="P331" s="235">
        <f>O331*H331</f>
        <v>0</v>
      </c>
      <c r="Q331" s="235">
        <v>2.5899999999999999</v>
      </c>
      <c r="R331" s="235">
        <f>Q331*H331</f>
        <v>7.7699999999999996</v>
      </c>
      <c r="S331" s="235">
        <v>0</v>
      </c>
      <c r="T331" s="23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7" t="s">
        <v>188</v>
      </c>
      <c r="AT331" s="237" t="s">
        <v>378</v>
      </c>
      <c r="AU331" s="237" t="s">
        <v>83</v>
      </c>
      <c r="AY331" s="17" t="s">
        <v>140</v>
      </c>
      <c r="BE331" s="238">
        <f>IF(N331="základní",J331,0)</f>
        <v>0</v>
      </c>
      <c r="BF331" s="238">
        <f>IF(N331="snížená",J331,0)</f>
        <v>0</v>
      </c>
      <c r="BG331" s="238">
        <f>IF(N331="zákl. přenesená",J331,0)</f>
        <v>0</v>
      </c>
      <c r="BH331" s="238">
        <f>IF(N331="sníž. přenesená",J331,0)</f>
        <v>0</v>
      </c>
      <c r="BI331" s="238">
        <f>IF(N331="nulová",J331,0)</f>
        <v>0</v>
      </c>
      <c r="BJ331" s="17" t="s">
        <v>81</v>
      </c>
      <c r="BK331" s="238">
        <f>ROUND(I331*H331,2)</f>
        <v>0</v>
      </c>
      <c r="BL331" s="17" t="s">
        <v>166</v>
      </c>
      <c r="BM331" s="237" t="s">
        <v>1147</v>
      </c>
    </row>
    <row r="332" s="2" customFormat="1">
      <c r="A332" s="38"/>
      <c r="B332" s="39"/>
      <c r="C332" s="40"/>
      <c r="D332" s="239" t="s">
        <v>150</v>
      </c>
      <c r="E332" s="40"/>
      <c r="F332" s="240" t="s">
        <v>1146</v>
      </c>
      <c r="G332" s="40"/>
      <c r="H332" s="40"/>
      <c r="I332" s="241"/>
      <c r="J332" s="40"/>
      <c r="K332" s="40"/>
      <c r="L332" s="44"/>
      <c r="M332" s="242"/>
      <c r="N332" s="243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150</v>
      </c>
      <c r="AU332" s="17" t="s">
        <v>83</v>
      </c>
    </row>
    <row r="333" s="14" customFormat="1">
      <c r="A333" s="14"/>
      <c r="B333" s="256"/>
      <c r="C333" s="257"/>
      <c r="D333" s="239" t="s">
        <v>154</v>
      </c>
      <c r="E333" s="258" t="s">
        <v>1</v>
      </c>
      <c r="F333" s="259" t="s">
        <v>161</v>
      </c>
      <c r="G333" s="257"/>
      <c r="H333" s="260">
        <v>3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154</v>
      </c>
      <c r="AU333" s="266" t="s">
        <v>83</v>
      </c>
      <c r="AV333" s="14" t="s">
        <v>83</v>
      </c>
      <c r="AW333" s="14" t="s">
        <v>30</v>
      </c>
      <c r="AX333" s="14" t="s">
        <v>81</v>
      </c>
      <c r="AY333" s="266" t="s">
        <v>140</v>
      </c>
    </row>
    <row r="334" s="2" customFormat="1" ht="24.15" customHeight="1">
      <c r="A334" s="38"/>
      <c r="B334" s="39"/>
      <c r="C334" s="226" t="s">
        <v>595</v>
      </c>
      <c r="D334" s="226" t="s">
        <v>143</v>
      </c>
      <c r="E334" s="227" t="s">
        <v>1148</v>
      </c>
      <c r="F334" s="228" t="s">
        <v>1149</v>
      </c>
      <c r="G334" s="229" t="s">
        <v>441</v>
      </c>
      <c r="H334" s="230">
        <v>3</v>
      </c>
      <c r="I334" s="231"/>
      <c r="J334" s="232">
        <f>ROUND(I334*H334,2)</f>
        <v>0</v>
      </c>
      <c r="K334" s="228" t="s">
        <v>147</v>
      </c>
      <c r="L334" s="44"/>
      <c r="M334" s="233" t="s">
        <v>1</v>
      </c>
      <c r="N334" s="234" t="s">
        <v>38</v>
      </c>
      <c r="O334" s="91"/>
      <c r="P334" s="235">
        <f>O334*H334</f>
        <v>0</v>
      </c>
      <c r="Q334" s="235">
        <v>0.55256000000000005</v>
      </c>
      <c r="R334" s="235">
        <f>Q334*H334</f>
        <v>1.65768</v>
      </c>
      <c r="S334" s="235">
        <v>0</v>
      </c>
      <c r="T334" s="23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7" t="s">
        <v>166</v>
      </c>
      <c r="AT334" s="237" t="s">
        <v>143</v>
      </c>
      <c r="AU334" s="237" t="s">
        <v>83</v>
      </c>
      <c r="AY334" s="17" t="s">
        <v>140</v>
      </c>
      <c r="BE334" s="238">
        <f>IF(N334="základní",J334,0)</f>
        <v>0</v>
      </c>
      <c r="BF334" s="238">
        <f>IF(N334="snížená",J334,0)</f>
        <v>0</v>
      </c>
      <c r="BG334" s="238">
        <f>IF(N334="zákl. přenesená",J334,0)</f>
        <v>0</v>
      </c>
      <c r="BH334" s="238">
        <f>IF(N334="sníž. přenesená",J334,0)</f>
        <v>0</v>
      </c>
      <c r="BI334" s="238">
        <f>IF(N334="nulová",J334,0)</f>
        <v>0</v>
      </c>
      <c r="BJ334" s="17" t="s">
        <v>81</v>
      </c>
      <c r="BK334" s="238">
        <f>ROUND(I334*H334,2)</f>
        <v>0</v>
      </c>
      <c r="BL334" s="17" t="s">
        <v>166</v>
      </c>
      <c r="BM334" s="237" t="s">
        <v>1150</v>
      </c>
    </row>
    <row r="335" s="2" customFormat="1">
      <c r="A335" s="38"/>
      <c r="B335" s="39"/>
      <c r="C335" s="40"/>
      <c r="D335" s="239" t="s">
        <v>150</v>
      </c>
      <c r="E335" s="40"/>
      <c r="F335" s="240" t="s">
        <v>1151</v>
      </c>
      <c r="G335" s="40"/>
      <c r="H335" s="40"/>
      <c r="I335" s="241"/>
      <c r="J335" s="40"/>
      <c r="K335" s="40"/>
      <c r="L335" s="44"/>
      <c r="M335" s="242"/>
      <c r="N335" s="243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150</v>
      </c>
      <c r="AU335" s="17" t="s">
        <v>83</v>
      </c>
    </row>
    <row r="336" s="2" customFormat="1">
      <c r="A336" s="38"/>
      <c r="B336" s="39"/>
      <c r="C336" s="40"/>
      <c r="D336" s="244" t="s">
        <v>152</v>
      </c>
      <c r="E336" s="40"/>
      <c r="F336" s="245" t="s">
        <v>1152</v>
      </c>
      <c r="G336" s="40"/>
      <c r="H336" s="40"/>
      <c r="I336" s="241"/>
      <c r="J336" s="40"/>
      <c r="K336" s="40"/>
      <c r="L336" s="44"/>
      <c r="M336" s="242"/>
      <c r="N336" s="243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152</v>
      </c>
      <c r="AU336" s="17" t="s">
        <v>83</v>
      </c>
    </row>
    <row r="337" s="2" customFormat="1" ht="24.15" customHeight="1">
      <c r="A337" s="38"/>
      <c r="B337" s="39"/>
      <c r="C337" s="271" t="s">
        <v>600</v>
      </c>
      <c r="D337" s="271" t="s">
        <v>378</v>
      </c>
      <c r="E337" s="272" t="s">
        <v>1153</v>
      </c>
      <c r="F337" s="273" t="s">
        <v>1154</v>
      </c>
      <c r="G337" s="274" t="s">
        <v>441</v>
      </c>
      <c r="H337" s="275">
        <v>3</v>
      </c>
      <c r="I337" s="276"/>
      <c r="J337" s="277">
        <f>ROUND(I337*H337,2)</f>
        <v>0</v>
      </c>
      <c r="K337" s="273" t="s">
        <v>1138</v>
      </c>
      <c r="L337" s="278"/>
      <c r="M337" s="279" t="s">
        <v>1</v>
      </c>
      <c r="N337" s="280" t="s">
        <v>38</v>
      </c>
      <c r="O337" s="91"/>
      <c r="P337" s="235">
        <f>O337*H337</f>
        <v>0</v>
      </c>
      <c r="Q337" s="235">
        <v>4.7779999999999996</v>
      </c>
      <c r="R337" s="235">
        <f>Q337*H337</f>
        <v>14.334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188</v>
      </c>
      <c r="AT337" s="237" t="s">
        <v>378</v>
      </c>
      <c r="AU337" s="237" t="s">
        <v>83</v>
      </c>
      <c r="AY337" s="17" t="s">
        <v>140</v>
      </c>
      <c r="BE337" s="238">
        <f>IF(N337="základní",J337,0)</f>
        <v>0</v>
      </c>
      <c r="BF337" s="238">
        <f>IF(N337="snížená",J337,0)</f>
        <v>0</v>
      </c>
      <c r="BG337" s="238">
        <f>IF(N337="zákl. přenesená",J337,0)</f>
        <v>0</v>
      </c>
      <c r="BH337" s="238">
        <f>IF(N337="sníž. přenesená",J337,0)</f>
        <v>0</v>
      </c>
      <c r="BI337" s="238">
        <f>IF(N337="nulová",J337,0)</f>
        <v>0</v>
      </c>
      <c r="BJ337" s="17" t="s">
        <v>81</v>
      </c>
      <c r="BK337" s="238">
        <f>ROUND(I337*H337,2)</f>
        <v>0</v>
      </c>
      <c r="BL337" s="17" t="s">
        <v>166</v>
      </c>
      <c r="BM337" s="237" t="s">
        <v>1155</v>
      </c>
    </row>
    <row r="338" s="2" customFormat="1">
      <c r="A338" s="38"/>
      <c r="B338" s="39"/>
      <c r="C338" s="40"/>
      <c r="D338" s="239" t="s">
        <v>150</v>
      </c>
      <c r="E338" s="40"/>
      <c r="F338" s="240" t="s">
        <v>1154</v>
      </c>
      <c r="G338" s="40"/>
      <c r="H338" s="40"/>
      <c r="I338" s="241"/>
      <c r="J338" s="40"/>
      <c r="K338" s="40"/>
      <c r="L338" s="44"/>
      <c r="M338" s="242"/>
      <c r="N338" s="243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150</v>
      </c>
      <c r="AU338" s="17" t="s">
        <v>83</v>
      </c>
    </row>
    <row r="339" s="2" customFormat="1" ht="24.15" customHeight="1">
      <c r="A339" s="38"/>
      <c r="B339" s="39"/>
      <c r="C339" s="226" t="s">
        <v>607</v>
      </c>
      <c r="D339" s="226" t="s">
        <v>143</v>
      </c>
      <c r="E339" s="227" t="s">
        <v>1156</v>
      </c>
      <c r="F339" s="228" t="s">
        <v>1157</v>
      </c>
      <c r="G339" s="229" t="s">
        <v>441</v>
      </c>
      <c r="H339" s="230">
        <v>1</v>
      </c>
      <c r="I339" s="231"/>
      <c r="J339" s="232">
        <f>ROUND(I339*H339,2)</f>
        <v>0</v>
      </c>
      <c r="K339" s="228" t="s">
        <v>147</v>
      </c>
      <c r="L339" s="44"/>
      <c r="M339" s="233" t="s">
        <v>1</v>
      </c>
      <c r="N339" s="234" t="s">
        <v>38</v>
      </c>
      <c r="O339" s="91"/>
      <c r="P339" s="235">
        <f>O339*H339</f>
        <v>0</v>
      </c>
      <c r="Q339" s="235">
        <v>1.2822400000000001</v>
      </c>
      <c r="R339" s="235">
        <f>Q339*H339</f>
        <v>1.2822400000000001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166</v>
      </c>
      <c r="AT339" s="237" t="s">
        <v>143</v>
      </c>
      <c r="AU339" s="237" t="s">
        <v>83</v>
      </c>
      <c r="AY339" s="17" t="s">
        <v>140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81</v>
      </c>
      <c r="BK339" s="238">
        <f>ROUND(I339*H339,2)</f>
        <v>0</v>
      </c>
      <c r="BL339" s="17" t="s">
        <v>166</v>
      </c>
      <c r="BM339" s="237" t="s">
        <v>1158</v>
      </c>
    </row>
    <row r="340" s="2" customFormat="1">
      <c r="A340" s="38"/>
      <c r="B340" s="39"/>
      <c r="C340" s="40"/>
      <c r="D340" s="239" t="s">
        <v>150</v>
      </c>
      <c r="E340" s="40"/>
      <c r="F340" s="240" t="s">
        <v>1159</v>
      </c>
      <c r="G340" s="40"/>
      <c r="H340" s="40"/>
      <c r="I340" s="241"/>
      <c r="J340" s="40"/>
      <c r="K340" s="40"/>
      <c r="L340" s="44"/>
      <c r="M340" s="242"/>
      <c r="N340" s="243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150</v>
      </c>
      <c r="AU340" s="17" t="s">
        <v>83</v>
      </c>
    </row>
    <row r="341" s="2" customFormat="1">
      <c r="A341" s="38"/>
      <c r="B341" s="39"/>
      <c r="C341" s="40"/>
      <c r="D341" s="244" t="s">
        <v>152</v>
      </c>
      <c r="E341" s="40"/>
      <c r="F341" s="245" t="s">
        <v>1160</v>
      </c>
      <c r="G341" s="40"/>
      <c r="H341" s="40"/>
      <c r="I341" s="241"/>
      <c r="J341" s="40"/>
      <c r="K341" s="40"/>
      <c r="L341" s="44"/>
      <c r="M341" s="242"/>
      <c r="N341" s="243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152</v>
      </c>
      <c r="AU341" s="17" t="s">
        <v>83</v>
      </c>
    </row>
    <row r="342" s="2" customFormat="1" ht="24.15" customHeight="1">
      <c r="A342" s="38"/>
      <c r="B342" s="39"/>
      <c r="C342" s="271" t="s">
        <v>612</v>
      </c>
      <c r="D342" s="271" t="s">
        <v>378</v>
      </c>
      <c r="E342" s="272" t="s">
        <v>1161</v>
      </c>
      <c r="F342" s="273" t="s">
        <v>1162</v>
      </c>
      <c r="G342" s="274" t="s">
        <v>441</v>
      </c>
      <c r="H342" s="275">
        <v>1</v>
      </c>
      <c r="I342" s="276"/>
      <c r="J342" s="277">
        <f>ROUND(I342*H342,2)</f>
        <v>0</v>
      </c>
      <c r="K342" s="273" t="s">
        <v>1138</v>
      </c>
      <c r="L342" s="278"/>
      <c r="M342" s="279" t="s">
        <v>1</v>
      </c>
      <c r="N342" s="280" t="s">
        <v>38</v>
      </c>
      <c r="O342" s="91"/>
      <c r="P342" s="235">
        <f>O342*H342</f>
        <v>0</v>
      </c>
      <c r="Q342" s="235">
        <v>9.1839999999999993</v>
      </c>
      <c r="R342" s="235">
        <f>Q342*H342</f>
        <v>9.1839999999999993</v>
      </c>
      <c r="S342" s="235">
        <v>0</v>
      </c>
      <c r="T342" s="23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7" t="s">
        <v>188</v>
      </c>
      <c r="AT342" s="237" t="s">
        <v>378</v>
      </c>
      <c r="AU342" s="237" t="s">
        <v>83</v>
      </c>
      <c r="AY342" s="17" t="s">
        <v>140</v>
      </c>
      <c r="BE342" s="238">
        <f>IF(N342="základní",J342,0)</f>
        <v>0</v>
      </c>
      <c r="BF342" s="238">
        <f>IF(N342="snížená",J342,0)</f>
        <v>0</v>
      </c>
      <c r="BG342" s="238">
        <f>IF(N342="zákl. přenesená",J342,0)</f>
        <v>0</v>
      </c>
      <c r="BH342" s="238">
        <f>IF(N342="sníž. přenesená",J342,0)</f>
        <v>0</v>
      </c>
      <c r="BI342" s="238">
        <f>IF(N342="nulová",J342,0)</f>
        <v>0</v>
      </c>
      <c r="BJ342" s="17" t="s">
        <v>81</v>
      </c>
      <c r="BK342" s="238">
        <f>ROUND(I342*H342,2)</f>
        <v>0</v>
      </c>
      <c r="BL342" s="17" t="s">
        <v>166</v>
      </c>
      <c r="BM342" s="237" t="s">
        <v>1163</v>
      </c>
    </row>
    <row r="343" s="2" customFormat="1">
      <c r="A343" s="38"/>
      <c r="B343" s="39"/>
      <c r="C343" s="40"/>
      <c r="D343" s="239" t="s">
        <v>150</v>
      </c>
      <c r="E343" s="40"/>
      <c r="F343" s="240" t="s">
        <v>1162</v>
      </c>
      <c r="G343" s="40"/>
      <c r="H343" s="40"/>
      <c r="I343" s="241"/>
      <c r="J343" s="40"/>
      <c r="K343" s="40"/>
      <c r="L343" s="44"/>
      <c r="M343" s="242"/>
      <c r="N343" s="243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150</v>
      </c>
      <c r="AU343" s="17" t="s">
        <v>83</v>
      </c>
    </row>
    <row r="344" s="2" customFormat="1" ht="24.15" customHeight="1">
      <c r="A344" s="38"/>
      <c r="B344" s="39"/>
      <c r="C344" s="226" t="s">
        <v>618</v>
      </c>
      <c r="D344" s="226" t="s">
        <v>143</v>
      </c>
      <c r="E344" s="227" t="s">
        <v>1164</v>
      </c>
      <c r="F344" s="228" t="s">
        <v>1165</v>
      </c>
      <c r="G344" s="229" t="s">
        <v>441</v>
      </c>
      <c r="H344" s="230">
        <v>3</v>
      </c>
      <c r="I344" s="231"/>
      <c r="J344" s="232">
        <f>ROUND(I344*H344,2)</f>
        <v>0</v>
      </c>
      <c r="K344" s="228" t="s">
        <v>147</v>
      </c>
      <c r="L344" s="44"/>
      <c r="M344" s="233" t="s">
        <v>1</v>
      </c>
      <c r="N344" s="234" t="s">
        <v>38</v>
      </c>
      <c r="O344" s="91"/>
      <c r="P344" s="235">
        <f>O344*H344</f>
        <v>0</v>
      </c>
      <c r="Q344" s="235">
        <v>0.0098899999999999995</v>
      </c>
      <c r="R344" s="235">
        <f>Q344*H344</f>
        <v>0.029669999999999998</v>
      </c>
      <c r="S344" s="235">
        <v>0</v>
      </c>
      <c r="T344" s="23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7" t="s">
        <v>166</v>
      </c>
      <c r="AT344" s="237" t="s">
        <v>143</v>
      </c>
      <c r="AU344" s="237" t="s">
        <v>83</v>
      </c>
      <c r="AY344" s="17" t="s">
        <v>140</v>
      </c>
      <c r="BE344" s="238">
        <f>IF(N344="základní",J344,0)</f>
        <v>0</v>
      </c>
      <c r="BF344" s="238">
        <f>IF(N344="snížená",J344,0)</f>
        <v>0</v>
      </c>
      <c r="BG344" s="238">
        <f>IF(N344="zákl. přenesená",J344,0)</f>
        <v>0</v>
      </c>
      <c r="BH344" s="238">
        <f>IF(N344="sníž. přenesená",J344,0)</f>
        <v>0</v>
      </c>
      <c r="BI344" s="238">
        <f>IF(N344="nulová",J344,0)</f>
        <v>0</v>
      </c>
      <c r="BJ344" s="17" t="s">
        <v>81</v>
      </c>
      <c r="BK344" s="238">
        <f>ROUND(I344*H344,2)</f>
        <v>0</v>
      </c>
      <c r="BL344" s="17" t="s">
        <v>166</v>
      </c>
      <c r="BM344" s="237" t="s">
        <v>1166</v>
      </c>
    </row>
    <row r="345" s="2" customFormat="1">
      <c r="A345" s="38"/>
      <c r="B345" s="39"/>
      <c r="C345" s="40"/>
      <c r="D345" s="239" t="s">
        <v>150</v>
      </c>
      <c r="E345" s="40"/>
      <c r="F345" s="240" t="s">
        <v>1167</v>
      </c>
      <c r="G345" s="40"/>
      <c r="H345" s="40"/>
      <c r="I345" s="241"/>
      <c r="J345" s="40"/>
      <c r="K345" s="40"/>
      <c r="L345" s="44"/>
      <c r="M345" s="242"/>
      <c r="N345" s="243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150</v>
      </c>
      <c r="AU345" s="17" t="s">
        <v>83</v>
      </c>
    </row>
    <row r="346" s="2" customFormat="1">
      <c r="A346" s="38"/>
      <c r="B346" s="39"/>
      <c r="C346" s="40"/>
      <c r="D346" s="244" t="s">
        <v>152</v>
      </c>
      <c r="E346" s="40"/>
      <c r="F346" s="245" t="s">
        <v>1168</v>
      </c>
      <c r="G346" s="40"/>
      <c r="H346" s="40"/>
      <c r="I346" s="241"/>
      <c r="J346" s="40"/>
      <c r="K346" s="40"/>
      <c r="L346" s="44"/>
      <c r="M346" s="242"/>
      <c r="N346" s="243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152</v>
      </c>
      <c r="AU346" s="17" t="s">
        <v>83</v>
      </c>
    </row>
    <row r="347" s="14" customFormat="1">
      <c r="A347" s="14"/>
      <c r="B347" s="256"/>
      <c r="C347" s="257"/>
      <c r="D347" s="239" t="s">
        <v>154</v>
      </c>
      <c r="E347" s="258" t="s">
        <v>1</v>
      </c>
      <c r="F347" s="259" t="s">
        <v>161</v>
      </c>
      <c r="G347" s="257"/>
      <c r="H347" s="260">
        <v>3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6" t="s">
        <v>154</v>
      </c>
      <c r="AU347" s="266" t="s">
        <v>83</v>
      </c>
      <c r="AV347" s="14" t="s">
        <v>83</v>
      </c>
      <c r="AW347" s="14" t="s">
        <v>30</v>
      </c>
      <c r="AX347" s="14" t="s">
        <v>81</v>
      </c>
      <c r="AY347" s="266" t="s">
        <v>140</v>
      </c>
    </row>
    <row r="348" s="2" customFormat="1" ht="16.5" customHeight="1">
      <c r="A348" s="38"/>
      <c r="B348" s="39"/>
      <c r="C348" s="271" t="s">
        <v>622</v>
      </c>
      <c r="D348" s="271" t="s">
        <v>378</v>
      </c>
      <c r="E348" s="272" t="s">
        <v>1169</v>
      </c>
      <c r="F348" s="273" t="s">
        <v>1170</v>
      </c>
      <c r="G348" s="274" t="s">
        <v>441</v>
      </c>
      <c r="H348" s="275">
        <v>3</v>
      </c>
      <c r="I348" s="276"/>
      <c r="J348" s="277">
        <f>ROUND(I348*H348,2)</f>
        <v>0</v>
      </c>
      <c r="K348" s="273" t="s">
        <v>147</v>
      </c>
      <c r="L348" s="278"/>
      <c r="M348" s="279" t="s">
        <v>1</v>
      </c>
      <c r="N348" s="280" t="s">
        <v>38</v>
      </c>
      <c r="O348" s="91"/>
      <c r="P348" s="235">
        <f>O348*H348</f>
        <v>0</v>
      </c>
      <c r="Q348" s="235">
        <v>0.26200000000000001</v>
      </c>
      <c r="R348" s="235">
        <f>Q348*H348</f>
        <v>0.78600000000000003</v>
      </c>
      <c r="S348" s="235">
        <v>0</v>
      </c>
      <c r="T348" s="23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7" t="s">
        <v>188</v>
      </c>
      <c r="AT348" s="237" t="s">
        <v>378</v>
      </c>
      <c r="AU348" s="237" t="s">
        <v>83</v>
      </c>
      <c r="AY348" s="17" t="s">
        <v>140</v>
      </c>
      <c r="BE348" s="238">
        <f>IF(N348="základní",J348,0)</f>
        <v>0</v>
      </c>
      <c r="BF348" s="238">
        <f>IF(N348="snížená",J348,0)</f>
        <v>0</v>
      </c>
      <c r="BG348" s="238">
        <f>IF(N348="zákl. přenesená",J348,0)</f>
        <v>0</v>
      </c>
      <c r="BH348" s="238">
        <f>IF(N348="sníž. přenesená",J348,0)</f>
        <v>0</v>
      </c>
      <c r="BI348" s="238">
        <f>IF(N348="nulová",J348,0)</f>
        <v>0</v>
      </c>
      <c r="BJ348" s="17" t="s">
        <v>81</v>
      </c>
      <c r="BK348" s="238">
        <f>ROUND(I348*H348,2)</f>
        <v>0</v>
      </c>
      <c r="BL348" s="17" t="s">
        <v>166</v>
      </c>
      <c r="BM348" s="237" t="s">
        <v>1171</v>
      </c>
    </row>
    <row r="349" s="2" customFormat="1">
      <c r="A349" s="38"/>
      <c r="B349" s="39"/>
      <c r="C349" s="40"/>
      <c r="D349" s="239" t="s">
        <v>150</v>
      </c>
      <c r="E349" s="40"/>
      <c r="F349" s="240" t="s">
        <v>1170</v>
      </c>
      <c r="G349" s="40"/>
      <c r="H349" s="40"/>
      <c r="I349" s="241"/>
      <c r="J349" s="40"/>
      <c r="K349" s="40"/>
      <c r="L349" s="44"/>
      <c r="M349" s="242"/>
      <c r="N349" s="243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150</v>
      </c>
      <c r="AU349" s="17" t="s">
        <v>83</v>
      </c>
    </row>
    <row r="350" s="14" customFormat="1">
      <c r="A350" s="14"/>
      <c r="B350" s="256"/>
      <c r="C350" s="257"/>
      <c r="D350" s="239" t="s">
        <v>154</v>
      </c>
      <c r="E350" s="258" t="s">
        <v>1</v>
      </c>
      <c r="F350" s="259" t="s">
        <v>161</v>
      </c>
      <c r="G350" s="257"/>
      <c r="H350" s="260">
        <v>3</v>
      </c>
      <c r="I350" s="261"/>
      <c r="J350" s="257"/>
      <c r="K350" s="257"/>
      <c r="L350" s="262"/>
      <c r="M350" s="263"/>
      <c r="N350" s="264"/>
      <c r="O350" s="264"/>
      <c r="P350" s="264"/>
      <c r="Q350" s="264"/>
      <c r="R350" s="264"/>
      <c r="S350" s="264"/>
      <c r="T350" s="26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6" t="s">
        <v>154</v>
      </c>
      <c r="AU350" s="266" t="s">
        <v>83</v>
      </c>
      <c r="AV350" s="14" t="s">
        <v>83</v>
      </c>
      <c r="AW350" s="14" t="s">
        <v>30</v>
      </c>
      <c r="AX350" s="14" t="s">
        <v>81</v>
      </c>
      <c r="AY350" s="266" t="s">
        <v>140</v>
      </c>
    </row>
    <row r="351" s="2" customFormat="1" ht="24.15" customHeight="1">
      <c r="A351" s="38"/>
      <c r="B351" s="39"/>
      <c r="C351" s="226" t="s">
        <v>628</v>
      </c>
      <c r="D351" s="226" t="s">
        <v>143</v>
      </c>
      <c r="E351" s="227" t="s">
        <v>1172</v>
      </c>
      <c r="F351" s="228" t="s">
        <v>1173</v>
      </c>
      <c r="G351" s="229" t="s">
        <v>441</v>
      </c>
      <c r="H351" s="230">
        <v>5</v>
      </c>
      <c r="I351" s="231"/>
      <c r="J351" s="232">
        <f>ROUND(I351*H351,2)</f>
        <v>0</v>
      </c>
      <c r="K351" s="228" t="s">
        <v>147</v>
      </c>
      <c r="L351" s="44"/>
      <c r="M351" s="233" t="s">
        <v>1</v>
      </c>
      <c r="N351" s="234" t="s">
        <v>38</v>
      </c>
      <c r="O351" s="91"/>
      <c r="P351" s="235">
        <f>O351*H351</f>
        <v>0</v>
      </c>
      <c r="Q351" s="235">
        <v>0.0098899999999999995</v>
      </c>
      <c r="R351" s="235">
        <f>Q351*H351</f>
        <v>0.049449999999999994</v>
      </c>
      <c r="S351" s="235">
        <v>0</v>
      </c>
      <c r="T351" s="23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7" t="s">
        <v>166</v>
      </c>
      <c r="AT351" s="237" t="s">
        <v>143</v>
      </c>
      <c r="AU351" s="237" t="s">
        <v>83</v>
      </c>
      <c r="AY351" s="17" t="s">
        <v>140</v>
      </c>
      <c r="BE351" s="238">
        <f>IF(N351="základní",J351,0)</f>
        <v>0</v>
      </c>
      <c r="BF351" s="238">
        <f>IF(N351="snížená",J351,0)</f>
        <v>0</v>
      </c>
      <c r="BG351" s="238">
        <f>IF(N351="zákl. přenesená",J351,0)</f>
        <v>0</v>
      </c>
      <c r="BH351" s="238">
        <f>IF(N351="sníž. přenesená",J351,0)</f>
        <v>0</v>
      </c>
      <c r="BI351" s="238">
        <f>IF(N351="nulová",J351,0)</f>
        <v>0</v>
      </c>
      <c r="BJ351" s="17" t="s">
        <v>81</v>
      </c>
      <c r="BK351" s="238">
        <f>ROUND(I351*H351,2)</f>
        <v>0</v>
      </c>
      <c r="BL351" s="17" t="s">
        <v>166</v>
      </c>
      <c r="BM351" s="237" t="s">
        <v>1174</v>
      </c>
    </row>
    <row r="352" s="2" customFormat="1">
      <c r="A352" s="38"/>
      <c r="B352" s="39"/>
      <c r="C352" s="40"/>
      <c r="D352" s="239" t="s">
        <v>150</v>
      </c>
      <c r="E352" s="40"/>
      <c r="F352" s="240" t="s">
        <v>1175</v>
      </c>
      <c r="G352" s="40"/>
      <c r="H352" s="40"/>
      <c r="I352" s="241"/>
      <c r="J352" s="40"/>
      <c r="K352" s="40"/>
      <c r="L352" s="44"/>
      <c r="M352" s="242"/>
      <c r="N352" s="243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150</v>
      </c>
      <c r="AU352" s="17" t="s">
        <v>83</v>
      </c>
    </row>
    <row r="353" s="2" customFormat="1">
      <c r="A353" s="38"/>
      <c r="B353" s="39"/>
      <c r="C353" s="40"/>
      <c r="D353" s="244" t="s">
        <v>152</v>
      </c>
      <c r="E353" s="40"/>
      <c r="F353" s="245" t="s">
        <v>1176</v>
      </c>
      <c r="G353" s="40"/>
      <c r="H353" s="40"/>
      <c r="I353" s="241"/>
      <c r="J353" s="40"/>
      <c r="K353" s="40"/>
      <c r="L353" s="44"/>
      <c r="M353" s="242"/>
      <c r="N353" s="243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152</v>
      </c>
      <c r="AU353" s="17" t="s">
        <v>83</v>
      </c>
    </row>
    <row r="354" s="14" customFormat="1">
      <c r="A354" s="14"/>
      <c r="B354" s="256"/>
      <c r="C354" s="257"/>
      <c r="D354" s="239" t="s">
        <v>154</v>
      </c>
      <c r="E354" s="258" t="s">
        <v>1</v>
      </c>
      <c r="F354" s="259" t="s">
        <v>139</v>
      </c>
      <c r="G354" s="257"/>
      <c r="H354" s="260">
        <v>5</v>
      </c>
      <c r="I354" s="261"/>
      <c r="J354" s="257"/>
      <c r="K354" s="257"/>
      <c r="L354" s="262"/>
      <c r="M354" s="263"/>
      <c r="N354" s="264"/>
      <c r="O354" s="264"/>
      <c r="P354" s="264"/>
      <c r="Q354" s="264"/>
      <c r="R354" s="264"/>
      <c r="S354" s="264"/>
      <c r="T354" s="26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6" t="s">
        <v>154</v>
      </c>
      <c r="AU354" s="266" t="s">
        <v>83</v>
      </c>
      <c r="AV354" s="14" t="s">
        <v>83</v>
      </c>
      <c r="AW354" s="14" t="s">
        <v>30</v>
      </c>
      <c r="AX354" s="14" t="s">
        <v>81</v>
      </c>
      <c r="AY354" s="266" t="s">
        <v>140</v>
      </c>
    </row>
    <row r="355" s="2" customFormat="1" ht="16.5" customHeight="1">
      <c r="A355" s="38"/>
      <c r="B355" s="39"/>
      <c r="C355" s="271" t="s">
        <v>632</v>
      </c>
      <c r="D355" s="271" t="s">
        <v>378</v>
      </c>
      <c r="E355" s="272" t="s">
        <v>1177</v>
      </c>
      <c r="F355" s="273" t="s">
        <v>1178</v>
      </c>
      <c r="G355" s="274" t="s">
        <v>441</v>
      </c>
      <c r="H355" s="275">
        <v>5</v>
      </c>
      <c r="I355" s="276"/>
      <c r="J355" s="277">
        <f>ROUND(I355*H355,2)</f>
        <v>0</v>
      </c>
      <c r="K355" s="273" t="s">
        <v>147</v>
      </c>
      <c r="L355" s="278"/>
      <c r="M355" s="279" t="s">
        <v>1</v>
      </c>
      <c r="N355" s="280" t="s">
        <v>38</v>
      </c>
      <c r="O355" s="91"/>
      <c r="P355" s="235">
        <f>O355*H355</f>
        <v>0</v>
      </c>
      <c r="Q355" s="235">
        <v>0.52600000000000002</v>
      </c>
      <c r="R355" s="235">
        <f>Q355*H355</f>
        <v>2.6299999999999999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188</v>
      </c>
      <c r="AT355" s="237" t="s">
        <v>378</v>
      </c>
      <c r="AU355" s="237" t="s">
        <v>83</v>
      </c>
      <c r="AY355" s="17" t="s">
        <v>140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81</v>
      </c>
      <c r="BK355" s="238">
        <f>ROUND(I355*H355,2)</f>
        <v>0</v>
      </c>
      <c r="BL355" s="17" t="s">
        <v>166</v>
      </c>
      <c r="BM355" s="237" t="s">
        <v>1179</v>
      </c>
    </row>
    <row r="356" s="2" customFormat="1">
      <c r="A356" s="38"/>
      <c r="B356" s="39"/>
      <c r="C356" s="40"/>
      <c r="D356" s="239" t="s">
        <v>150</v>
      </c>
      <c r="E356" s="40"/>
      <c r="F356" s="240" t="s">
        <v>1178</v>
      </c>
      <c r="G356" s="40"/>
      <c r="H356" s="40"/>
      <c r="I356" s="241"/>
      <c r="J356" s="40"/>
      <c r="K356" s="40"/>
      <c r="L356" s="44"/>
      <c r="M356" s="242"/>
      <c r="N356" s="243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150</v>
      </c>
      <c r="AU356" s="17" t="s">
        <v>83</v>
      </c>
    </row>
    <row r="357" s="14" customFormat="1">
      <c r="A357" s="14"/>
      <c r="B357" s="256"/>
      <c r="C357" s="257"/>
      <c r="D357" s="239" t="s">
        <v>154</v>
      </c>
      <c r="E357" s="258" t="s">
        <v>1</v>
      </c>
      <c r="F357" s="259" t="s">
        <v>139</v>
      </c>
      <c r="G357" s="257"/>
      <c r="H357" s="260">
        <v>5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6" t="s">
        <v>154</v>
      </c>
      <c r="AU357" s="266" t="s">
        <v>83</v>
      </c>
      <c r="AV357" s="14" t="s">
        <v>83</v>
      </c>
      <c r="AW357" s="14" t="s">
        <v>30</v>
      </c>
      <c r="AX357" s="14" t="s">
        <v>81</v>
      </c>
      <c r="AY357" s="266" t="s">
        <v>140</v>
      </c>
    </row>
    <row r="358" s="2" customFormat="1" ht="24.15" customHeight="1">
      <c r="A358" s="38"/>
      <c r="B358" s="39"/>
      <c r="C358" s="226" t="s">
        <v>638</v>
      </c>
      <c r="D358" s="226" t="s">
        <v>143</v>
      </c>
      <c r="E358" s="227" t="s">
        <v>1180</v>
      </c>
      <c r="F358" s="228" t="s">
        <v>1181</v>
      </c>
      <c r="G358" s="229" t="s">
        <v>441</v>
      </c>
      <c r="H358" s="230">
        <v>5</v>
      </c>
      <c r="I358" s="231"/>
      <c r="J358" s="232">
        <f>ROUND(I358*H358,2)</f>
        <v>0</v>
      </c>
      <c r="K358" s="228" t="s">
        <v>147</v>
      </c>
      <c r="L358" s="44"/>
      <c r="M358" s="233" t="s">
        <v>1</v>
      </c>
      <c r="N358" s="234" t="s">
        <v>38</v>
      </c>
      <c r="O358" s="91"/>
      <c r="P358" s="235">
        <f>O358*H358</f>
        <v>0</v>
      </c>
      <c r="Q358" s="235">
        <v>0.0098899999999999995</v>
      </c>
      <c r="R358" s="235">
        <f>Q358*H358</f>
        <v>0.049449999999999994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166</v>
      </c>
      <c r="AT358" s="237" t="s">
        <v>143</v>
      </c>
      <c r="AU358" s="237" t="s">
        <v>83</v>
      </c>
      <c r="AY358" s="17" t="s">
        <v>140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81</v>
      </c>
      <c r="BK358" s="238">
        <f>ROUND(I358*H358,2)</f>
        <v>0</v>
      </c>
      <c r="BL358" s="17" t="s">
        <v>166</v>
      </c>
      <c r="BM358" s="237" t="s">
        <v>1182</v>
      </c>
    </row>
    <row r="359" s="2" customFormat="1">
      <c r="A359" s="38"/>
      <c r="B359" s="39"/>
      <c r="C359" s="40"/>
      <c r="D359" s="239" t="s">
        <v>150</v>
      </c>
      <c r="E359" s="40"/>
      <c r="F359" s="240" t="s">
        <v>1183</v>
      </c>
      <c r="G359" s="40"/>
      <c r="H359" s="40"/>
      <c r="I359" s="241"/>
      <c r="J359" s="40"/>
      <c r="K359" s="40"/>
      <c r="L359" s="44"/>
      <c r="M359" s="242"/>
      <c r="N359" s="243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150</v>
      </c>
      <c r="AU359" s="17" t="s">
        <v>83</v>
      </c>
    </row>
    <row r="360" s="2" customFormat="1">
      <c r="A360" s="38"/>
      <c r="B360" s="39"/>
      <c r="C360" s="40"/>
      <c r="D360" s="244" t="s">
        <v>152</v>
      </c>
      <c r="E360" s="40"/>
      <c r="F360" s="245" t="s">
        <v>1184</v>
      </c>
      <c r="G360" s="40"/>
      <c r="H360" s="40"/>
      <c r="I360" s="241"/>
      <c r="J360" s="40"/>
      <c r="K360" s="40"/>
      <c r="L360" s="44"/>
      <c r="M360" s="242"/>
      <c r="N360" s="243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152</v>
      </c>
      <c r="AU360" s="17" t="s">
        <v>83</v>
      </c>
    </row>
    <row r="361" s="14" customFormat="1">
      <c r="A361" s="14"/>
      <c r="B361" s="256"/>
      <c r="C361" s="257"/>
      <c r="D361" s="239" t="s">
        <v>154</v>
      </c>
      <c r="E361" s="258" t="s">
        <v>1</v>
      </c>
      <c r="F361" s="259" t="s">
        <v>139</v>
      </c>
      <c r="G361" s="257"/>
      <c r="H361" s="260">
        <v>5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154</v>
      </c>
      <c r="AU361" s="266" t="s">
        <v>83</v>
      </c>
      <c r="AV361" s="14" t="s">
        <v>83</v>
      </c>
      <c r="AW361" s="14" t="s">
        <v>30</v>
      </c>
      <c r="AX361" s="14" t="s">
        <v>81</v>
      </c>
      <c r="AY361" s="266" t="s">
        <v>140</v>
      </c>
    </row>
    <row r="362" s="2" customFormat="1" ht="21.75" customHeight="1">
      <c r="A362" s="38"/>
      <c r="B362" s="39"/>
      <c r="C362" s="271" t="s">
        <v>642</v>
      </c>
      <c r="D362" s="271" t="s">
        <v>378</v>
      </c>
      <c r="E362" s="272" t="s">
        <v>1185</v>
      </c>
      <c r="F362" s="273" t="s">
        <v>1186</v>
      </c>
      <c r="G362" s="274" t="s">
        <v>441</v>
      </c>
      <c r="H362" s="275">
        <v>5</v>
      </c>
      <c r="I362" s="276"/>
      <c r="J362" s="277">
        <f>ROUND(I362*H362,2)</f>
        <v>0</v>
      </c>
      <c r="K362" s="273" t="s">
        <v>147</v>
      </c>
      <c r="L362" s="278"/>
      <c r="M362" s="279" t="s">
        <v>1</v>
      </c>
      <c r="N362" s="280" t="s">
        <v>38</v>
      </c>
      <c r="O362" s="91"/>
      <c r="P362" s="235">
        <f>O362*H362</f>
        <v>0</v>
      </c>
      <c r="Q362" s="235">
        <v>1.0129999999999999</v>
      </c>
      <c r="R362" s="235">
        <f>Q362*H362</f>
        <v>5.0649999999999995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188</v>
      </c>
      <c r="AT362" s="237" t="s">
        <v>378</v>
      </c>
      <c r="AU362" s="237" t="s">
        <v>83</v>
      </c>
      <c r="AY362" s="17" t="s">
        <v>140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81</v>
      </c>
      <c r="BK362" s="238">
        <f>ROUND(I362*H362,2)</f>
        <v>0</v>
      </c>
      <c r="BL362" s="17" t="s">
        <v>166</v>
      </c>
      <c r="BM362" s="237" t="s">
        <v>1187</v>
      </c>
    </row>
    <row r="363" s="2" customFormat="1">
      <c r="A363" s="38"/>
      <c r="B363" s="39"/>
      <c r="C363" s="40"/>
      <c r="D363" s="239" t="s">
        <v>150</v>
      </c>
      <c r="E363" s="40"/>
      <c r="F363" s="240" t="s">
        <v>1186</v>
      </c>
      <c r="G363" s="40"/>
      <c r="H363" s="40"/>
      <c r="I363" s="241"/>
      <c r="J363" s="40"/>
      <c r="K363" s="40"/>
      <c r="L363" s="44"/>
      <c r="M363" s="242"/>
      <c r="N363" s="243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150</v>
      </c>
      <c r="AU363" s="17" t="s">
        <v>83</v>
      </c>
    </row>
    <row r="364" s="14" customFormat="1">
      <c r="A364" s="14"/>
      <c r="B364" s="256"/>
      <c r="C364" s="257"/>
      <c r="D364" s="239" t="s">
        <v>154</v>
      </c>
      <c r="E364" s="258" t="s">
        <v>1</v>
      </c>
      <c r="F364" s="259" t="s">
        <v>139</v>
      </c>
      <c r="G364" s="257"/>
      <c r="H364" s="260">
        <v>5</v>
      </c>
      <c r="I364" s="261"/>
      <c r="J364" s="257"/>
      <c r="K364" s="257"/>
      <c r="L364" s="262"/>
      <c r="M364" s="263"/>
      <c r="N364" s="264"/>
      <c r="O364" s="264"/>
      <c r="P364" s="264"/>
      <c r="Q364" s="264"/>
      <c r="R364" s="264"/>
      <c r="S364" s="264"/>
      <c r="T364" s="26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6" t="s">
        <v>154</v>
      </c>
      <c r="AU364" s="266" t="s">
        <v>83</v>
      </c>
      <c r="AV364" s="14" t="s">
        <v>83</v>
      </c>
      <c r="AW364" s="14" t="s">
        <v>30</v>
      </c>
      <c r="AX364" s="14" t="s">
        <v>81</v>
      </c>
      <c r="AY364" s="266" t="s">
        <v>140</v>
      </c>
    </row>
    <row r="365" s="2" customFormat="1" ht="24.15" customHeight="1">
      <c r="A365" s="38"/>
      <c r="B365" s="39"/>
      <c r="C365" s="226" t="s">
        <v>648</v>
      </c>
      <c r="D365" s="226" t="s">
        <v>143</v>
      </c>
      <c r="E365" s="227" t="s">
        <v>1188</v>
      </c>
      <c r="F365" s="228" t="s">
        <v>1189</v>
      </c>
      <c r="G365" s="229" t="s">
        <v>441</v>
      </c>
      <c r="H365" s="230">
        <v>9</v>
      </c>
      <c r="I365" s="231"/>
      <c r="J365" s="232">
        <f>ROUND(I365*H365,2)</f>
        <v>0</v>
      </c>
      <c r="K365" s="228" t="s">
        <v>147</v>
      </c>
      <c r="L365" s="44"/>
      <c r="M365" s="233" t="s">
        <v>1</v>
      </c>
      <c r="N365" s="234" t="s">
        <v>38</v>
      </c>
      <c r="O365" s="91"/>
      <c r="P365" s="235">
        <f>O365*H365</f>
        <v>0</v>
      </c>
      <c r="Q365" s="235">
        <v>0.01218</v>
      </c>
      <c r="R365" s="235">
        <f>Q365*H365</f>
        <v>0.10962</v>
      </c>
      <c r="S365" s="235">
        <v>0</v>
      </c>
      <c r="T365" s="23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7" t="s">
        <v>166</v>
      </c>
      <c r="AT365" s="237" t="s">
        <v>143</v>
      </c>
      <c r="AU365" s="237" t="s">
        <v>83</v>
      </c>
      <c r="AY365" s="17" t="s">
        <v>140</v>
      </c>
      <c r="BE365" s="238">
        <f>IF(N365="základní",J365,0)</f>
        <v>0</v>
      </c>
      <c r="BF365" s="238">
        <f>IF(N365="snížená",J365,0)</f>
        <v>0</v>
      </c>
      <c r="BG365" s="238">
        <f>IF(N365="zákl. přenesená",J365,0)</f>
        <v>0</v>
      </c>
      <c r="BH365" s="238">
        <f>IF(N365="sníž. přenesená",J365,0)</f>
        <v>0</v>
      </c>
      <c r="BI365" s="238">
        <f>IF(N365="nulová",J365,0)</f>
        <v>0</v>
      </c>
      <c r="BJ365" s="17" t="s">
        <v>81</v>
      </c>
      <c r="BK365" s="238">
        <f>ROUND(I365*H365,2)</f>
        <v>0</v>
      </c>
      <c r="BL365" s="17" t="s">
        <v>166</v>
      </c>
      <c r="BM365" s="237" t="s">
        <v>1190</v>
      </c>
    </row>
    <row r="366" s="2" customFormat="1">
      <c r="A366" s="38"/>
      <c r="B366" s="39"/>
      <c r="C366" s="40"/>
      <c r="D366" s="239" t="s">
        <v>150</v>
      </c>
      <c r="E366" s="40"/>
      <c r="F366" s="240" t="s">
        <v>1191</v>
      </c>
      <c r="G366" s="40"/>
      <c r="H366" s="40"/>
      <c r="I366" s="241"/>
      <c r="J366" s="40"/>
      <c r="K366" s="40"/>
      <c r="L366" s="44"/>
      <c r="M366" s="242"/>
      <c r="N366" s="243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150</v>
      </c>
      <c r="AU366" s="17" t="s">
        <v>83</v>
      </c>
    </row>
    <row r="367" s="2" customFormat="1">
      <c r="A367" s="38"/>
      <c r="B367" s="39"/>
      <c r="C367" s="40"/>
      <c r="D367" s="244" t="s">
        <v>152</v>
      </c>
      <c r="E367" s="40"/>
      <c r="F367" s="245" t="s">
        <v>1192</v>
      </c>
      <c r="G367" s="40"/>
      <c r="H367" s="40"/>
      <c r="I367" s="241"/>
      <c r="J367" s="40"/>
      <c r="K367" s="40"/>
      <c r="L367" s="44"/>
      <c r="M367" s="242"/>
      <c r="N367" s="243"/>
      <c r="O367" s="91"/>
      <c r="P367" s="91"/>
      <c r="Q367" s="91"/>
      <c r="R367" s="91"/>
      <c r="S367" s="91"/>
      <c r="T367" s="92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152</v>
      </c>
      <c r="AU367" s="17" t="s">
        <v>83</v>
      </c>
    </row>
    <row r="368" s="14" customFormat="1">
      <c r="A368" s="14"/>
      <c r="B368" s="256"/>
      <c r="C368" s="257"/>
      <c r="D368" s="239" t="s">
        <v>154</v>
      </c>
      <c r="E368" s="258" t="s">
        <v>1</v>
      </c>
      <c r="F368" s="259" t="s">
        <v>198</v>
      </c>
      <c r="G368" s="257"/>
      <c r="H368" s="260">
        <v>9</v>
      </c>
      <c r="I368" s="261"/>
      <c r="J368" s="257"/>
      <c r="K368" s="257"/>
      <c r="L368" s="262"/>
      <c r="M368" s="263"/>
      <c r="N368" s="264"/>
      <c r="O368" s="264"/>
      <c r="P368" s="264"/>
      <c r="Q368" s="264"/>
      <c r="R368" s="264"/>
      <c r="S368" s="264"/>
      <c r="T368" s="26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6" t="s">
        <v>154</v>
      </c>
      <c r="AU368" s="266" t="s">
        <v>83</v>
      </c>
      <c r="AV368" s="14" t="s">
        <v>83</v>
      </c>
      <c r="AW368" s="14" t="s">
        <v>30</v>
      </c>
      <c r="AX368" s="14" t="s">
        <v>81</v>
      </c>
      <c r="AY368" s="266" t="s">
        <v>140</v>
      </c>
    </row>
    <row r="369" s="2" customFormat="1" ht="24.15" customHeight="1">
      <c r="A369" s="38"/>
      <c r="B369" s="39"/>
      <c r="C369" s="271" t="s">
        <v>652</v>
      </c>
      <c r="D369" s="271" t="s">
        <v>378</v>
      </c>
      <c r="E369" s="272" t="s">
        <v>1193</v>
      </c>
      <c r="F369" s="273" t="s">
        <v>1194</v>
      </c>
      <c r="G369" s="274" t="s">
        <v>441</v>
      </c>
      <c r="H369" s="275">
        <v>9</v>
      </c>
      <c r="I369" s="276"/>
      <c r="J369" s="277">
        <f>ROUND(I369*H369,2)</f>
        <v>0</v>
      </c>
      <c r="K369" s="273" t="s">
        <v>147</v>
      </c>
      <c r="L369" s="278"/>
      <c r="M369" s="279" t="s">
        <v>1</v>
      </c>
      <c r="N369" s="280" t="s">
        <v>38</v>
      </c>
      <c r="O369" s="91"/>
      <c r="P369" s="235">
        <f>O369*H369</f>
        <v>0</v>
      </c>
      <c r="Q369" s="235">
        <v>0.58499999999999996</v>
      </c>
      <c r="R369" s="235">
        <f>Q369*H369</f>
        <v>5.2649999999999997</v>
      </c>
      <c r="S369" s="235">
        <v>0</v>
      </c>
      <c r="T369" s="236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7" t="s">
        <v>188</v>
      </c>
      <c r="AT369" s="237" t="s">
        <v>378</v>
      </c>
      <c r="AU369" s="237" t="s">
        <v>83</v>
      </c>
      <c r="AY369" s="17" t="s">
        <v>140</v>
      </c>
      <c r="BE369" s="238">
        <f>IF(N369="základní",J369,0)</f>
        <v>0</v>
      </c>
      <c r="BF369" s="238">
        <f>IF(N369="snížená",J369,0)</f>
        <v>0</v>
      </c>
      <c r="BG369" s="238">
        <f>IF(N369="zákl. přenesená",J369,0)</f>
        <v>0</v>
      </c>
      <c r="BH369" s="238">
        <f>IF(N369="sníž. přenesená",J369,0)</f>
        <v>0</v>
      </c>
      <c r="BI369" s="238">
        <f>IF(N369="nulová",J369,0)</f>
        <v>0</v>
      </c>
      <c r="BJ369" s="17" t="s">
        <v>81</v>
      </c>
      <c r="BK369" s="238">
        <f>ROUND(I369*H369,2)</f>
        <v>0</v>
      </c>
      <c r="BL369" s="17" t="s">
        <v>166</v>
      </c>
      <c r="BM369" s="237" t="s">
        <v>1195</v>
      </c>
    </row>
    <row r="370" s="2" customFormat="1">
      <c r="A370" s="38"/>
      <c r="B370" s="39"/>
      <c r="C370" s="40"/>
      <c r="D370" s="239" t="s">
        <v>150</v>
      </c>
      <c r="E370" s="40"/>
      <c r="F370" s="240" t="s">
        <v>1194</v>
      </c>
      <c r="G370" s="40"/>
      <c r="H370" s="40"/>
      <c r="I370" s="241"/>
      <c r="J370" s="40"/>
      <c r="K370" s="40"/>
      <c r="L370" s="44"/>
      <c r="M370" s="242"/>
      <c r="N370" s="243"/>
      <c r="O370" s="91"/>
      <c r="P370" s="91"/>
      <c r="Q370" s="91"/>
      <c r="R370" s="91"/>
      <c r="S370" s="91"/>
      <c r="T370" s="92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150</v>
      </c>
      <c r="AU370" s="17" t="s">
        <v>83</v>
      </c>
    </row>
    <row r="371" s="14" customFormat="1">
      <c r="A371" s="14"/>
      <c r="B371" s="256"/>
      <c r="C371" s="257"/>
      <c r="D371" s="239" t="s">
        <v>154</v>
      </c>
      <c r="E371" s="258" t="s">
        <v>1</v>
      </c>
      <c r="F371" s="259" t="s">
        <v>198</v>
      </c>
      <c r="G371" s="257"/>
      <c r="H371" s="260">
        <v>9</v>
      </c>
      <c r="I371" s="261"/>
      <c r="J371" s="257"/>
      <c r="K371" s="257"/>
      <c r="L371" s="262"/>
      <c r="M371" s="263"/>
      <c r="N371" s="264"/>
      <c r="O371" s="264"/>
      <c r="P371" s="264"/>
      <c r="Q371" s="264"/>
      <c r="R371" s="264"/>
      <c r="S371" s="264"/>
      <c r="T371" s="26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6" t="s">
        <v>154</v>
      </c>
      <c r="AU371" s="266" t="s">
        <v>83</v>
      </c>
      <c r="AV371" s="14" t="s">
        <v>83</v>
      </c>
      <c r="AW371" s="14" t="s">
        <v>30</v>
      </c>
      <c r="AX371" s="14" t="s">
        <v>81</v>
      </c>
      <c r="AY371" s="266" t="s">
        <v>140</v>
      </c>
    </row>
    <row r="372" s="2" customFormat="1" ht="24.15" customHeight="1">
      <c r="A372" s="38"/>
      <c r="B372" s="39"/>
      <c r="C372" s="226" t="s">
        <v>658</v>
      </c>
      <c r="D372" s="226" t="s">
        <v>143</v>
      </c>
      <c r="E372" s="227" t="s">
        <v>1196</v>
      </c>
      <c r="F372" s="228" t="s">
        <v>1197</v>
      </c>
      <c r="G372" s="229" t="s">
        <v>441</v>
      </c>
      <c r="H372" s="230">
        <v>3</v>
      </c>
      <c r="I372" s="231"/>
      <c r="J372" s="232">
        <f>ROUND(I372*H372,2)</f>
        <v>0</v>
      </c>
      <c r="K372" s="228" t="s">
        <v>147</v>
      </c>
      <c r="L372" s="44"/>
      <c r="M372" s="233" t="s">
        <v>1</v>
      </c>
      <c r="N372" s="234" t="s">
        <v>38</v>
      </c>
      <c r="O372" s="91"/>
      <c r="P372" s="235">
        <f>O372*H372</f>
        <v>0</v>
      </c>
      <c r="Q372" s="235">
        <v>0.01247</v>
      </c>
      <c r="R372" s="235">
        <f>Q372*H372</f>
        <v>0.037409999999999999</v>
      </c>
      <c r="S372" s="235">
        <v>0</v>
      </c>
      <c r="T372" s="23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7" t="s">
        <v>166</v>
      </c>
      <c r="AT372" s="237" t="s">
        <v>143</v>
      </c>
      <c r="AU372" s="237" t="s">
        <v>83</v>
      </c>
      <c r="AY372" s="17" t="s">
        <v>140</v>
      </c>
      <c r="BE372" s="238">
        <f>IF(N372="základní",J372,0)</f>
        <v>0</v>
      </c>
      <c r="BF372" s="238">
        <f>IF(N372="snížená",J372,0)</f>
        <v>0</v>
      </c>
      <c r="BG372" s="238">
        <f>IF(N372="zákl. přenesená",J372,0)</f>
        <v>0</v>
      </c>
      <c r="BH372" s="238">
        <f>IF(N372="sníž. přenesená",J372,0)</f>
        <v>0</v>
      </c>
      <c r="BI372" s="238">
        <f>IF(N372="nulová",J372,0)</f>
        <v>0</v>
      </c>
      <c r="BJ372" s="17" t="s">
        <v>81</v>
      </c>
      <c r="BK372" s="238">
        <f>ROUND(I372*H372,2)</f>
        <v>0</v>
      </c>
      <c r="BL372" s="17" t="s">
        <v>166</v>
      </c>
      <c r="BM372" s="237" t="s">
        <v>1198</v>
      </c>
    </row>
    <row r="373" s="2" customFormat="1">
      <c r="A373" s="38"/>
      <c r="B373" s="39"/>
      <c r="C373" s="40"/>
      <c r="D373" s="239" t="s">
        <v>150</v>
      </c>
      <c r="E373" s="40"/>
      <c r="F373" s="240" t="s">
        <v>1199</v>
      </c>
      <c r="G373" s="40"/>
      <c r="H373" s="40"/>
      <c r="I373" s="241"/>
      <c r="J373" s="40"/>
      <c r="K373" s="40"/>
      <c r="L373" s="44"/>
      <c r="M373" s="242"/>
      <c r="N373" s="243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150</v>
      </c>
      <c r="AU373" s="17" t="s">
        <v>83</v>
      </c>
    </row>
    <row r="374" s="2" customFormat="1">
      <c r="A374" s="38"/>
      <c r="B374" s="39"/>
      <c r="C374" s="40"/>
      <c r="D374" s="244" t="s">
        <v>152</v>
      </c>
      <c r="E374" s="40"/>
      <c r="F374" s="245" t="s">
        <v>1200</v>
      </c>
      <c r="G374" s="40"/>
      <c r="H374" s="40"/>
      <c r="I374" s="241"/>
      <c r="J374" s="40"/>
      <c r="K374" s="40"/>
      <c r="L374" s="44"/>
      <c r="M374" s="242"/>
      <c r="N374" s="243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152</v>
      </c>
      <c r="AU374" s="17" t="s">
        <v>83</v>
      </c>
    </row>
    <row r="375" s="2" customFormat="1" ht="24.15" customHeight="1">
      <c r="A375" s="38"/>
      <c r="B375" s="39"/>
      <c r="C375" s="271" t="s">
        <v>662</v>
      </c>
      <c r="D375" s="271" t="s">
        <v>378</v>
      </c>
      <c r="E375" s="272" t="s">
        <v>1201</v>
      </c>
      <c r="F375" s="273" t="s">
        <v>1202</v>
      </c>
      <c r="G375" s="274" t="s">
        <v>441</v>
      </c>
      <c r="H375" s="275">
        <v>3</v>
      </c>
      <c r="I375" s="276"/>
      <c r="J375" s="277">
        <f>ROUND(I375*H375,2)</f>
        <v>0</v>
      </c>
      <c r="K375" s="273" t="s">
        <v>147</v>
      </c>
      <c r="L375" s="278"/>
      <c r="M375" s="279" t="s">
        <v>1</v>
      </c>
      <c r="N375" s="280" t="s">
        <v>38</v>
      </c>
      <c r="O375" s="91"/>
      <c r="P375" s="235">
        <f>O375*H375</f>
        <v>0</v>
      </c>
      <c r="Q375" s="235">
        <v>0.5</v>
      </c>
      <c r="R375" s="235">
        <f>Q375*H375</f>
        <v>1.5</v>
      </c>
      <c r="S375" s="235">
        <v>0</v>
      </c>
      <c r="T375" s="23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7" t="s">
        <v>188</v>
      </c>
      <c r="AT375" s="237" t="s">
        <v>378</v>
      </c>
      <c r="AU375" s="237" t="s">
        <v>83</v>
      </c>
      <c r="AY375" s="17" t="s">
        <v>140</v>
      </c>
      <c r="BE375" s="238">
        <f>IF(N375="základní",J375,0)</f>
        <v>0</v>
      </c>
      <c r="BF375" s="238">
        <f>IF(N375="snížená",J375,0)</f>
        <v>0</v>
      </c>
      <c r="BG375" s="238">
        <f>IF(N375="zákl. přenesená",J375,0)</f>
        <v>0</v>
      </c>
      <c r="BH375" s="238">
        <f>IF(N375="sníž. přenesená",J375,0)</f>
        <v>0</v>
      </c>
      <c r="BI375" s="238">
        <f>IF(N375="nulová",J375,0)</f>
        <v>0</v>
      </c>
      <c r="BJ375" s="17" t="s">
        <v>81</v>
      </c>
      <c r="BK375" s="238">
        <f>ROUND(I375*H375,2)</f>
        <v>0</v>
      </c>
      <c r="BL375" s="17" t="s">
        <v>166</v>
      </c>
      <c r="BM375" s="237" t="s">
        <v>1203</v>
      </c>
    </row>
    <row r="376" s="2" customFormat="1">
      <c r="A376" s="38"/>
      <c r="B376" s="39"/>
      <c r="C376" s="40"/>
      <c r="D376" s="239" t="s">
        <v>150</v>
      </c>
      <c r="E376" s="40"/>
      <c r="F376" s="240" t="s">
        <v>1202</v>
      </c>
      <c r="G376" s="40"/>
      <c r="H376" s="40"/>
      <c r="I376" s="241"/>
      <c r="J376" s="40"/>
      <c r="K376" s="40"/>
      <c r="L376" s="44"/>
      <c r="M376" s="242"/>
      <c r="N376" s="243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150</v>
      </c>
      <c r="AU376" s="17" t="s">
        <v>83</v>
      </c>
    </row>
    <row r="377" s="2" customFormat="1" ht="24.15" customHeight="1">
      <c r="A377" s="38"/>
      <c r="B377" s="39"/>
      <c r="C377" s="226" t="s">
        <v>666</v>
      </c>
      <c r="D377" s="226" t="s">
        <v>143</v>
      </c>
      <c r="E377" s="227" t="s">
        <v>1204</v>
      </c>
      <c r="F377" s="228" t="s">
        <v>1205</v>
      </c>
      <c r="G377" s="229" t="s">
        <v>441</v>
      </c>
      <c r="H377" s="230">
        <v>1</v>
      </c>
      <c r="I377" s="231"/>
      <c r="J377" s="232">
        <f>ROUND(I377*H377,2)</f>
        <v>0</v>
      </c>
      <c r="K377" s="228" t="s">
        <v>147</v>
      </c>
      <c r="L377" s="44"/>
      <c r="M377" s="233" t="s">
        <v>1</v>
      </c>
      <c r="N377" s="234" t="s">
        <v>38</v>
      </c>
      <c r="O377" s="91"/>
      <c r="P377" s="235">
        <f>O377*H377</f>
        <v>0</v>
      </c>
      <c r="Q377" s="235">
        <v>0.023939999999999999</v>
      </c>
      <c r="R377" s="235">
        <f>Q377*H377</f>
        <v>0.023939999999999999</v>
      </c>
      <c r="S377" s="235">
        <v>0</v>
      </c>
      <c r="T377" s="236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7" t="s">
        <v>166</v>
      </c>
      <c r="AT377" s="237" t="s">
        <v>143</v>
      </c>
      <c r="AU377" s="237" t="s">
        <v>83</v>
      </c>
      <c r="AY377" s="17" t="s">
        <v>140</v>
      </c>
      <c r="BE377" s="238">
        <f>IF(N377="základní",J377,0)</f>
        <v>0</v>
      </c>
      <c r="BF377" s="238">
        <f>IF(N377="snížená",J377,0)</f>
        <v>0</v>
      </c>
      <c r="BG377" s="238">
        <f>IF(N377="zákl. přenesená",J377,0)</f>
        <v>0</v>
      </c>
      <c r="BH377" s="238">
        <f>IF(N377="sníž. přenesená",J377,0)</f>
        <v>0</v>
      </c>
      <c r="BI377" s="238">
        <f>IF(N377="nulová",J377,0)</f>
        <v>0</v>
      </c>
      <c r="BJ377" s="17" t="s">
        <v>81</v>
      </c>
      <c r="BK377" s="238">
        <f>ROUND(I377*H377,2)</f>
        <v>0</v>
      </c>
      <c r="BL377" s="17" t="s">
        <v>166</v>
      </c>
      <c r="BM377" s="237" t="s">
        <v>1206</v>
      </c>
    </row>
    <row r="378" s="2" customFormat="1">
      <c r="A378" s="38"/>
      <c r="B378" s="39"/>
      <c r="C378" s="40"/>
      <c r="D378" s="239" t="s">
        <v>150</v>
      </c>
      <c r="E378" s="40"/>
      <c r="F378" s="240" t="s">
        <v>1207</v>
      </c>
      <c r="G378" s="40"/>
      <c r="H378" s="40"/>
      <c r="I378" s="241"/>
      <c r="J378" s="40"/>
      <c r="K378" s="40"/>
      <c r="L378" s="44"/>
      <c r="M378" s="242"/>
      <c r="N378" s="243"/>
      <c r="O378" s="91"/>
      <c r="P378" s="91"/>
      <c r="Q378" s="91"/>
      <c r="R378" s="91"/>
      <c r="S378" s="91"/>
      <c r="T378" s="92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150</v>
      </c>
      <c r="AU378" s="17" t="s">
        <v>83</v>
      </c>
    </row>
    <row r="379" s="2" customFormat="1">
      <c r="A379" s="38"/>
      <c r="B379" s="39"/>
      <c r="C379" s="40"/>
      <c r="D379" s="244" t="s">
        <v>152</v>
      </c>
      <c r="E379" s="40"/>
      <c r="F379" s="245" t="s">
        <v>1208</v>
      </c>
      <c r="G379" s="40"/>
      <c r="H379" s="40"/>
      <c r="I379" s="241"/>
      <c r="J379" s="40"/>
      <c r="K379" s="40"/>
      <c r="L379" s="44"/>
      <c r="M379" s="242"/>
      <c r="N379" s="243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152</v>
      </c>
      <c r="AU379" s="17" t="s">
        <v>83</v>
      </c>
    </row>
    <row r="380" s="2" customFormat="1" ht="24.15" customHeight="1">
      <c r="A380" s="38"/>
      <c r="B380" s="39"/>
      <c r="C380" s="271" t="s">
        <v>673</v>
      </c>
      <c r="D380" s="271" t="s">
        <v>378</v>
      </c>
      <c r="E380" s="272" t="s">
        <v>1209</v>
      </c>
      <c r="F380" s="273" t="s">
        <v>1210</v>
      </c>
      <c r="G380" s="274" t="s">
        <v>441</v>
      </c>
      <c r="H380" s="275">
        <v>1</v>
      </c>
      <c r="I380" s="276"/>
      <c r="J380" s="277">
        <f>ROUND(I380*H380,2)</f>
        <v>0</v>
      </c>
      <c r="K380" s="273" t="s">
        <v>147</v>
      </c>
      <c r="L380" s="278"/>
      <c r="M380" s="279" t="s">
        <v>1</v>
      </c>
      <c r="N380" s="280" t="s">
        <v>38</v>
      </c>
      <c r="O380" s="91"/>
      <c r="P380" s="235">
        <f>O380*H380</f>
        <v>0</v>
      </c>
      <c r="Q380" s="235">
        <v>1.3799999999999999</v>
      </c>
      <c r="R380" s="235">
        <f>Q380*H380</f>
        <v>1.3799999999999999</v>
      </c>
      <c r="S380" s="235">
        <v>0</v>
      </c>
      <c r="T380" s="23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7" t="s">
        <v>188</v>
      </c>
      <c r="AT380" s="237" t="s">
        <v>378</v>
      </c>
      <c r="AU380" s="237" t="s">
        <v>83</v>
      </c>
      <c r="AY380" s="17" t="s">
        <v>140</v>
      </c>
      <c r="BE380" s="238">
        <f>IF(N380="základní",J380,0)</f>
        <v>0</v>
      </c>
      <c r="BF380" s="238">
        <f>IF(N380="snížená",J380,0)</f>
        <v>0</v>
      </c>
      <c r="BG380" s="238">
        <f>IF(N380="zákl. přenesená",J380,0)</f>
        <v>0</v>
      </c>
      <c r="BH380" s="238">
        <f>IF(N380="sníž. přenesená",J380,0)</f>
        <v>0</v>
      </c>
      <c r="BI380" s="238">
        <f>IF(N380="nulová",J380,0)</f>
        <v>0</v>
      </c>
      <c r="BJ380" s="17" t="s">
        <v>81</v>
      </c>
      <c r="BK380" s="238">
        <f>ROUND(I380*H380,2)</f>
        <v>0</v>
      </c>
      <c r="BL380" s="17" t="s">
        <v>166</v>
      </c>
      <c r="BM380" s="237" t="s">
        <v>1211</v>
      </c>
    </row>
    <row r="381" s="2" customFormat="1">
      <c r="A381" s="38"/>
      <c r="B381" s="39"/>
      <c r="C381" s="40"/>
      <c r="D381" s="239" t="s">
        <v>150</v>
      </c>
      <c r="E381" s="40"/>
      <c r="F381" s="240" t="s">
        <v>1210</v>
      </c>
      <c r="G381" s="40"/>
      <c r="H381" s="40"/>
      <c r="I381" s="241"/>
      <c r="J381" s="40"/>
      <c r="K381" s="40"/>
      <c r="L381" s="44"/>
      <c r="M381" s="242"/>
      <c r="N381" s="243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150</v>
      </c>
      <c r="AU381" s="17" t="s">
        <v>83</v>
      </c>
    </row>
    <row r="382" s="2" customFormat="1" ht="33" customHeight="1">
      <c r="A382" s="38"/>
      <c r="B382" s="39"/>
      <c r="C382" s="226" t="s">
        <v>678</v>
      </c>
      <c r="D382" s="226" t="s">
        <v>143</v>
      </c>
      <c r="E382" s="227" t="s">
        <v>1212</v>
      </c>
      <c r="F382" s="228" t="s">
        <v>1213</v>
      </c>
      <c r="G382" s="229" t="s">
        <v>441</v>
      </c>
      <c r="H382" s="230">
        <v>1</v>
      </c>
      <c r="I382" s="231"/>
      <c r="J382" s="232">
        <f>ROUND(I382*H382,2)</f>
        <v>0</v>
      </c>
      <c r="K382" s="228" t="s">
        <v>147</v>
      </c>
      <c r="L382" s="44"/>
      <c r="M382" s="233" t="s">
        <v>1</v>
      </c>
      <c r="N382" s="234" t="s">
        <v>38</v>
      </c>
      <c r="O382" s="91"/>
      <c r="P382" s="235">
        <f>O382*H382</f>
        <v>0</v>
      </c>
      <c r="Q382" s="235">
        <v>2.2558199999999999</v>
      </c>
      <c r="R382" s="235">
        <f>Q382*H382</f>
        <v>2.2558199999999999</v>
      </c>
      <c r="S382" s="235">
        <v>0</v>
      </c>
      <c r="T382" s="23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7" t="s">
        <v>166</v>
      </c>
      <c r="AT382" s="237" t="s">
        <v>143</v>
      </c>
      <c r="AU382" s="237" t="s">
        <v>83</v>
      </c>
      <c r="AY382" s="17" t="s">
        <v>140</v>
      </c>
      <c r="BE382" s="238">
        <f>IF(N382="základní",J382,0)</f>
        <v>0</v>
      </c>
      <c r="BF382" s="238">
        <f>IF(N382="snížená",J382,0)</f>
        <v>0</v>
      </c>
      <c r="BG382" s="238">
        <f>IF(N382="zákl. přenesená",J382,0)</f>
        <v>0</v>
      </c>
      <c r="BH382" s="238">
        <f>IF(N382="sníž. přenesená",J382,0)</f>
        <v>0</v>
      </c>
      <c r="BI382" s="238">
        <f>IF(N382="nulová",J382,0)</f>
        <v>0</v>
      </c>
      <c r="BJ382" s="17" t="s">
        <v>81</v>
      </c>
      <c r="BK382" s="238">
        <f>ROUND(I382*H382,2)</f>
        <v>0</v>
      </c>
      <c r="BL382" s="17" t="s">
        <v>166</v>
      </c>
      <c r="BM382" s="237" t="s">
        <v>1214</v>
      </c>
    </row>
    <row r="383" s="2" customFormat="1">
      <c r="A383" s="38"/>
      <c r="B383" s="39"/>
      <c r="C383" s="40"/>
      <c r="D383" s="239" t="s">
        <v>150</v>
      </c>
      <c r="E383" s="40"/>
      <c r="F383" s="240" t="s">
        <v>1215</v>
      </c>
      <c r="G383" s="40"/>
      <c r="H383" s="40"/>
      <c r="I383" s="241"/>
      <c r="J383" s="40"/>
      <c r="K383" s="40"/>
      <c r="L383" s="44"/>
      <c r="M383" s="242"/>
      <c r="N383" s="243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150</v>
      </c>
      <c r="AU383" s="17" t="s">
        <v>83</v>
      </c>
    </row>
    <row r="384" s="2" customFormat="1">
      <c r="A384" s="38"/>
      <c r="B384" s="39"/>
      <c r="C384" s="40"/>
      <c r="D384" s="244" t="s">
        <v>152</v>
      </c>
      <c r="E384" s="40"/>
      <c r="F384" s="245" t="s">
        <v>1216</v>
      </c>
      <c r="G384" s="40"/>
      <c r="H384" s="40"/>
      <c r="I384" s="241"/>
      <c r="J384" s="40"/>
      <c r="K384" s="40"/>
      <c r="L384" s="44"/>
      <c r="M384" s="242"/>
      <c r="N384" s="243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152</v>
      </c>
      <c r="AU384" s="17" t="s">
        <v>83</v>
      </c>
    </row>
    <row r="385" s="2" customFormat="1" ht="24.15" customHeight="1">
      <c r="A385" s="38"/>
      <c r="B385" s="39"/>
      <c r="C385" s="226" t="s">
        <v>682</v>
      </c>
      <c r="D385" s="226" t="s">
        <v>143</v>
      </c>
      <c r="E385" s="227" t="s">
        <v>1217</v>
      </c>
      <c r="F385" s="228" t="s">
        <v>1218</v>
      </c>
      <c r="G385" s="229" t="s">
        <v>441</v>
      </c>
      <c r="H385" s="230">
        <v>1</v>
      </c>
      <c r="I385" s="231"/>
      <c r="J385" s="232">
        <f>ROUND(I385*H385,2)</f>
        <v>0</v>
      </c>
      <c r="K385" s="228" t="s">
        <v>147</v>
      </c>
      <c r="L385" s="44"/>
      <c r="M385" s="233" t="s">
        <v>1</v>
      </c>
      <c r="N385" s="234" t="s">
        <v>38</v>
      </c>
      <c r="O385" s="91"/>
      <c r="P385" s="235">
        <f>O385*H385</f>
        <v>0</v>
      </c>
      <c r="Q385" s="235">
        <v>2.3752399999999998</v>
      </c>
      <c r="R385" s="235">
        <f>Q385*H385</f>
        <v>2.3752399999999998</v>
      </c>
      <c r="S385" s="235">
        <v>0</v>
      </c>
      <c r="T385" s="23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7" t="s">
        <v>166</v>
      </c>
      <c r="AT385" s="237" t="s">
        <v>143</v>
      </c>
      <c r="AU385" s="237" t="s">
        <v>83</v>
      </c>
      <c r="AY385" s="17" t="s">
        <v>140</v>
      </c>
      <c r="BE385" s="238">
        <f>IF(N385="základní",J385,0)</f>
        <v>0</v>
      </c>
      <c r="BF385" s="238">
        <f>IF(N385="snížená",J385,0)</f>
        <v>0</v>
      </c>
      <c r="BG385" s="238">
        <f>IF(N385="zákl. přenesená",J385,0)</f>
        <v>0</v>
      </c>
      <c r="BH385" s="238">
        <f>IF(N385="sníž. přenesená",J385,0)</f>
        <v>0</v>
      </c>
      <c r="BI385" s="238">
        <f>IF(N385="nulová",J385,0)</f>
        <v>0</v>
      </c>
      <c r="BJ385" s="17" t="s">
        <v>81</v>
      </c>
      <c r="BK385" s="238">
        <f>ROUND(I385*H385,2)</f>
        <v>0</v>
      </c>
      <c r="BL385" s="17" t="s">
        <v>166</v>
      </c>
      <c r="BM385" s="237" t="s">
        <v>1219</v>
      </c>
    </row>
    <row r="386" s="2" customFormat="1">
      <c r="A386" s="38"/>
      <c r="B386" s="39"/>
      <c r="C386" s="40"/>
      <c r="D386" s="239" t="s">
        <v>150</v>
      </c>
      <c r="E386" s="40"/>
      <c r="F386" s="240" t="s">
        <v>1220</v>
      </c>
      <c r="G386" s="40"/>
      <c r="H386" s="40"/>
      <c r="I386" s="241"/>
      <c r="J386" s="40"/>
      <c r="K386" s="40"/>
      <c r="L386" s="44"/>
      <c r="M386" s="242"/>
      <c r="N386" s="243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150</v>
      </c>
      <c r="AU386" s="17" t="s">
        <v>83</v>
      </c>
    </row>
    <row r="387" s="2" customFormat="1">
      <c r="A387" s="38"/>
      <c r="B387" s="39"/>
      <c r="C387" s="40"/>
      <c r="D387" s="244" t="s">
        <v>152</v>
      </c>
      <c r="E387" s="40"/>
      <c r="F387" s="245" t="s">
        <v>1221</v>
      </c>
      <c r="G387" s="40"/>
      <c r="H387" s="40"/>
      <c r="I387" s="241"/>
      <c r="J387" s="40"/>
      <c r="K387" s="40"/>
      <c r="L387" s="44"/>
      <c r="M387" s="242"/>
      <c r="N387" s="243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152</v>
      </c>
      <c r="AU387" s="17" t="s">
        <v>83</v>
      </c>
    </row>
    <row r="388" s="2" customFormat="1" ht="24.15" customHeight="1">
      <c r="A388" s="38"/>
      <c r="B388" s="39"/>
      <c r="C388" s="226" t="s">
        <v>688</v>
      </c>
      <c r="D388" s="226" t="s">
        <v>143</v>
      </c>
      <c r="E388" s="227" t="s">
        <v>1222</v>
      </c>
      <c r="F388" s="228" t="s">
        <v>1223</v>
      </c>
      <c r="G388" s="229" t="s">
        <v>441</v>
      </c>
      <c r="H388" s="230">
        <v>7</v>
      </c>
      <c r="I388" s="231"/>
      <c r="J388" s="232">
        <f>ROUND(I388*H388,2)</f>
        <v>0</v>
      </c>
      <c r="K388" s="228" t="s">
        <v>147</v>
      </c>
      <c r="L388" s="44"/>
      <c r="M388" s="233" t="s">
        <v>1</v>
      </c>
      <c r="N388" s="234" t="s">
        <v>38</v>
      </c>
      <c r="O388" s="91"/>
      <c r="P388" s="235">
        <f>O388*H388</f>
        <v>0</v>
      </c>
      <c r="Q388" s="235">
        <v>2.4194800000000001</v>
      </c>
      <c r="R388" s="235">
        <f>Q388*H388</f>
        <v>16.936360000000001</v>
      </c>
      <c r="S388" s="235">
        <v>0</v>
      </c>
      <c r="T388" s="23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7" t="s">
        <v>166</v>
      </c>
      <c r="AT388" s="237" t="s">
        <v>143</v>
      </c>
      <c r="AU388" s="237" t="s">
        <v>83</v>
      </c>
      <c r="AY388" s="17" t="s">
        <v>140</v>
      </c>
      <c r="BE388" s="238">
        <f>IF(N388="základní",J388,0)</f>
        <v>0</v>
      </c>
      <c r="BF388" s="238">
        <f>IF(N388="snížená",J388,0)</f>
        <v>0</v>
      </c>
      <c r="BG388" s="238">
        <f>IF(N388="zákl. přenesená",J388,0)</f>
        <v>0</v>
      </c>
      <c r="BH388" s="238">
        <f>IF(N388="sníž. přenesená",J388,0)</f>
        <v>0</v>
      </c>
      <c r="BI388" s="238">
        <f>IF(N388="nulová",J388,0)</f>
        <v>0</v>
      </c>
      <c r="BJ388" s="17" t="s">
        <v>81</v>
      </c>
      <c r="BK388" s="238">
        <f>ROUND(I388*H388,2)</f>
        <v>0</v>
      </c>
      <c r="BL388" s="17" t="s">
        <v>166</v>
      </c>
      <c r="BM388" s="237" t="s">
        <v>1224</v>
      </c>
    </row>
    <row r="389" s="2" customFormat="1">
      <c r="A389" s="38"/>
      <c r="B389" s="39"/>
      <c r="C389" s="40"/>
      <c r="D389" s="239" t="s">
        <v>150</v>
      </c>
      <c r="E389" s="40"/>
      <c r="F389" s="240" t="s">
        <v>1225</v>
      </c>
      <c r="G389" s="40"/>
      <c r="H389" s="40"/>
      <c r="I389" s="241"/>
      <c r="J389" s="40"/>
      <c r="K389" s="40"/>
      <c r="L389" s="44"/>
      <c r="M389" s="242"/>
      <c r="N389" s="243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150</v>
      </c>
      <c r="AU389" s="17" t="s">
        <v>83</v>
      </c>
    </row>
    <row r="390" s="2" customFormat="1">
      <c r="A390" s="38"/>
      <c r="B390" s="39"/>
      <c r="C390" s="40"/>
      <c r="D390" s="244" t="s">
        <v>152</v>
      </c>
      <c r="E390" s="40"/>
      <c r="F390" s="245" t="s">
        <v>1226</v>
      </c>
      <c r="G390" s="40"/>
      <c r="H390" s="40"/>
      <c r="I390" s="241"/>
      <c r="J390" s="40"/>
      <c r="K390" s="40"/>
      <c r="L390" s="44"/>
      <c r="M390" s="242"/>
      <c r="N390" s="243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152</v>
      </c>
      <c r="AU390" s="17" t="s">
        <v>83</v>
      </c>
    </row>
    <row r="391" s="2" customFormat="1" ht="21.75" customHeight="1">
      <c r="A391" s="38"/>
      <c r="B391" s="39"/>
      <c r="C391" s="271" t="s">
        <v>692</v>
      </c>
      <c r="D391" s="271" t="s">
        <v>378</v>
      </c>
      <c r="E391" s="272" t="s">
        <v>1227</v>
      </c>
      <c r="F391" s="273" t="s">
        <v>1228</v>
      </c>
      <c r="G391" s="274" t="s">
        <v>441</v>
      </c>
      <c r="H391" s="275">
        <v>6</v>
      </c>
      <c r="I391" s="276"/>
      <c r="J391" s="277">
        <f>ROUND(I391*H391,2)</f>
        <v>0</v>
      </c>
      <c r="K391" s="273" t="s">
        <v>1</v>
      </c>
      <c r="L391" s="278"/>
      <c r="M391" s="279" t="s">
        <v>1</v>
      </c>
      <c r="N391" s="280" t="s">
        <v>38</v>
      </c>
      <c r="O391" s="91"/>
      <c r="P391" s="235">
        <f>O391*H391</f>
        <v>0</v>
      </c>
      <c r="Q391" s="235">
        <v>0.081000000000000003</v>
      </c>
      <c r="R391" s="235">
        <f>Q391*H391</f>
        <v>0.48599999999999999</v>
      </c>
      <c r="S391" s="235">
        <v>0</v>
      </c>
      <c r="T391" s="236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7" t="s">
        <v>188</v>
      </c>
      <c r="AT391" s="237" t="s">
        <v>378</v>
      </c>
      <c r="AU391" s="237" t="s">
        <v>83</v>
      </c>
      <c r="AY391" s="17" t="s">
        <v>140</v>
      </c>
      <c r="BE391" s="238">
        <f>IF(N391="základní",J391,0)</f>
        <v>0</v>
      </c>
      <c r="BF391" s="238">
        <f>IF(N391="snížená",J391,0)</f>
        <v>0</v>
      </c>
      <c r="BG391" s="238">
        <f>IF(N391="zákl. přenesená",J391,0)</f>
        <v>0</v>
      </c>
      <c r="BH391" s="238">
        <f>IF(N391="sníž. přenesená",J391,0)</f>
        <v>0</v>
      </c>
      <c r="BI391" s="238">
        <f>IF(N391="nulová",J391,0)</f>
        <v>0</v>
      </c>
      <c r="BJ391" s="17" t="s">
        <v>81</v>
      </c>
      <c r="BK391" s="238">
        <f>ROUND(I391*H391,2)</f>
        <v>0</v>
      </c>
      <c r="BL391" s="17" t="s">
        <v>166</v>
      </c>
      <c r="BM391" s="237" t="s">
        <v>1229</v>
      </c>
    </row>
    <row r="392" s="2" customFormat="1">
      <c r="A392" s="38"/>
      <c r="B392" s="39"/>
      <c r="C392" s="40"/>
      <c r="D392" s="239" t="s">
        <v>150</v>
      </c>
      <c r="E392" s="40"/>
      <c r="F392" s="240" t="s">
        <v>1228</v>
      </c>
      <c r="G392" s="40"/>
      <c r="H392" s="40"/>
      <c r="I392" s="241"/>
      <c r="J392" s="40"/>
      <c r="K392" s="40"/>
      <c r="L392" s="44"/>
      <c r="M392" s="242"/>
      <c r="N392" s="243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150</v>
      </c>
      <c r="AU392" s="17" t="s">
        <v>83</v>
      </c>
    </row>
    <row r="393" s="2" customFormat="1">
      <c r="A393" s="38"/>
      <c r="B393" s="39"/>
      <c r="C393" s="40"/>
      <c r="D393" s="239" t="s">
        <v>1230</v>
      </c>
      <c r="E393" s="40"/>
      <c r="F393" s="292" t="s">
        <v>1231</v>
      </c>
      <c r="G393" s="40"/>
      <c r="H393" s="40"/>
      <c r="I393" s="241"/>
      <c r="J393" s="40"/>
      <c r="K393" s="40"/>
      <c r="L393" s="44"/>
      <c r="M393" s="242"/>
      <c r="N393" s="243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1230</v>
      </c>
      <c r="AU393" s="17" t="s">
        <v>83</v>
      </c>
    </row>
    <row r="394" s="14" customFormat="1">
      <c r="A394" s="14"/>
      <c r="B394" s="256"/>
      <c r="C394" s="257"/>
      <c r="D394" s="239" t="s">
        <v>154</v>
      </c>
      <c r="E394" s="258" t="s">
        <v>1</v>
      </c>
      <c r="F394" s="259" t="s">
        <v>176</v>
      </c>
      <c r="G394" s="257"/>
      <c r="H394" s="260">
        <v>6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6" t="s">
        <v>154</v>
      </c>
      <c r="AU394" s="266" t="s">
        <v>83</v>
      </c>
      <c r="AV394" s="14" t="s">
        <v>83</v>
      </c>
      <c r="AW394" s="14" t="s">
        <v>30</v>
      </c>
      <c r="AX394" s="14" t="s">
        <v>81</v>
      </c>
      <c r="AY394" s="266" t="s">
        <v>140</v>
      </c>
    </row>
    <row r="395" s="2" customFormat="1" ht="21.75" customHeight="1">
      <c r="A395" s="38"/>
      <c r="B395" s="39"/>
      <c r="C395" s="271" t="s">
        <v>699</v>
      </c>
      <c r="D395" s="271" t="s">
        <v>378</v>
      </c>
      <c r="E395" s="272" t="s">
        <v>1232</v>
      </c>
      <c r="F395" s="273" t="s">
        <v>1233</v>
      </c>
      <c r="G395" s="274" t="s">
        <v>441</v>
      </c>
      <c r="H395" s="275">
        <v>4</v>
      </c>
      <c r="I395" s="276"/>
      <c r="J395" s="277">
        <f>ROUND(I395*H395,2)</f>
        <v>0</v>
      </c>
      <c r="K395" s="273" t="s">
        <v>1</v>
      </c>
      <c r="L395" s="278"/>
      <c r="M395" s="279" t="s">
        <v>1</v>
      </c>
      <c r="N395" s="280" t="s">
        <v>38</v>
      </c>
      <c r="O395" s="91"/>
      <c r="P395" s="235">
        <f>O395*H395</f>
        <v>0</v>
      </c>
      <c r="Q395" s="235">
        <v>0.068000000000000005</v>
      </c>
      <c r="R395" s="235">
        <f>Q395*H395</f>
        <v>0.27200000000000002</v>
      </c>
      <c r="S395" s="235">
        <v>0</v>
      </c>
      <c r="T395" s="236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7" t="s">
        <v>188</v>
      </c>
      <c r="AT395" s="237" t="s">
        <v>378</v>
      </c>
      <c r="AU395" s="237" t="s">
        <v>83</v>
      </c>
      <c r="AY395" s="17" t="s">
        <v>140</v>
      </c>
      <c r="BE395" s="238">
        <f>IF(N395="základní",J395,0)</f>
        <v>0</v>
      </c>
      <c r="BF395" s="238">
        <f>IF(N395="snížená",J395,0)</f>
        <v>0</v>
      </c>
      <c r="BG395" s="238">
        <f>IF(N395="zákl. přenesená",J395,0)</f>
        <v>0</v>
      </c>
      <c r="BH395" s="238">
        <f>IF(N395="sníž. přenesená",J395,0)</f>
        <v>0</v>
      </c>
      <c r="BI395" s="238">
        <f>IF(N395="nulová",J395,0)</f>
        <v>0</v>
      </c>
      <c r="BJ395" s="17" t="s">
        <v>81</v>
      </c>
      <c r="BK395" s="238">
        <f>ROUND(I395*H395,2)</f>
        <v>0</v>
      </c>
      <c r="BL395" s="17" t="s">
        <v>166</v>
      </c>
      <c r="BM395" s="237" t="s">
        <v>1234</v>
      </c>
    </row>
    <row r="396" s="2" customFormat="1">
      <c r="A396" s="38"/>
      <c r="B396" s="39"/>
      <c r="C396" s="40"/>
      <c r="D396" s="239" t="s">
        <v>150</v>
      </c>
      <c r="E396" s="40"/>
      <c r="F396" s="240" t="s">
        <v>1233</v>
      </c>
      <c r="G396" s="40"/>
      <c r="H396" s="40"/>
      <c r="I396" s="241"/>
      <c r="J396" s="40"/>
      <c r="K396" s="40"/>
      <c r="L396" s="44"/>
      <c r="M396" s="242"/>
      <c r="N396" s="243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150</v>
      </c>
      <c r="AU396" s="17" t="s">
        <v>83</v>
      </c>
    </row>
    <row r="397" s="2" customFormat="1">
      <c r="A397" s="38"/>
      <c r="B397" s="39"/>
      <c r="C397" s="40"/>
      <c r="D397" s="239" t="s">
        <v>1230</v>
      </c>
      <c r="E397" s="40"/>
      <c r="F397" s="292" t="s">
        <v>1235</v>
      </c>
      <c r="G397" s="40"/>
      <c r="H397" s="40"/>
      <c r="I397" s="241"/>
      <c r="J397" s="40"/>
      <c r="K397" s="40"/>
      <c r="L397" s="44"/>
      <c r="M397" s="242"/>
      <c r="N397" s="243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1230</v>
      </c>
      <c r="AU397" s="17" t="s">
        <v>83</v>
      </c>
    </row>
    <row r="398" s="14" customFormat="1">
      <c r="A398" s="14"/>
      <c r="B398" s="256"/>
      <c r="C398" s="257"/>
      <c r="D398" s="239" t="s">
        <v>154</v>
      </c>
      <c r="E398" s="258" t="s">
        <v>1</v>
      </c>
      <c r="F398" s="259" t="s">
        <v>166</v>
      </c>
      <c r="G398" s="257"/>
      <c r="H398" s="260">
        <v>4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154</v>
      </c>
      <c r="AU398" s="266" t="s">
        <v>83</v>
      </c>
      <c r="AV398" s="14" t="s">
        <v>83</v>
      </c>
      <c r="AW398" s="14" t="s">
        <v>30</v>
      </c>
      <c r="AX398" s="14" t="s">
        <v>81</v>
      </c>
      <c r="AY398" s="266" t="s">
        <v>140</v>
      </c>
    </row>
    <row r="399" s="2" customFormat="1" ht="16.5" customHeight="1">
      <c r="A399" s="38"/>
      <c r="B399" s="39"/>
      <c r="C399" s="271" t="s">
        <v>707</v>
      </c>
      <c r="D399" s="271" t="s">
        <v>378</v>
      </c>
      <c r="E399" s="272" t="s">
        <v>1236</v>
      </c>
      <c r="F399" s="273" t="s">
        <v>1237</v>
      </c>
      <c r="G399" s="274" t="s">
        <v>441</v>
      </c>
      <c r="H399" s="275">
        <v>2</v>
      </c>
      <c r="I399" s="276"/>
      <c r="J399" s="277">
        <f>ROUND(I399*H399,2)</f>
        <v>0</v>
      </c>
      <c r="K399" s="273" t="s">
        <v>1</v>
      </c>
      <c r="L399" s="278"/>
      <c r="M399" s="279" t="s">
        <v>1</v>
      </c>
      <c r="N399" s="280" t="s">
        <v>38</v>
      </c>
      <c r="O399" s="91"/>
      <c r="P399" s="235">
        <f>O399*H399</f>
        <v>0</v>
      </c>
      <c r="Q399" s="235">
        <v>0.050999999999999997</v>
      </c>
      <c r="R399" s="235">
        <f>Q399*H399</f>
        <v>0.10199999999999999</v>
      </c>
      <c r="S399" s="235">
        <v>0</v>
      </c>
      <c r="T399" s="236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7" t="s">
        <v>188</v>
      </c>
      <c r="AT399" s="237" t="s">
        <v>378</v>
      </c>
      <c r="AU399" s="237" t="s">
        <v>83</v>
      </c>
      <c r="AY399" s="17" t="s">
        <v>140</v>
      </c>
      <c r="BE399" s="238">
        <f>IF(N399="základní",J399,0)</f>
        <v>0</v>
      </c>
      <c r="BF399" s="238">
        <f>IF(N399="snížená",J399,0)</f>
        <v>0</v>
      </c>
      <c r="BG399" s="238">
        <f>IF(N399="zákl. přenesená",J399,0)</f>
        <v>0</v>
      </c>
      <c r="BH399" s="238">
        <f>IF(N399="sníž. přenesená",J399,0)</f>
        <v>0</v>
      </c>
      <c r="BI399" s="238">
        <f>IF(N399="nulová",J399,0)</f>
        <v>0</v>
      </c>
      <c r="BJ399" s="17" t="s">
        <v>81</v>
      </c>
      <c r="BK399" s="238">
        <f>ROUND(I399*H399,2)</f>
        <v>0</v>
      </c>
      <c r="BL399" s="17" t="s">
        <v>166</v>
      </c>
      <c r="BM399" s="237" t="s">
        <v>1238</v>
      </c>
    </row>
    <row r="400" s="2" customFormat="1">
      <c r="A400" s="38"/>
      <c r="B400" s="39"/>
      <c r="C400" s="40"/>
      <c r="D400" s="239" t="s">
        <v>150</v>
      </c>
      <c r="E400" s="40"/>
      <c r="F400" s="240" t="s">
        <v>1237</v>
      </c>
      <c r="G400" s="40"/>
      <c r="H400" s="40"/>
      <c r="I400" s="241"/>
      <c r="J400" s="40"/>
      <c r="K400" s="40"/>
      <c r="L400" s="44"/>
      <c r="M400" s="242"/>
      <c r="N400" s="243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150</v>
      </c>
      <c r="AU400" s="17" t="s">
        <v>83</v>
      </c>
    </row>
    <row r="401" s="2" customFormat="1">
      <c r="A401" s="38"/>
      <c r="B401" s="39"/>
      <c r="C401" s="40"/>
      <c r="D401" s="239" t="s">
        <v>1230</v>
      </c>
      <c r="E401" s="40"/>
      <c r="F401" s="292" t="s">
        <v>1239</v>
      </c>
      <c r="G401" s="40"/>
      <c r="H401" s="40"/>
      <c r="I401" s="241"/>
      <c r="J401" s="40"/>
      <c r="K401" s="40"/>
      <c r="L401" s="44"/>
      <c r="M401" s="242"/>
      <c r="N401" s="243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1230</v>
      </c>
      <c r="AU401" s="17" t="s">
        <v>83</v>
      </c>
    </row>
    <row r="402" s="14" customFormat="1">
      <c r="A402" s="14"/>
      <c r="B402" s="256"/>
      <c r="C402" s="257"/>
      <c r="D402" s="239" t="s">
        <v>154</v>
      </c>
      <c r="E402" s="258" t="s">
        <v>1</v>
      </c>
      <c r="F402" s="259" t="s">
        <v>83</v>
      </c>
      <c r="G402" s="257"/>
      <c r="H402" s="260">
        <v>2</v>
      </c>
      <c r="I402" s="261"/>
      <c r="J402" s="257"/>
      <c r="K402" s="257"/>
      <c r="L402" s="262"/>
      <c r="M402" s="263"/>
      <c r="N402" s="264"/>
      <c r="O402" s="264"/>
      <c r="P402" s="264"/>
      <c r="Q402" s="264"/>
      <c r="R402" s="264"/>
      <c r="S402" s="264"/>
      <c r="T402" s="26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6" t="s">
        <v>154</v>
      </c>
      <c r="AU402" s="266" t="s">
        <v>83</v>
      </c>
      <c r="AV402" s="14" t="s">
        <v>83</v>
      </c>
      <c r="AW402" s="14" t="s">
        <v>30</v>
      </c>
      <c r="AX402" s="14" t="s">
        <v>81</v>
      </c>
      <c r="AY402" s="266" t="s">
        <v>140</v>
      </c>
    </row>
    <row r="403" s="2" customFormat="1" ht="16.5" customHeight="1">
      <c r="A403" s="38"/>
      <c r="B403" s="39"/>
      <c r="C403" s="271" t="s">
        <v>714</v>
      </c>
      <c r="D403" s="271" t="s">
        <v>378</v>
      </c>
      <c r="E403" s="272" t="s">
        <v>1240</v>
      </c>
      <c r="F403" s="273" t="s">
        <v>1241</v>
      </c>
      <c r="G403" s="274" t="s">
        <v>441</v>
      </c>
      <c r="H403" s="275">
        <v>2</v>
      </c>
      <c r="I403" s="276"/>
      <c r="J403" s="277">
        <f>ROUND(I403*H403,2)</f>
        <v>0</v>
      </c>
      <c r="K403" s="273" t="s">
        <v>1</v>
      </c>
      <c r="L403" s="278"/>
      <c r="M403" s="279" t="s">
        <v>1</v>
      </c>
      <c r="N403" s="280" t="s">
        <v>38</v>
      </c>
      <c r="O403" s="91"/>
      <c r="P403" s="235">
        <f>O403*H403</f>
        <v>0</v>
      </c>
      <c r="Q403" s="235">
        <v>0.040000000000000001</v>
      </c>
      <c r="R403" s="235">
        <f>Q403*H403</f>
        <v>0.080000000000000002</v>
      </c>
      <c r="S403" s="235">
        <v>0</v>
      </c>
      <c r="T403" s="236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7" t="s">
        <v>188</v>
      </c>
      <c r="AT403" s="237" t="s">
        <v>378</v>
      </c>
      <c r="AU403" s="237" t="s">
        <v>83</v>
      </c>
      <c r="AY403" s="17" t="s">
        <v>140</v>
      </c>
      <c r="BE403" s="238">
        <f>IF(N403="základní",J403,0)</f>
        <v>0</v>
      </c>
      <c r="BF403" s="238">
        <f>IF(N403="snížená",J403,0)</f>
        <v>0</v>
      </c>
      <c r="BG403" s="238">
        <f>IF(N403="zákl. přenesená",J403,0)</f>
        <v>0</v>
      </c>
      <c r="BH403" s="238">
        <f>IF(N403="sníž. přenesená",J403,0)</f>
        <v>0</v>
      </c>
      <c r="BI403" s="238">
        <f>IF(N403="nulová",J403,0)</f>
        <v>0</v>
      </c>
      <c r="BJ403" s="17" t="s">
        <v>81</v>
      </c>
      <c r="BK403" s="238">
        <f>ROUND(I403*H403,2)</f>
        <v>0</v>
      </c>
      <c r="BL403" s="17" t="s">
        <v>166</v>
      </c>
      <c r="BM403" s="237" t="s">
        <v>1242</v>
      </c>
    </row>
    <row r="404" s="2" customFormat="1">
      <c r="A404" s="38"/>
      <c r="B404" s="39"/>
      <c r="C404" s="40"/>
      <c r="D404" s="239" t="s">
        <v>150</v>
      </c>
      <c r="E404" s="40"/>
      <c r="F404" s="240" t="s">
        <v>1241</v>
      </c>
      <c r="G404" s="40"/>
      <c r="H404" s="40"/>
      <c r="I404" s="241"/>
      <c r="J404" s="40"/>
      <c r="K404" s="40"/>
      <c r="L404" s="44"/>
      <c r="M404" s="242"/>
      <c r="N404" s="243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150</v>
      </c>
      <c r="AU404" s="17" t="s">
        <v>83</v>
      </c>
    </row>
    <row r="405" s="2" customFormat="1">
      <c r="A405" s="38"/>
      <c r="B405" s="39"/>
      <c r="C405" s="40"/>
      <c r="D405" s="239" t="s">
        <v>1230</v>
      </c>
      <c r="E405" s="40"/>
      <c r="F405" s="292" t="s">
        <v>1243</v>
      </c>
      <c r="G405" s="40"/>
      <c r="H405" s="40"/>
      <c r="I405" s="241"/>
      <c r="J405" s="40"/>
      <c r="K405" s="40"/>
      <c r="L405" s="44"/>
      <c r="M405" s="242"/>
      <c r="N405" s="243"/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1230</v>
      </c>
      <c r="AU405" s="17" t="s">
        <v>83</v>
      </c>
    </row>
    <row r="406" s="14" customFormat="1">
      <c r="A406" s="14"/>
      <c r="B406" s="256"/>
      <c r="C406" s="257"/>
      <c r="D406" s="239" t="s">
        <v>154</v>
      </c>
      <c r="E406" s="258" t="s">
        <v>1</v>
      </c>
      <c r="F406" s="259" t="s">
        <v>83</v>
      </c>
      <c r="G406" s="257"/>
      <c r="H406" s="260">
        <v>2</v>
      </c>
      <c r="I406" s="261"/>
      <c r="J406" s="257"/>
      <c r="K406" s="257"/>
      <c r="L406" s="262"/>
      <c r="M406" s="263"/>
      <c r="N406" s="264"/>
      <c r="O406" s="264"/>
      <c r="P406" s="264"/>
      <c r="Q406" s="264"/>
      <c r="R406" s="264"/>
      <c r="S406" s="264"/>
      <c r="T406" s="26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6" t="s">
        <v>154</v>
      </c>
      <c r="AU406" s="266" t="s">
        <v>83</v>
      </c>
      <c r="AV406" s="14" t="s">
        <v>83</v>
      </c>
      <c r="AW406" s="14" t="s">
        <v>30</v>
      </c>
      <c r="AX406" s="14" t="s">
        <v>81</v>
      </c>
      <c r="AY406" s="266" t="s">
        <v>140</v>
      </c>
    </row>
    <row r="407" s="2" customFormat="1" ht="24.15" customHeight="1">
      <c r="A407" s="38"/>
      <c r="B407" s="39"/>
      <c r="C407" s="271" t="s">
        <v>719</v>
      </c>
      <c r="D407" s="271" t="s">
        <v>378</v>
      </c>
      <c r="E407" s="272" t="s">
        <v>1244</v>
      </c>
      <c r="F407" s="273" t="s">
        <v>1245</v>
      </c>
      <c r="G407" s="274" t="s">
        <v>441</v>
      </c>
      <c r="H407" s="275">
        <v>22</v>
      </c>
      <c r="I407" s="276"/>
      <c r="J407" s="277">
        <f>ROUND(I407*H407,2)</f>
        <v>0</v>
      </c>
      <c r="K407" s="273" t="s">
        <v>147</v>
      </c>
      <c r="L407" s="278"/>
      <c r="M407" s="279" t="s">
        <v>1</v>
      </c>
      <c r="N407" s="280" t="s">
        <v>38</v>
      </c>
      <c r="O407" s="91"/>
      <c r="P407" s="235">
        <f>O407*H407</f>
        <v>0</v>
      </c>
      <c r="Q407" s="235">
        <v>0.002</v>
      </c>
      <c r="R407" s="235">
        <f>Q407*H407</f>
        <v>0.043999999999999997</v>
      </c>
      <c r="S407" s="235">
        <v>0</v>
      </c>
      <c r="T407" s="236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7" t="s">
        <v>188</v>
      </c>
      <c r="AT407" s="237" t="s">
        <v>378</v>
      </c>
      <c r="AU407" s="237" t="s">
        <v>83</v>
      </c>
      <c r="AY407" s="17" t="s">
        <v>140</v>
      </c>
      <c r="BE407" s="238">
        <f>IF(N407="základní",J407,0)</f>
        <v>0</v>
      </c>
      <c r="BF407" s="238">
        <f>IF(N407="snížená",J407,0)</f>
        <v>0</v>
      </c>
      <c r="BG407" s="238">
        <f>IF(N407="zákl. přenesená",J407,0)</f>
        <v>0</v>
      </c>
      <c r="BH407" s="238">
        <f>IF(N407="sníž. přenesená",J407,0)</f>
        <v>0</v>
      </c>
      <c r="BI407" s="238">
        <f>IF(N407="nulová",J407,0)</f>
        <v>0</v>
      </c>
      <c r="BJ407" s="17" t="s">
        <v>81</v>
      </c>
      <c r="BK407" s="238">
        <f>ROUND(I407*H407,2)</f>
        <v>0</v>
      </c>
      <c r="BL407" s="17" t="s">
        <v>166</v>
      </c>
      <c r="BM407" s="237" t="s">
        <v>1246</v>
      </c>
    </row>
    <row r="408" s="2" customFormat="1">
      <c r="A408" s="38"/>
      <c r="B408" s="39"/>
      <c r="C408" s="40"/>
      <c r="D408" s="239" t="s">
        <v>150</v>
      </c>
      <c r="E408" s="40"/>
      <c r="F408" s="240" t="s">
        <v>1245</v>
      </c>
      <c r="G408" s="40"/>
      <c r="H408" s="40"/>
      <c r="I408" s="241"/>
      <c r="J408" s="40"/>
      <c r="K408" s="40"/>
      <c r="L408" s="44"/>
      <c r="M408" s="242"/>
      <c r="N408" s="243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150</v>
      </c>
      <c r="AU408" s="17" t="s">
        <v>83</v>
      </c>
    </row>
    <row r="409" s="14" customFormat="1">
      <c r="A409" s="14"/>
      <c r="B409" s="256"/>
      <c r="C409" s="257"/>
      <c r="D409" s="239" t="s">
        <v>154</v>
      </c>
      <c r="E409" s="258" t="s">
        <v>1</v>
      </c>
      <c r="F409" s="259" t="s">
        <v>428</v>
      </c>
      <c r="G409" s="257"/>
      <c r="H409" s="260">
        <v>22</v>
      </c>
      <c r="I409" s="261"/>
      <c r="J409" s="257"/>
      <c r="K409" s="257"/>
      <c r="L409" s="262"/>
      <c r="M409" s="263"/>
      <c r="N409" s="264"/>
      <c r="O409" s="264"/>
      <c r="P409" s="264"/>
      <c r="Q409" s="264"/>
      <c r="R409" s="264"/>
      <c r="S409" s="264"/>
      <c r="T409" s="26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6" t="s">
        <v>154</v>
      </c>
      <c r="AU409" s="266" t="s">
        <v>83</v>
      </c>
      <c r="AV409" s="14" t="s">
        <v>83</v>
      </c>
      <c r="AW409" s="14" t="s">
        <v>30</v>
      </c>
      <c r="AX409" s="14" t="s">
        <v>81</v>
      </c>
      <c r="AY409" s="266" t="s">
        <v>140</v>
      </c>
    </row>
    <row r="410" s="2" customFormat="1" ht="24.15" customHeight="1">
      <c r="A410" s="38"/>
      <c r="B410" s="39"/>
      <c r="C410" s="271" t="s">
        <v>727</v>
      </c>
      <c r="D410" s="271" t="s">
        <v>378</v>
      </c>
      <c r="E410" s="272" t="s">
        <v>1247</v>
      </c>
      <c r="F410" s="273" t="s">
        <v>1248</v>
      </c>
      <c r="G410" s="274" t="s">
        <v>441</v>
      </c>
      <c r="H410" s="275">
        <v>3</v>
      </c>
      <c r="I410" s="276"/>
      <c r="J410" s="277">
        <f>ROUND(I410*H410,2)</f>
        <v>0</v>
      </c>
      <c r="K410" s="273" t="s">
        <v>147</v>
      </c>
      <c r="L410" s="278"/>
      <c r="M410" s="279" t="s">
        <v>1</v>
      </c>
      <c r="N410" s="280" t="s">
        <v>38</v>
      </c>
      <c r="O410" s="91"/>
      <c r="P410" s="235">
        <f>O410*H410</f>
        <v>0</v>
      </c>
      <c r="Q410" s="235">
        <v>0.0030000000000000001</v>
      </c>
      <c r="R410" s="235">
        <f>Q410*H410</f>
        <v>0.0090000000000000011</v>
      </c>
      <c r="S410" s="235">
        <v>0</v>
      </c>
      <c r="T410" s="236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7" t="s">
        <v>188</v>
      </c>
      <c r="AT410" s="237" t="s">
        <v>378</v>
      </c>
      <c r="AU410" s="237" t="s">
        <v>83</v>
      </c>
      <c r="AY410" s="17" t="s">
        <v>140</v>
      </c>
      <c r="BE410" s="238">
        <f>IF(N410="základní",J410,0)</f>
        <v>0</v>
      </c>
      <c r="BF410" s="238">
        <f>IF(N410="snížená",J410,0)</f>
        <v>0</v>
      </c>
      <c r="BG410" s="238">
        <f>IF(N410="zákl. přenesená",J410,0)</f>
        <v>0</v>
      </c>
      <c r="BH410" s="238">
        <f>IF(N410="sníž. přenesená",J410,0)</f>
        <v>0</v>
      </c>
      <c r="BI410" s="238">
        <f>IF(N410="nulová",J410,0)</f>
        <v>0</v>
      </c>
      <c r="BJ410" s="17" t="s">
        <v>81</v>
      </c>
      <c r="BK410" s="238">
        <f>ROUND(I410*H410,2)</f>
        <v>0</v>
      </c>
      <c r="BL410" s="17" t="s">
        <v>166</v>
      </c>
      <c r="BM410" s="237" t="s">
        <v>1249</v>
      </c>
    </row>
    <row r="411" s="2" customFormat="1">
      <c r="A411" s="38"/>
      <c r="B411" s="39"/>
      <c r="C411" s="40"/>
      <c r="D411" s="239" t="s">
        <v>150</v>
      </c>
      <c r="E411" s="40"/>
      <c r="F411" s="240" t="s">
        <v>1248</v>
      </c>
      <c r="G411" s="40"/>
      <c r="H411" s="40"/>
      <c r="I411" s="241"/>
      <c r="J411" s="40"/>
      <c r="K411" s="40"/>
      <c r="L411" s="44"/>
      <c r="M411" s="242"/>
      <c r="N411" s="243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150</v>
      </c>
      <c r="AU411" s="17" t="s">
        <v>83</v>
      </c>
    </row>
    <row r="412" s="2" customFormat="1" ht="24.15" customHeight="1">
      <c r="A412" s="38"/>
      <c r="B412" s="39"/>
      <c r="C412" s="271" t="s">
        <v>731</v>
      </c>
      <c r="D412" s="271" t="s">
        <v>378</v>
      </c>
      <c r="E412" s="272" t="s">
        <v>1250</v>
      </c>
      <c r="F412" s="273" t="s">
        <v>1251</v>
      </c>
      <c r="G412" s="274" t="s">
        <v>441</v>
      </c>
      <c r="H412" s="275">
        <v>1</v>
      </c>
      <c r="I412" s="276"/>
      <c r="J412" s="277">
        <f>ROUND(I412*H412,2)</f>
        <v>0</v>
      </c>
      <c r="K412" s="273" t="s">
        <v>147</v>
      </c>
      <c r="L412" s="278"/>
      <c r="M412" s="279" t="s">
        <v>1</v>
      </c>
      <c r="N412" s="280" t="s">
        <v>38</v>
      </c>
      <c r="O412" s="91"/>
      <c r="P412" s="235">
        <f>O412*H412</f>
        <v>0</v>
      </c>
      <c r="Q412" s="235">
        <v>0.0040000000000000001</v>
      </c>
      <c r="R412" s="235">
        <f>Q412*H412</f>
        <v>0.0040000000000000001</v>
      </c>
      <c r="S412" s="235">
        <v>0</v>
      </c>
      <c r="T412" s="23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7" t="s">
        <v>188</v>
      </c>
      <c r="AT412" s="237" t="s">
        <v>378</v>
      </c>
      <c r="AU412" s="237" t="s">
        <v>83</v>
      </c>
      <c r="AY412" s="17" t="s">
        <v>140</v>
      </c>
      <c r="BE412" s="238">
        <f>IF(N412="základní",J412,0)</f>
        <v>0</v>
      </c>
      <c r="BF412" s="238">
        <f>IF(N412="snížená",J412,0)</f>
        <v>0</v>
      </c>
      <c r="BG412" s="238">
        <f>IF(N412="zákl. přenesená",J412,0)</f>
        <v>0</v>
      </c>
      <c r="BH412" s="238">
        <f>IF(N412="sníž. přenesená",J412,0)</f>
        <v>0</v>
      </c>
      <c r="BI412" s="238">
        <f>IF(N412="nulová",J412,0)</f>
        <v>0</v>
      </c>
      <c r="BJ412" s="17" t="s">
        <v>81</v>
      </c>
      <c r="BK412" s="238">
        <f>ROUND(I412*H412,2)</f>
        <v>0</v>
      </c>
      <c r="BL412" s="17" t="s">
        <v>166</v>
      </c>
      <c r="BM412" s="237" t="s">
        <v>1252</v>
      </c>
    </row>
    <row r="413" s="2" customFormat="1">
      <c r="A413" s="38"/>
      <c r="B413" s="39"/>
      <c r="C413" s="40"/>
      <c r="D413" s="239" t="s">
        <v>150</v>
      </c>
      <c r="E413" s="40"/>
      <c r="F413" s="240" t="s">
        <v>1251</v>
      </c>
      <c r="G413" s="40"/>
      <c r="H413" s="40"/>
      <c r="I413" s="241"/>
      <c r="J413" s="40"/>
      <c r="K413" s="40"/>
      <c r="L413" s="44"/>
      <c r="M413" s="242"/>
      <c r="N413" s="243"/>
      <c r="O413" s="91"/>
      <c r="P413" s="91"/>
      <c r="Q413" s="91"/>
      <c r="R413" s="91"/>
      <c r="S413" s="91"/>
      <c r="T413" s="92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150</v>
      </c>
      <c r="AU413" s="17" t="s">
        <v>83</v>
      </c>
    </row>
    <row r="414" s="2" customFormat="1" ht="24.15" customHeight="1">
      <c r="A414" s="38"/>
      <c r="B414" s="39"/>
      <c r="C414" s="226" t="s">
        <v>738</v>
      </c>
      <c r="D414" s="226" t="s">
        <v>143</v>
      </c>
      <c r="E414" s="227" t="s">
        <v>1253</v>
      </c>
      <c r="F414" s="228" t="s">
        <v>1254</v>
      </c>
      <c r="G414" s="229" t="s">
        <v>441</v>
      </c>
      <c r="H414" s="230">
        <v>1</v>
      </c>
      <c r="I414" s="231"/>
      <c r="J414" s="232">
        <f>ROUND(I414*H414,2)</f>
        <v>0</v>
      </c>
      <c r="K414" s="228" t="s">
        <v>147</v>
      </c>
      <c r="L414" s="44"/>
      <c r="M414" s="233" t="s">
        <v>1</v>
      </c>
      <c r="N414" s="234" t="s">
        <v>38</v>
      </c>
      <c r="O414" s="91"/>
      <c r="P414" s="235">
        <f>O414*H414</f>
        <v>0</v>
      </c>
      <c r="Q414" s="235">
        <v>0.068959999999999994</v>
      </c>
      <c r="R414" s="235">
        <f>Q414*H414</f>
        <v>0.068959999999999994</v>
      </c>
      <c r="S414" s="235">
        <v>0</v>
      </c>
      <c r="T414" s="236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37" t="s">
        <v>166</v>
      </c>
      <c r="AT414" s="237" t="s">
        <v>143</v>
      </c>
      <c r="AU414" s="237" t="s">
        <v>83</v>
      </c>
      <c r="AY414" s="17" t="s">
        <v>140</v>
      </c>
      <c r="BE414" s="238">
        <f>IF(N414="základní",J414,0)</f>
        <v>0</v>
      </c>
      <c r="BF414" s="238">
        <f>IF(N414="snížená",J414,0)</f>
        <v>0</v>
      </c>
      <c r="BG414" s="238">
        <f>IF(N414="zákl. přenesená",J414,0)</f>
        <v>0</v>
      </c>
      <c r="BH414" s="238">
        <f>IF(N414="sníž. přenesená",J414,0)</f>
        <v>0</v>
      </c>
      <c r="BI414" s="238">
        <f>IF(N414="nulová",J414,0)</f>
        <v>0</v>
      </c>
      <c r="BJ414" s="17" t="s">
        <v>81</v>
      </c>
      <c r="BK414" s="238">
        <f>ROUND(I414*H414,2)</f>
        <v>0</v>
      </c>
      <c r="BL414" s="17" t="s">
        <v>166</v>
      </c>
      <c r="BM414" s="237" t="s">
        <v>1255</v>
      </c>
    </row>
    <row r="415" s="2" customFormat="1">
      <c r="A415" s="38"/>
      <c r="B415" s="39"/>
      <c r="C415" s="40"/>
      <c r="D415" s="239" t="s">
        <v>150</v>
      </c>
      <c r="E415" s="40"/>
      <c r="F415" s="240" t="s">
        <v>1256</v>
      </c>
      <c r="G415" s="40"/>
      <c r="H415" s="40"/>
      <c r="I415" s="241"/>
      <c r="J415" s="40"/>
      <c r="K415" s="40"/>
      <c r="L415" s="44"/>
      <c r="M415" s="242"/>
      <c r="N415" s="243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150</v>
      </c>
      <c r="AU415" s="17" t="s">
        <v>83</v>
      </c>
    </row>
    <row r="416" s="2" customFormat="1">
      <c r="A416" s="38"/>
      <c r="B416" s="39"/>
      <c r="C416" s="40"/>
      <c r="D416" s="244" t="s">
        <v>152</v>
      </c>
      <c r="E416" s="40"/>
      <c r="F416" s="245" t="s">
        <v>1257</v>
      </c>
      <c r="G416" s="40"/>
      <c r="H416" s="40"/>
      <c r="I416" s="241"/>
      <c r="J416" s="40"/>
      <c r="K416" s="40"/>
      <c r="L416" s="44"/>
      <c r="M416" s="242"/>
      <c r="N416" s="243"/>
      <c r="O416" s="91"/>
      <c r="P416" s="91"/>
      <c r="Q416" s="91"/>
      <c r="R416" s="91"/>
      <c r="S416" s="91"/>
      <c r="T416" s="92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152</v>
      </c>
      <c r="AU416" s="17" t="s">
        <v>83</v>
      </c>
    </row>
    <row r="417" s="2" customFormat="1" ht="33" customHeight="1">
      <c r="A417" s="38"/>
      <c r="B417" s="39"/>
      <c r="C417" s="226" t="s">
        <v>742</v>
      </c>
      <c r="D417" s="226" t="s">
        <v>143</v>
      </c>
      <c r="E417" s="227" t="s">
        <v>1258</v>
      </c>
      <c r="F417" s="228" t="s">
        <v>1259</v>
      </c>
      <c r="G417" s="229" t="s">
        <v>441</v>
      </c>
      <c r="H417" s="230">
        <v>1</v>
      </c>
      <c r="I417" s="231"/>
      <c r="J417" s="232">
        <f>ROUND(I417*H417,2)</f>
        <v>0</v>
      </c>
      <c r="K417" s="228" t="s">
        <v>147</v>
      </c>
      <c r="L417" s="44"/>
      <c r="M417" s="233" t="s">
        <v>1</v>
      </c>
      <c r="N417" s="234" t="s">
        <v>38</v>
      </c>
      <c r="O417" s="91"/>
      <c r="P417" s="235">
        <f>O417*H417</f>
        <v>0</v>
      </c>
      <c r="Q417" s="235">
        <v>0.01515</v>
      </c>
      <c r="R417" s="235">
        <f>Q417*H417</f>
        <v>0.01515</v>
      </c>
      <c r="S417" s="235">
        <v>0</v>
      </c>
      <c r="T417" s="236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7" t="s">
        <v>166</v>
      </c>
      <c r="AT417" s="237" t="s">
        <v>143</v>
      </c>
      <c r="AU417" s="237" t="s">
        <v>83</v>
      </c>
      <c r="AY417" s="17" t="s">
        <v>140</v>
      </c>
      <c r="BE417" s="238">
        <f>IF(N417="základní",J417,0)</f>
        <v>0</v>
      </c>
      <c r="BF417" s="238">
        <f>IF(N417="snížená",J417,0)</f>
        <v>0</v>
      </c>
      <c r="BG417" s="238">
        <f>IF(N417="zákl. přenesená",J417,0)</f>
        <v>0</v>
      </c>
      <c r="BH417" s="238">
        <f>IF(N417="sníž. přenesená",J417,0)</f>
        <v>0</v>
      </c>
      <c r="BI417" s="238">
        <f>IF(N417="nulová",J417,0)</f>
        <v>0</v>
      </c>
      <c r="BJ417" s="17" t="s">
        <v>81</v>
      </c>
      <c r="BK417" s="238">
        <f>ROUND(I417*H417,2)</f>
        <v>0</v>
      </c>
      <c r="BL417" s="17" t="s">
        <v>166</v>
      </c>
      <c r="BM417" s="237" t="s">
        <v>1260</v>
      </c>
    </row>
    <row r="418" s="2" customFormat="1">
      <c r="A418" s="38"/>
      <c r="B418" s="39"/>
      <c r="C418" s="40"/>
      <c r="D418" s="239" t="s">
        <v>150</v>
      </c>
      <c r="E418" s="40"/>
      <c r="F418" s="240" t="s">
        <v>1261</v>
      </c>
      <c r="G418" s="40"/>
      <c r="H418" s="40"/>
      <c r="I418" s="241"/>
      <c r="J418" s="40"/>
      <c r="K418" s="40"/>
      <c r="L418" s="44"/>
      <c r="M418" s="242"/>
      <c r="N418" s="243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150</v>
      </c>
      <c r="AU418" s="17" t="s">
        <v>83</v>
      </c>
    </row>
    <row r="419" s="2" customFormat="1">
      <c r="A419" s="38"/>
      <c r="B419" s="39"/>
      <c r="C419" s="40"/>
      <c r="D419" s="244" t="s">
        <v>152</v>
      </c>
      <c r="E419" s="40"/>
      <c r="F419" s="245" t="s">
        <v>1262</v>
      </c>
      <c r="G419" s="40"/>
      <c r="H419" s="40"/>
      <c r="I419" s="241"/>
      <c r="J419" s="40"/>
      <c r="K419" s="40"/>
      <c r="L419" s="44"/>
      <c r="M419" s="242"/>
      <c r="N419" s="243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152</v>
      </c>
      <c r="AU419" s="17" t="s">
        <v>83</v>
      </c>
    </row>
    <row r="420" s="2" customFormat="1" ht="24.15" customHeight="1">
      <c r="A420" s="38"/>
      <c r="B420" s="39"/>
      <c r="C420" s="226" t="s">
        <v>748</v>
      </c>
      <c r="D420" s="226" t="s">
        <v>143</v>
      </c>
      <c r="E420" s="227" t="s">
        <v>1263</v>
      </c>
      <c r="F420" s="228" t="s">
        <v>1264</v>
      </c>
      <c r="G420" s="229" t="s">
        <v>441</v>
      </c>
      <c r="H420" s="230">
        <v>1</v>
      </c>
      <c r="I420" s="231"/>
      <c r="J420" s="232">
        <f>ROUND(I420*H420,2)</f>
        <v>0</v>
      </c>
      <c r="K420" s="228" t="s">
        <v>147</v>
      </c>
      <c r="L420" s="44"/>
      <c r="M420" s="233" t="s">
        <v>1</v>
      </c>
      <c r="N420" s="234" t="s">
        <v>38</v>
      </c>
      <c r="O420" s="91"/>
      <c r="P420" s="235">
        <f>O420*H420</f>
        <v>0</v>
      </c>
      <c r="Q420" s="235">
        <v>0.0062199999999999998</v>
      </c>
      <c r="R420" s="235">
        <f>Q420*H420</f>
        <v>0.0062199999999999998</v>
      </c>
      <c r="S420" s="235">
        <v>0</v>
      </c>
      <c r="T420" s="236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7" t="s">
        <v>166</v>
      </c>
      <c r="AT420" s="237" t="s">
        <v>143</v>
      </c>
      <c r="AU420" s="237" t="s">
        <v>83</v>
      </c>
      <c r="AY420" s="17" t="s">
        <v>140</v>
      </c>
      <c r="BE420" s="238">
        <f>IF(N420="základní",J420,0)</f>
        <v>0</v>
      </c>
      <c r="BF420" s="238">
        <f>IF(N420="snížená",J420,0)</f>
        <v>0</v>
      </c>
      <c r="BG420" s="238">
        <f>IF(N420="zákl. přenesená",J420,0)</f>
        <v>0</v>
      </c>
      <c r="BH420" s="238">
        <f>IF(N420="sníž. přenesená",J420,0)</f>
        <v>0</v>
      </c>
      <c r="BI420" s="238">
        <f>IF(N420="nulová",J420,0)</f>
        <v>0</v>
      </c>
      <c r="BJ420" s="17" t="s">
        <v>81</v>
      </c>
      <c r="BK420" s="238">
        <f>ROUND(I420*H420,2)</f>
        <v>0</v>
      </c>
      <c r="BL420" s="17" t="s">
        <v>166</v>
      </c>
      <c r="BM420" s="237" t="s">
        <v>1265</v>
      </c>
    </row>
    <row r="421" s="2" customFormat="1">
      <c r="A421" s="38"/>
      <c r="B421" s="39"/>
      <c r="C421" s="40"/>
      <c r="D421" s="239" t="s">
        <v>150</v>
      </c>
      <c r="E421" s="40"/>
      <c r="F421" s="240" t="s">
        <v>1266</v>
      </c>
      <c r="G421" s="40"/>
      <c r="H421" s="40"/>
      <c r="I421" s="241"/>
      <c r="J421" s="40"/>
      <c r="K421" s="40"/>
      <c r="L421" s="44"/>
      <c r="M421" s="242"/>
      <c r="N421" s="243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150</v>
      </c>
      <c r="AU421" s="17" t="s">
        <v>83</v>
      </c>
    </row>
    <row r="422" s="2" customFormat="1">
      <c r="A422" s="38"/>
      <c r="B422" s="39"/>
      <c r="C422" s="40"/>
      <c r="D422" s="244" t="s">
        <v>152</v>
      </c>
      <c r="E422" s="40"/>
      <c r="F422" s="245" t="s">
        <v>1267</v>
      </c>
      <c r="G422" s="40"/>
      <c r="H422" s="40"/>
      <c r="I422" s="241"/>
      <c r="J422" s="40"/>
      <c r="K422" s="40"/>
      <c r="L422" s="44"/>
      <c r="M422" s="242"/>
      <c r="N422" s="243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152</v>
      </c>
      <c r="AU422" s="17" t="s">
        <v>83</v>
      </c>
    </row>
    <row r="423" s="2" customFormat="1" ht="33" customHeight="1">
      <c r="A423" s="38"/>
      <c r="B423" s="39"/>
      <c r="C423" s="226" t="s">
        <v>754</v>
      </c>
      <c r="D423" s="226" t="s">
        <v>143</v>
      </c>
      <c r="E423" s="227" t="s">
        <v>1268</v>
      </c>
      <c r="F423" s="228" t="s">
        <v>1269</v>
      </c>
      <c r="G423" s="229" t="s">
        <v>441</v>
      </c>
      <c r="H423" s="230">
        <v>1</v>
      </c>
      <c r="I423" s="231"/>
      <c r="J423" s="232">
        <f>ROUND(I423*H423,2)</f>
        <v>0</v>
      </c>
      <c r="K423" s="228" t="s">
        <v>147</v>
      </c>
      <c r="L423" s="44"/>
      <c r="M423" s="233" t="s">
        <v>1</v>
      </c>
      <c r="N423" s="234" t="s">
        <v>38</v>
      </c>
      <c r="O423" s="91"/>
      <c r="P423" s="235">
        <f>O423*H423</f>
        <v>0</v>
      </c>
      <c r="Q423" s="235">
        <v>0.054539999999999998</v>
      </c>
      <c r="R423" s="235">
        <f>Q423*H423</f>
        <v>0.054539999999999998</v>
      </c>
      <c r="S423" s="235">
        <v>0</v>
      </c>
      <c r="T423" s="236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7" t="s">
        <v>166</v>
      </c>
      <c r="AT423" s="237" t="s">
        <v>143</v>
      </c>
      <c r="AU423" s="237" t="s">
        <v>83</v>
      </c>
      <c r="AY423" s="17" t="s">
        <v>140</v>
      </c>
      <c r="BE423" s="238">
        <f>IF(N423="základní",J423,0)</f>
        <v>0</v>
      </c>
      <c r="BF423" s="238">
        <f>IF(N423="snížená",J423,0)</f>
        <v>0</v>
      </c>
      <c r="BG423" s="238">
        <f>IF(N423="zákl. přenesená",J423,0)</f>
        <v>0</v>
      </c>
      <c r="BH423" s="238">
        <f>IF(N423="sníž. přenesená",J423,0)</f>
        <v>0</v>
      </c>
      <c r="BI423" s="238">
        <f>IF(N423="nulová",J423,0)</f>
        <v>0</v>
      </c>
      <c r="BJ423" s="17" t="s">
        <v>81</v>
      </c>
      <c r="BK423" s="238">
        <f>ROUND(I423*H423,2)</f>
        <v>0</v>
      </c>
      <c r="BL423" s="17" t="s">
        <v>166</v>
      </c>
      <c r="BM423" s="237" t="s">
        <v>1270</v>
      </c>
    </row>
    <row r="424" s="2" customFormat="1">
      <c r="A424" s="38"/>
      <c r="B424" s="39"/>
      <c r="C424" s="40"/>
      <c r="D424" s="239" t="s">
        <v>150</v>
      </c>
      <c r="E424" s="40"/>
      <c r="F424" s="240" t="s">
        <v>1271</v>
      </c>
      <c r="G424" s="40"/>
      <c r="H424" s="40"/>
      <c r="I424" s="241"/>
      <c r="J424" s="40"/>
      <c r="K424" s="40"/>
      <c r="L424" s="44"/>
      <c r="M424" s="242"/>
      <c r="N424" s="243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150</v>
      </c>
      <c r="AU424" s="17" t="s">
        <v>83</v>
      </c>
    </row>
    <row r="425" s="2" customFormat="1">
      <c r="A425" s="38"/>
      <c r="B425" s="39"/>
      <c r="C425" s="40"/>
      <c r="D425" s="244" t="s">
        <v>152</v>
      </c>
      <c r="E425" s="40"/>
      <c r="F425" s="245" t="s">
        <v>1272</v>
      </c>
      <c r="G425" s="40"/>
      <c r="H425" s="40"/>
      <c r="I425" s="241"/>
      <c r="J425" s="40"/>
      <c r="K425" s="40"/>
      <c r="L425" s="44"/>
      <c r="M425" s="242"/>
      <c r="N425" s="243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152</v>
      </c>
      <c r="AU425" s="17" t="s">
        <v>83</v>
      </c>
    </row>
    <row r="426" s="2" customFormat="1" ht="37.8" customHeight="1">
      <c r="A426" s="38"/>
      <c r="B426" s="39"/>
      <c r="C426" s="226" t="s">
        <v>761</v>
      </c>
      <c r="D426" s="226" t="s">
        <v>143</v>
      </c>
      <c r="E426" s="227" t="s">
        <v>1273</v>
      </c>
      <c r="F426" s="228" t="s">
        <v>1274</v>
      </c>
      <c r="G426" s="229" t="s">
        <v>441</v>
      </c>
      <c r="H426" s="230">
        <v>9</v>
      </c>
      <c r="I426" s="231"/>
      <c r="J426" s="232">
        <f>ROUND(I426*H426,2)</f>
        <v>0</v>
      </c>
      <c r="K426" s="228" t="s">
        <v>147</v>
      </c>
      <c r="L426" s="44"/>
      <c r="M426" s="233" t="s">
        <v>1</v>
      </c>
      <c r="N426" s="234" t="s">
        <v>38</v>
      </c>
      <c r="O426" s="91"/>
      <c r="P426" s="235">
        <f>O426*H426</f>
        <v>0</v>
      </c>
      <c r="Q426" s="235">
        <v>0.089999999999999997</v>
      </c>
      <c r="R426" s="235">
        <f>Q426*H426</f>
        <v>0.80999999999999994</v>
      </c>
      <c r="S426" s="235">
        <v>0</v>
      </c>
      <c r="T426" s="236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7" t="s">
        <v>166</v>
      </c>
      <c r="AT426" s="237" t="s">
        <v>143</v>
      </c>
      <c r="AU426" s="237" t="s">
        <v>83</v>
      </c>
      <c r="AY426" s="17" t="s">
        <v>140</v>
      </c>
      <c r="BE426" s="238">
        <f>IF(N426="základní",J426,0)</f>
        <v>0</v>
      </c>
      <c r="BF426" s="238">
        <f>IF(N426="snížená",J426,0)</f>
        <v>0</v>
      </c>
      <c r="BG426" s="238">
        <f>IF(N426="zákl. přenesená",J426,0)</f>
        <v>0</v>
      </c>
      <c r="BH426" s="238">
        <f>IF(N426="sníž. přenesená",J426,0)</f>
        <v>0</v>
      </c>
      <c r="BI426" s="238">
        <f>IF(N426="nulová",J426,0)</f>
        <v>0</v>
      </c>
      <c r="BJ426" s="17" t="s">
        <v>81</v>
      </c>
      <c r="BK426" s="238">
        <f>ROUND(I426*H426,2)</f>
        <v>0</v>
      </c>
      <c r="BL426" s="17" t="s">
        <v>166</v>
      </c>
      <c r="BM426" s="237" t="s">
        <v>1275</v>
      </c>
    </row>
    <row r="427" s="2" customFormat="1">
      <c r="A427" s="38"/>
      <c r="B427" s="39"/>
      <c r="C427" s="40"/>
      <c r="D427" s="239" t="s">
        <v>150</v>
      </c>
      <c r="E427" s="40"/>
      <c r="F427" s="240" t="s">
        <v>1276</v>
      </c>
      <c r="G427" s="40"/>
      <c r="H427" s="40"/>
      <c r="I427" s="241"/>
      <c r="J427" s="40"/>
      <c r="K427" s="40"/>
      <c r="L427" s="44"/>
      <c r="M427" s="242"/>
      <c r="N427" s="243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150</v>
      </c>
      <c r="AU427" s="17" t="s">
        <v>83</v>
      </c>
    </row>
    <row r="428" s="2" customFormat="1">
      <c r="A428" s="38"/>
      <c r="B428" s="39"/>
      <c r="C428" s="40"/>
      <c r="D428" s="244" t="s">
        <v>152</v>
      </c>
      <c r="E428" s="40"/>
      <c r="F428" s="245" t="s">
        <v>1277</v>
      </c>
      <c r="G428" s="40"/>
      <c r="H428" s="40"/>
      <c r="I428" s="241"/>
      <c r="J428" s="40"/>
      <c r="K428" s="40"/>
      <c r="L428" s="44"/>
      <c r="M428" s="242"/>
      <c r="N428" s="243"/>
      <c r="O428" s="91"/>
      <c r="P428" s="91"/>
      <c r="Q428" s="91"/>
      <c r="R428" s="91"/>
      <c r="S428" s="91"/>
      <c r="T428" s="92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152</v>
      </c>
      <c r="AU428" s="17" t="s">
        <v>83</v>
      </c>
    </row>
    <row r="429" s="2" customFormat="1" ht="24.15" customHeight="1">
      <c r="A429" s="38"/>
      <c r="B429" s="39"/>
      <c r="C429" s="271" t="s">
        <v>767</v>
      </c>
      <c r="D429" s="271" t="s">
        <v>378</v>
      </c>
      <c r="E429" s="272" t="s">
        <v>1278</v>
      </c>
      <c r="F429" s="273" t="s">
        <v>1279</v>
      </c>
      <c r="G429" s="274" t="s">
        <v>441</v>
      </c>
      <c r="H429" s="275">
        <v>9</v>
      </c>
      <c r="I429" s="276"/>
      <c r="J429" s="277">
        <f>ROUND(I429*H429,2)</f>
        <v>0</v>
      </c>
      <c r="K429" s="273" t="s">
        <v>147</v>
      </c>
      <c r="L429" s="278"/>
      <c r="M429" s="279" t="s">
        <v>1</v>
      </c>
      <c r="N429" s="280" t="s">
        <v>38</v>
      </c>
      <c r="O429" s="91"/>
      <c r="P429" s="235">
        <f>O429*H429</f>
        <v>0</v>
      </c>
      <c r="Q429" s="235">
        <v>0.10199999999999999</v>
      </c>
      <c r="R429" s="235">
        <f>Q429*H429</f>
        <v>0.91799999999999993</v>
      </c>
      <c r="S429" s="235">
        <v>0</v>
      </c>
      <c r="T429" s="236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37" t="s">
        <v>188</v>
      </c>
      <c r="AT429" s="237" t="s">
        <v>378</v>
      </c>
      <c r="AU429" s="237" t="s">
        <v>83</v>
      </c>
      <c r="AY429" s="17" t="s">
        <v>140</v>
      </c>
      <c r="BE429" s="238">
        <f>IF(N429="základní",J429,0)</f>
        <v>0</v>
      </c>
      <c r="BF429" s="238">
        <f>IF(N429="snížená",J429,0)</f>
        <v>0</v>
      </c>
      <c r="BG429" s="238">
        <f>IF(N429="zákl. přenesená",J429,0)</f>
        <v>0</v>
      </c>
      <c r="BH429" s="238">
        <f>IF(N429="sníž. přenesená",J429,0)</f>
        <v>0</v>
      </c>
      <c r="BI429" s="238">
        <f>IF(N429="nulová",J429,0)</f>
        <v>0</v>
      </c>
      <c r="BJ429" s="17" t="s">
        <v>81</v>
      </c>
      <c r="BK429" s="238">
        <f>ROUND(I429*H429,2)</f>
        <v>0</v>
      </c>
      <c r="BL429" s="17" t="s">
        <v>166</v>
      </c>
      <c r="BM429" s="237" t="s">
        <v>1280</v>
      </c>
    </row>
    <row r="430" s="2" customFormat="1">
      <c r="A430" s="38"/>
      <c r="B430" s="39"/>
      <c r="C430" s="40"/>
      <c r="D430" s="239" t="s">
        <v>150</v>
      </c>
      <c r="E430" s="40"/>
      <c r="F430" s="240" t="s">
        <v>1279</v>
      </c>
      <c r="G430" s="40"/>
      <c r="H430" s="40"/>
      <c r="I430" s="241"/>
      <c r="J430" s="40"/>
      <c r="K430" s="40"/>
      <c r="L430" s="44"/>
      <c r="M430" s="242"/>
      <c r="N430" s="243"/>
      <c r="O430" s="91"/>
      <c r="P430" s="91"/>
      <c r="Q430" s="91"/>
      <c r="R430" s="91"/>
      <c r="S430" s="91"/>
      <c r="T430" s="92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150</v>
      </c>
      <c r="AU430" s="17" t="s">
        <v>83</v>
      </c>
    </row>
    <row r="431" s="2" customFormat="1" ht="24.15" customHeight="1">
      <c r="A431" s="38"/>
      <c r="B431" s="39"/>
      <c r="C431" s="226" t="s">
        <v>777</v>
      </c>
      <c r="D431" s="226" t="s">
        <v>143</v>
      </c>
      <c r="E431" s="227" t="s">
        <v>755</v>
      </c>
      <c r="F431" s="228" t="s">
        <v>1281</v>
      </c>
      <c r="G431" s="229" t="s">
        <v>146</v>
      </c>
      <c r="H431" s="230">
        <v>1</v>
      </c>
      <c r="I431" s="231"/>
      <c r="J431" s="232">
        <f>ROUND(I431*H431,2)</f>
        <v>0</v>
      </c>
      <c r="K431" s="228" t="s">
        <v>1</v>
      </c>
      <c r="L431" s="44"/>
      <c r="M431" s="233" t="s">
        <v>1</v>
      </c>
      <c r="N431" s="234" t="s">
        <v>38</v>
      </c>
      <c r="O431" s="91"/>
      <c r="P431" s="235">
        <f>O431*H431</f>
        <v>0</v>
      </c>
      <c r="Q431" s="235">
        <v>0</v>
      </c>
      <c r="R431" s="235">
        <f>Q431*H431</f>
        <v>0</v>
      </c>
      <c r="S431" s="235">
        <v>0</v>
      </c>
      <c r="T431" s="236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7" t="s">
        <v>166</v>
      </c>
      <c r="AT431" s="237" t="s">
        <v>143</v>
      </c>
      <c r="AU431" s="237" t="s">
        <v>83</v>
      </c>
      <c r="AY431" s="17" t="s">
        <v>140</v>
      </c>
      <c r="BE431" s="238">
        <f>IF(N431="základní",J431,0)</f>
        <v>0</v>
      </c>
      <c r="BF431" s="238">
        <f>IF(N431="snížená",J431,0)</f>
        <v>0</v>
      </c>
      <c r="BG431" s="238">
        <f>IF(N431="zákl. přenesená",J431,0)</f>
        <v>0</v>
      </c>
      <c r="BH431" s="238">
        <f>IF(N431="sníž. přenesená",J431,0)</f>
        <v>0</v>
      </c>
      <c r="BI431" s="238">
        <f>IF(N431="nulová",J431,0)</f>
        <v>0</v>
      </c>
      <c r="BJ431" s="17" t="s">
        <v>81</v>
      </c>
      <c r="BK431" s="238">
        <f>ROUND(I431*H431,2)</f>
        <v>0</v>
      </c>
      <c r="BL431" s="17" t="s">
        <v>166</v>
      </c>
      <c r="BM431" s="237" t="s">
        <v>1282</v>
      </c>
    </row>
    <row r="432" s="2" customFormat="1">
      <c r="A432" s="38"/>
      <c r="B432" s="39"/>
      <c r="C432" s="40"/>
      <c r="D432" s="239" t="s">
        <v>150</v>
      </c>
      <c r="E432" s="40"/>
      <c r="F432" s="240" t="s">
        <v>1281</v>
      </c>
      <c r="G432" s="40"/>
      <c r="H432" s="40"/>
      <c r="I432" s="241"/>
      <c r="J432" s="40"/>
      <c r="K432" s="40"/>
      <c r="L432" s="44"/>
      <c r="M432" s="242"/>
      <c r="N432" s="243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150</v>
      </c>
      <c r="AU432" s="17" t="s">
        <v>83</v>
      </c>
    </row>
    <row r="433" s="13" customFormat="1">
      <c r="A433" s="13"/>
      <c r="B433" s="246"/>
      <c r="C433" s="247"/>
      <c r="D433" s="239" t="s">
        <v>154</v>
      </c>
      <c r="E433" s="248" t="s">
        <v>1</v>
      </c>
      <c r="F433" s="249" t="s">
        <v>1283</v>
      </c>
      <c r="G433" s="247"/>
      <c r="H433" s="248" t="s">
        <v>1</v>
      </c>
      <c r="I433" s="250"/>
      <c r="J433" s="247"/>
      <c r="K433" s="247"/>
      <c r="L433" s="251"/>
      <c r="M433" s="252"/>
      <c r="N433" s="253"/>
      <c r="O433" s="253"/>
      <c r="P433" s="253"/>
      <c r="Q433" s="253"/>
      <c r="R433" s="253"/>
      <c r="S433" s="253"/>
      <c r="T433" s="25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5" t="s">
        <v>154</v>
      </c>
      <c r="AU433" s="255" t="s">
        <v>83</v>
      </c>
      <c r="AV433" s="13" t="s">
        <v>81</v>
      </c>
      <c r="AW433" s="13" t="s">
        <v>30</v>
      </c>
      <c r="AX433" s="13" t="s">
        <v>73</v>
      </c>
      <c r="AY433" s="255" t="s">
        <v>140</v>
      </c>
    </row>
    <row r="434" s="13" customFormat="1">
      <c r="A434" s="13"/>
      <c r="B434" s="246"/>
      <c r="C434" s="247"/>
      <c r="D434" s="239" t="s">
        <v>154</v>
      </c>
      <c r="E434" s="248" t="s">
        <v>1</v>
      </c>
      <c r="F434" s="249" t="s">
        <v>1284</v>
      </c>
      <c r="G434" s="247"/>
      <c r="H434" s="248" t="s">
        <v>1</v>
      </c>
      <c r="I434" s="250"/>
      <c r="J434" s="247"/>
      <c r="K434" s="247"/>
      <c r="L434" s="251"/>
      <c r="M434" s="252"/>
      <c r="N434" s="253"/>
      <c r="O434" s="253"/>
      <c r="P434" s="253"/>
      <c r="Q434" s="253"/>
      <c r="R434" s="253"/>
      <c r="S434" s="253"/>
      <c r="T434" s="25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5" t="s">
        <v>154</v>
      </c>
      <c r="AU434" s="255" t="s">
        <v>83</v>
      </c>
      <c r="AV434" s="13" t="s">
        <v>81</v>
      </c>
      <c r="AW434" s="13" t="s">
        <v>30</v>
      </c>
      <c r="AX434" s="13" t="s">
        <v>73</v>
      </c>
      <c r="AY434" s="255" t="s">
        <v>140</v>
      </c>
    </row>
    <row r="435" s="13" customFormat="1">
      <c r="A435" s="13"/>
      <c r="B435" s="246"/>
      <c r="C435" s="247"/>
      <c r="D435" s="239" t="s">
        <v>154</v>
      </c>
      <c r="E435" s="248" t="s">
        <v>1</v>
      </c>
      <c r="F435" s="249" t="s">
        <v>1285</v>
      </c>
      <c r="G435" s="247"/>
      <c r="H435" s="248" t="s">
        <v>1</v>
      </c>
      <c r="I435" s="250"/>
      <c r="J435" s="247"/>
      <c r="K435" s="247"/>
      <c r="L435" s="251"/>
      <c r="M435" s="252"/>
      <c r="N435" s="253"/>
      <c r="O435" s="253"/>
      <c r="P435" s="253"/>
      <c r="Q435" s="253"/>
      <c r="R435" s="253"/>
      <c r="S435" s="253"/>
      <c r="T435" s="25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5" t="s">
        <v>154</v>
      </c>
      <c r="AU435" s="255" t="s">
        <v>83</v>
      </c>
      <c r="AV435" s="13" t="s">
        <v>81</v>
      </c>
      <c r="AW435" s="13" t="s">
        <v>30</v>
      </c>
      <c r="AX435" s="13" t="s">
        <v>73</v>
      </c>
      <c r="AY435" s="255" t="s">
        <v>140</v>
      </c>
    </row>
    <row r="436" s="13" customFormat="1">
      <c r="A436" s="13"/>
      <c r="B436" s="246"/>
      <c r="C436" s="247"/>
      <c r="D436" s="239" t="s">
        <v>154</v>
      </c>
      <c r="E436" s="248" t="s">
        <v>1</v>
      </c>
      <c r="F436" s="249" t="s">
        <v>1286</v>
      </c>
      <c r="G436" s="247"/>
      <c r="H436" s="248" t="s">
        <v>1</v>
      </c>
      <c r="I436" s="250"/>
      <c r="J436" s="247"/>
      <c r="K436" s="247"/>
      <c r="L436" s="251"/>
      <c r="M436" s="252"/>
      <c r="N436" s="253"/>
      <c r="O436" s="253"/>
      <c r="P436" s="253"/>
      <c r="Q436" s="253"/>
      <c r="R436" s="253"/>
      <c r="S436" s="253"/>
      <c r="T436" s="25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5" t="s">
        <v>154</v>
      </c>
      <c r="AU436" s="255" t="s">
        <v>83</v>
      </c>
      <c r="AV436" s="13" t="s">
        <v>81</v>
      </c>
      <c r="AW436" s="13" t="s">
        <v>30</v>
      </c>
      <c r="AX436" s="13" t="s">
        <v>73</v>
      </c>
      <c r="AY436" s="255" t="s">
        <v>140</v>
      </c>
    </row>
    <row r="437" s="14" customFormat="1">
      <c r="A437" s="14"/>
      <c r="B437" s="256"/>
      <c r="C437" s="257"/>
      <c r="D437" s="239" t="s">
        <v>154</v>
      </c>
      <c r="E437" s="258" t="s">
        <v>1</v>
      </c>
      <c r="F437" s="259" t="s">
        <v>81</v>
      </c>
      <c r="G437" s="257"/>
      <c r="H437" s="260">
        <v>1</v>
      </c>
      <c r="I437" s="261"/>
      <c r="J437" s="257"/>
      <c r="K437" s="257"/>
      <c r="L437" s="262"/>
      <c r="M437" s="263"/>
      <c r="N437" s="264"/>
      <c r="O437" s="264"/>
      <c r="P437" s="264"/>
      <c r="Q437" s="264"/>
      <c r="R437" s="264"/>
      <c r="S437" s="264"/>
      <c r="T437" s="26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6" t="s">
        <v>154</v>
      </c>
      <c r="AU437" s="266" t="s">
        <v>83</v>
      </c>
      <c r="AV437" s="14" t="s">
        <v>83</v>
      </c>
      <c r="AW437" s="14" t="s">
        <v>30</v>
      </c>
      <c r="AX437" s="14" t="s">
        <v>81</v>
      </c>
      <c r="AY437" s="266" t="s">
        <v>140</v>
      </c>
    </row>
    <row r="438" s="12" customFormat="1" ht="22.8" customHeight="1">
      <c r="A438" s="12"/>
      <c r="B438" s="210"/>
      <c r="C438" s="211"/>
      <c r="D438" s="212" t="s">
        <v>72</v>
      </c>
      <c r="E438" s="224" t="s">
        <v>198</v>
      </c>
      <c r="F438" s="224" t="s">
        <v>776</v>
      </c>
      <c r="G438" s="211"/>
      <c r="H438" s="211"/>
      <c r="I438" s="214"/>
      <c r="J438" s="225">
        <f>BK438</f>
        <v>0</v>
      </c>
      <c r="K438" s="211"/>
      <c r="L438" s="216"/>
      <c r="M438" s="217"/>
      <c r="N438" s="218"/>
      <c r="O438" s="218"/>
      <c r="P438" s="219">
        <f>SUM(P439:P455)</f>
        <v>0</v>
      </c>
      <c r="Q438" s="218"/>
      <c r="R438" s="219">
        <f>SUM(R439:R455)</f>
        <v>0.00026000000000000003</v>
      </c>
      <c r="S438" s="218"/>
      <c r="T438" s="220">
        <f>SUM(T439:T455)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21" t="s">
        <v>81</v>
      </c>
      <c r="AT438" s="222" t="s">
        <v>72</v>
      </c>
      <c r="AU438" s="222" t="s">
        <v>81</v>
      </c>
      <c r="AY438" s="221" t="s">
        <v>140</v>
      </c>
      <c r="BK438" s="223">
        <f>SUM(BK439:BK455)</f>
        <v>0</v>
      </c>
    </row>
    <row r="439" s="2" customFormat="1" ht="24.15" customHeight="1">
      <c r="A439" s="38"/>
      <c r="B439" s="39"/>
      <c r="C439" s="226" t="s">
        <v>785</v>
      </c>
      <c r="D439" s="226" t="s">
        <v>143</v>
      </c>
      <c r="E439" s="227" t="s">
        <v>778</v>
      </c>
      <c r="F439" s="228" t="s">
        <v>779</v>
      </c>
      <c r="G439" s="229" t="s">
        <v>396</v>
      </c>
      <c r="H439" s="230">
        <v>264.19999999999999</v>
      </c>
      <c r="I439" s="231"/>
      <c r="J439" s="232">
        <f>ROUND(I439*H439,2)</f>
        <v>0</v>
      </c>
      <c r="K439" s="228" t="s">
        <v>147</v>
      </c>
      <c r="L439" s="44"/>
      <c r="M439" s="233" t="s">
        <v>1</v>
      </c>
      <c r="N439" s="234" t="s">
        <v>38</v>
      </c>
      <c r="O439" s="91"/>
      <c r="P439" s="235">
        <f>O439*H439</f>
        <v>0</v>
      </c>
      <c r="Q439" s="235">
        <v>0</v>
      </c>
      <c r="R439" s="235">
        <f>Q439*H439</f>
        <v>0</v>
      </c>
      <c r="S439" s="235">
        <v>0</v>
      </c>
      <c r="T439" s="236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7" t="s">
        <v>166</v>
      </c>
      <c r="AT439" s="237" t="s">
        <v>143</v>
      </c>
      <c r="AU439" s="237" t="s">
        <v>83</v>
      </c>
      <c r="AY439" s="17" t="s">
        <v>140</v>
      </c>
      <c r="BE439" s="238">
        <f>IF(N439="základní",J439,0)</f>
        <v>0</v>
      </c>
      <c r="BF439" s="238">
        <f>IF(N439="snížená",J439,0)</f>
        <v>0</v>
      </c>
      <c r="BG439" s="238">
        <f>IF(N439="zákl. přenesená",J439,0)</f>
        <v>0</v>
      </c>
      <c r="BH439" s="238">
        <f>IF(N439="sníž. přenesená",J439,0)</f>
        <v>0</v>
      </c>
      <c r="BI439" s="238">
        <f>IF(N439="nulová",J439,0)</f>
        <v>0</v>
      </c>
      <c r="BJ439" s="17" t="s">
        <v>81</v>
      </c>
      <c r="BK439" s="238">
        <f>ROUND(I439*H439,2)</f>
        <v>0</v>
      </c>
      <c r="BL439" s="17" t="s">
        <v>166</v>
      </c>
      <c r="BM439" s="237" t="s">
        <v>1287</v>
      </c>
    </row>
    <row r="440" s="2" customFormat="1">
      <c r="A440" s="38"/>
      <c r="B440" s="39"/>
      <c r="C440" s="40"/>
      <c r="D440" s="239" t="s">
        <v>150</v>
      </c>
      <c r="E440" s="40"/>
      <c r="F440" s="240" t="s">
        <v>781</v>
      </c>
      <c r="G440" s="40"/>
      <c r="H440" s="40"/>
      <c r="I440" s="241"/>
      <c r="J440" s="40"/>
      <c r="K440" s="40"/>
      <c r="L440" s="44"/>
      <c r="M440" s="242"/>
      <c r="N440" s="243"/>
      <c r="O440" s="91"/>
      <c r="P440" s="91"/>
      <c r="Q440" s="91"/>
      <c r="R440" s="91"/>
      <c r="S440" s="91"/>
      <c r="T440" s="92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150</v>
      </c>
      <c r="AU440" s="17" t="s">
        <v>83</v>
      </c>
    </row>
    <row r="441" s="2" customFormat="1">
      <c r="A441" s="38"/>
      <c r="B441" s="39"/>
      <c r="C441" s="40"/>
      <c r="D441" s="244" t="s">
        <v>152</v>
      </c>
      <c r="E441" s="40"/>
      <c r="F441" s="245" t="s">
        <v>782</v>
      </c>
      <c r="G441" s="40"/>
      <c r="H441" s="40"/>
      <c r="I441" s="241"/>
      <c r="J441" s="40"/>
      <c r="K441" s="40"/>
      <c r="L441" s="44"/>
      <c r="M441" s="242"/>
      <c r="N441" s="243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152</v>
      </c>
      <c r="AU441" s="17" t="s">
        <v>83</v>
      </c>
    </row>
    <row r="442" s="14" customFormat="1">
      <c r="A442" s="14"/>
      <c r="B442" s="256"/>
      <c r="C442" s="257"/>
      <c r="D442" s="239" t="s">
        <v>154</v>
      </c>
      <c r="E442" s="258" t="s">
        <v>896</v>
      </c>
      <c r="F442" s="259" t="s">
        <v>898</v>
      </c>
      <c r="G442" s="257"/>
      <c r="H442" s="260">
        <v>33.5</v>
      </c>
      <c r="I442" s="261"/>
      <c r="J442" s="257"/>
      <c r="K442" s="257"/>
      <c r="L442" s="262"/>
      <c r="M442" s="263"/>
      <c r="N442" s="264"/>
      <c r="O442" s="264"/>
      <c r="P442" s="264"/>
      <c r="Q442" s="264"/>
      <c r="R442" s="264"/>
      <c r="S442" s="264"/>
      <c r="T442" s="26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6" t="s">
        <v>154</v>
      </c>
      <c r="AU442" s="266" t="s">
        <v>83</v>
      </c>
      <c r="AV442" s="14" t="s">
        <v>83</v>
      </c>
      <c r="AW442" s="14" t="s">
        <v>30</v>
      </c>
      <c r="AX442" s="14" t="s">
        <v>73</v>
      </c>
      <c r="AY442" s="266" t="s">
        <v>140</v>
      </c>
    </row>
    <row r="443" s="14" customFormat="1">
      <c r="A443" s="14"/>
      <c r="B443" s="256"/>
      <c r="C443" s="257"/>
      <c r="D443" s="239" t="s">
        <v>154</v>
      </c>
      <c r="E443" s="258" t="s">
        <v>899</v>
      </c>
      <c r="F443" s="259" t="s">
        <v>1288</v>
      </c>
      <c r="G443" s="257"/>
      <c r="H443" s="260">
        <v>36.899999999999999</v>
      </c>
      <c r="I443" s="261"/>
      <c r="J443" s="257"/>
      <c r="K443" s="257"/>
      <c r="L443" s="262"/>
      <c r="M443" s="263"/>
      <c r="N443" s="264"/>
      <c r="O443" s="264"/>
      <c r="P443" s="264"/>
      <c r="Q443" s="264"/>
      <c r="R443" s="264"/>
      <c r="S443" s="264"/>
      <c r="T443" s="26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6" t="s">
        <v>154</v>
      </c>
      <c r="AU443" s="266" t="s">
        <v>83</v>
      </c>
      <c r="AV443" s="14" t="s">
        <v>83</v>
      </c>
      <c r="AW443" s="14" t="s">
        <v>30</v>
      </c>
      <c r="AX443" s="14" t="s">
        <v>73</v>
      </c>
      <c r="AY443" s="266" t="s">
        <v>140</v>
      </c>
    </row>
    <row r="444" s="14" customFormat="1">
      <c r="A444" s="14"/>
      <c r="B444" s="256"/>
      <c r="C444" s="257"/>
      <c r="D444" s="239" t="s">
        <v>154</v>
      </c>
      <c r="E444" s="258" t="s">
        <v>901</v>
      </c>
      <c r="F444" s="259" t="s">
        <v>1289</v>
      </c>
      <c r="G444" s="257"/>
      <c r="H444" s="260">
        <v>128.69999999999999</v>
      </c>
      <c r="I444" s="261"/>
      <c r="J444" s="257"/>
      <c r="K444" s="257"/>
      <c r="L444" s="262"/>
      <c r="M444" s="263"/>
      <c r="N444" s="264"/>
      <c r="O444" s="264"/>
      <c r="P444" s="264"/>
      <c r="Q444" s="264"/>
      <c r="R444" s="264"/>
      <c r="S444" s="264"/>
      <c r="T444" s="26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6" t="s">
        <v>154</v>
      </c>
      <c r="AU444" s="266" t="s">
        <v>83</v>
      </c>
      <c r="AV444" s="14" t="s">
        <v>83</v>
      </c>
      <c r="AW444" s="14" t="s">
        <v>30</v>
      </c>
      <c r="AX444" s="14" t="s">
        <v>73</v>
      </c>
      <c r="AY444" s="266" t="s">
        <v>140</v>
      </c>
    </row>
    <row r="445" s="14" customFormat="1">
      <c r="A445" s="14"/>
      <c r="B445" s="256"/>
      <c r="C445" s="257"/>
      <c r="D445" s="239" t="s">
        <v>154</v>
      </c>
      <c r="E445" s="258" t="s">
        <v>1</v>
      </c>
      <c r="F445" s="259" t="s">
        <v>1290</v>
      </c>
      <c r="G445" s="257"/>
      <c r="H445" s="260">
        <v>264.19999999999999</v>
      </c>
      <c r="I445" s="261"/>
      <c r="J445" s="257"/>
      <c r="K445" s="257"/>
      <c r="L445" s="262"/>
      <c r="M445" s="263"/>
      <c r="N445" s="264"/>
      <c r="O445" s="264"/>
      <c r="P445" s="264"/>
      <c r="Q445" s="264"/>
      <c r="R445" s="264"/>
      <c r="S445" s="264"/>
      <c r="T445" s="26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6" t="s">
        <v>154</v>
      </c>
      <c r="AU445" s="266" t="s">
        <v>83</v>
      </c>
      <c r="AV445" s="14" t="s">
        <v>83</v>
      </c>
      <c r="AW445" s="14" t="s">
        <v>30</v>
      </c>
      <c r="AX445" s="14" t="s">
        <v>81</v>
      </c>
      <c r="AY445" s="266" t="s">
        <v>140</v>
      </c>
    </row>
    <row r="446" s="2" customFormat="1" ht="24.15" customHeight="1">
      <c r="A446" s="38"/>
      <c r="B446" s="39"/>
      <c r="C446" s="226" t="s">
        <v>793</v>
      </c>
      <c r="D446" s="226" t="s">
        <v>143</v>
      </c>
      <c r="E446" s="227" t="s">
        <v>1291</v>
      </c>
      <c r="F446" s="228" t="s">
        <v>1292</v>
      </c>
      <c r="G446" s="229" t="s">
        <v>441</v>
      </c>
      <c r="H446" s="230">
        <v>4</v>
      </c>
      <c r="I446" s="231"/>
      <c r="J446" s="232">
        <f>ROUND(I446*H446,2)</f>
        <v>0</v>
      </c>
      <c r="K446" s="228" t="s">
        <v>147</v>
      </c>
      <c r="L446" s="44"/>
      <c r="M446" s="233" t="s">
        <v>1</v>
      </c>
      <c r="N446" s="234" t="s">
        <v>38</v>
      </c>
      <c r="O446" s="91"/>
      <c r="P446" s="235">
        <f>O446*H446</f>
        <v>0</v>
      </c>
      <c r="Q446" s="235">
        <v>4.0000000000000003E-05</v>
      </c>
      <c r="R446" s="235">
        <f>Q446*H446</f>
        <v>0.00016000000000000001</v>
      </c>
      <c r="S446" s="235">
        <v>0</v>
      </c>
      <c r="T446" s="236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37" t="s">
        <v>166</v>
      </c>
      <c r="AT446" s="237" t="s">
        <v>143</v>
      </c>
      <c r="AU446" s="237" t="s">
        <v>83</v>
      </c>
      <c r="AY446" s="17" t="s">
        <v>140</v>
      </c>
      <c r="BE446" s="238">
        <f>IF(N446="základní",J446,0)</f>
        <v>0</v>
      </c>
      <c r="BF446" s="238">
        <f>IF(N446="snížená",J446,0)</f>
        <v>0</v>
      </c>
      <c r="BG446" s="238">
        <f>IF(N446="zákl. přenesená",J446,0)</f>
        <v>0</v>
      </c>
      <c r="BH446" s="238">
        <f>IF(N446="sníž. přenesená",J446,0)</f>
        <v>0</v>
      </c>
      <c r="BI446" s="238">
        <f>IF(N446="nulová",J446,0)</f>
        <v>0</v>
      </c>
      <c r="BJ446" s="17" t="s">
        <v>81</v>
      </c>
      <c r="BK446" s="238">
        <f>ROUND(I446*H446,2)</f>
        <v>0</v>
      </c>
      <c r="BL446" s="17" t="s">
        <v>166</v>
      </c>
      <c r="BM446" s="237" t="s">
        <v>1293</v>
      </c>
    </row>
    <row r="447" s="2" customFormat="1">
      <c r="A447" s="38"/>
      <c r="B447" s="39"/>
      <c r="C447" s="40"/>
      <c r="D447" s="239" t="s">
        <v>150</v>
      </c>
      <c r="E447" s="40"/>
      <c r="F447" s="240" t="s">
        <v>1294</v>
      </c>
      <c r="G447" s="40"/>
      <c r="H447" s="40"/>
      <c r="I447" s="241"/>
      <c r="J447" s="40"/>
      <c r="K447" s="40"/>
      <c r="L447" s="44"/>
      <c r="M447" s="242"/>
      <c r="N447" s="243"/>
      <c r="O447" s="91"/>
      <c r="P447" s="91"/>
      <c r="Q447" s="91"/>
      <c r="R447" s="91"/>
      <c r="S447" s="91"/>
      <c r="T447" s="92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150</v>
      </c>
      <c r="AU447" s="17" t="s">
        <v>83</v>
      </c>
    </row>
    <row r="448" s="2" customFormat="1">
      <c r="A448" s="38"/>
      <c r="B448" s="39"/>
      <c r="C448" s="40"/>
      <c r="D448" s="244" t="s">
        <v>152</v>
      </c>
      <c r="E448" s="40"/>
      <c r="F448" s="245" t="s">
        <v>1295</v>
      </c>
      <c r="G448" s="40"/>
      <c r="H448" s="40"/>
      <c r="I448" s="241"/>
      <c r="J448" s="40"/>
      <c r="K448" s="40"/>
      <c r="L448" s="44"/>
      <c r="M448" s="242"/>
      <c r="N448" s="243"/>
      <c r="O448" s="91"/>
      <c r="P448" s="91"/>
      <c r="Q448" s="91"/>
      <c r="R448" s="91"/>
      <c r="S448" s="91"/>
      <c r="T448" s="92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152</v>
      </c>
      <c r="AU448" s="17" t="s">
        <v>83</v>
      </c>
    </row>
    <row r="449" s="13" customFormat="1">
      <c r="A449" s="13"/>
      <c r="B449" s="246"/>
      <c r="C449" s="247"/>
      <c r="D449" s="239" t="s">
        <v>154</v>
      </c>
      <c r="E449" s="248" t="s">
        <v>1</v>
      </c>
      <c r="F449" s="249" t="s">
        <v>1296</v>
      </c>
      <c r="G449" s="247"/>
      <c r="H449" s="248" t="s">
        <v>1</v>
      </c>
      <c r="I449" s="250"/>
      <c r="J449" s="247"/>
      <c r="K449" s="247"/>
      <c r="L449" s="251"/>
      <c r="M449" s="252"/>
      <c r="N449" s="253"/>
      <c r="O449" s="253"/>
      <c r="P449" s="253"/>
      <c r="Q449" s="253"/>
      <c r="R449" s="253"/>
      <c r="S449" s="253"/>
      <c r="T449" s="25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5" t="s">
        <v>154</v>
      </c>
      <c r="AU449" s="255" t="s">
        <v>83</v>
      </c>
      <c r="AV449" s="13" t="s">
        <v>81</v>
      </c>
      <c r="AW449" s="13" t="s">
        <v>30</v>
      </c>
      <c r="AX449" s="13" t="s">
        <v>73</v>
      </c>
      <c r="AY449" s="255" t="s">
        <v>140</v>
      </c>
    </row>
    <row r="450" s="14" customFormat="1">
      <c r="A450" s="14"/>
      <c r="B450" s="256"/>
      <c r="C450" s="257"/>
      <c r="D450" s="239" t="s">
        <v>154</v>
      </c>
      <c r="E450" s="258" t="s">
        <v>1</v>
      </c>
      <c r="F450" s="259" t="s">
        <v>166</v>
      </c>
      <c r="G450" s="257"/>
      <c r="H450" s="260">
        <v>4</v>
      </c>
      <c r="I450" s="261"/>
      <c r="J450" s="257"/>
      <c r="K450" s="257"/>
      <c r="L450" s="262"/>
      <c r="M450" s="263"/>
      <c r="N450" s="264"/>
      <c r="O450" s="264"/>
      <c r="P450" s="264"/>
      <c r="Q450" s="264"/>
      <c r="R450" s="264"/>
      <c r="S450" s="264"/>
      <c r="T450" s="26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6" t="s">
        <v>154</v>
      </c>
      <c r="AU450" s="266" t="s">
        <v>83</v>
      </c>
      <c r="AV450" s="14" t="s">
        <v>83</v>
      </c>
      <c r="AW450" s="14" t="s">
        <v>30</v>
      </c>
      <c r="AX450" s="14" t="s">
        <v>81</v>
      </c>
      <c r="AY450" s="266" t="s">
        <v>140</v>
      </c>
    </row>
    <row r="451" s="2" customFormat="1" ht="24.15" customHeight="1">
      <c r="A451" s="38"/>
      <c r="B451" s="39"/>
      <c r="C451" s="226" t="s">
        <v>800</v>
      </c>
      <c r="D451" s="226" t="s">
        <v>143</v>
      </c>
      <c r="E451" s="227" t="s">
        <v>1297</v>
      </c>
      <c r="F451" s="228" t="s">
        <v>1298</v>
      </c>
      <c r="G451" s="229" t="s">
        <v>441</v>
      </c>
      <c r="H451" s="230">
        <v>2</v>
      </c>
      <c r="I451" s="231"/>
      <c r="J451" s="232">
        <f>ROUND(I451*H451,2)</f>
        <v>0</v>
      </c>
      <c r="K451" s="228" t="s">
        <v>147</v>
      </c>
      <c r="L451" s="44"/>
      <c r="M451" s="233" t="s">
        <v>1</v>
      </c>
      <c r="N451" s="234" t="s">
        <v>38</v>
      </c>
      <c r="O451" s="91"/>
      <c r="P451" s="235">
        <f>O451*H451</f>
        <v>0</v>
      </c>
      <c r="Q451" s="235">
        <v>5.0000000000000002E-05</v>
      </c>
      <c r="R451" s="235">
        <f>Q451*H451</f>
        <v>0.00010000000000000001</v>
      </c>
      <c r="S451" s="235">
        <v>0</v>
      </c>
      <c r="T451" s="236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37" t="s">
        <v>166</v>
      </c>
      <c r="AT451" s="237" t="s">
        <v>143</v>
      </c>
      <c r="AU451" s="237" t="s">
        <v>83</v>
      </c>
      <c r="AY451" s="17" t="s">
        <v>140</v>
      </c>
      <c r="BE451" s="238">
        <f>IF(N451="základní",J451,0)</f>
        <v>0</v>
      </c>
      <c r="BF451" s="238">
        <f>IF(N451="snížená",J451,0)</f>
        <v>0</v>
      </c>
      <c r="BG451" s="238">
        <f>IF(N451="zákl. přenesená",J451,0)</f>
        <v>0</v>
      </c>
      <c r="BH451" s="238">
        <f>IF(N451="sníž. přenesená",J451,0)</f>
        <v>0</v>
      </c>
      <c r="BI451" s="238">
        <f>IF(N451="nulová",J451,0)</f>
        <v>0</v>
      </c>
      <c r="BJ451" s="17" t="s">
        <v>81</v>
      </c>
      <c r="BK451" s="238">
        <f>ROUND(I451*H451,2)</f>
        <v>0</v>
      </c>
      <c r="BL451" s="17" t="s">
        <v>166</v>
      </c>
      <c r="BM451" s="237" t="s">
        <v>1299</v>
      </c>
    </row>
    <row r="452" s="2" customFormat="1">
      <c r="A452" s="38"/>
      <c r="B452" s="39"/>
      <c r="C452" s="40"/>
      <c r="D452" s="239" t="s">
        <v>150</v>
      </c>
      <c r="E452" s="40"/>
      <c r="F452" s="240" t="s">
        <v>1300</v>
      </c>
      <c r="G452" s="40"/>
      <c r="H452" s="40"/>
      <c r="I452" s="241"/>
      <c r="J452" s="40"/>
      <c r="K452" s="40"/>
      <c r="L452" s="44"/>
      <c r="M452" s="242"/>
      <c r="N452" s="243"/>
      <c r="O452" s="91"/>
      <c r="P452" s="91"/>
      <c r="Q452" s="91"/>
      <c r="R452" s="91"/>
      <c r="S452" s="91"/>
      <c r="T452" s="92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150</v>
      </c>
      <c r="AU452" s="17" t="s">
        <v>83</v>
      </c>
    </row>
    <row r="453" s="2" customFormat="1">
      <c r="A453" s="38"/>
      <c r="B453" s="39"/>
      <c r="C453" s="40"/>
      <c r="D453" s="244" t="s">
        <v>152</v>
      </c>
      <c r="E453" s="40"/>
      <c r="F453" s="245" t="s">
        <v>1301</v>
      </c>
      <c r="G453" s="40"/>
      <c r="H453" s="40"/>
      <c r="I453" s="241"/>
      <c r="J453" s="40"/>
      <c r="K453" s="40"/>
      <c r="L453" s="44"/>
      <c r="M453" s="242"/>
      <c r="N453" s="243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152</v>
      </c>
      <c r="AU453" s="17" t="s">
        <v>83</v>
      </c>
    </row>
    <row r="454" s="13" customFormat="1">
      <c r="A454" s="13"/>
      <c r="B454" s="246"/>
      <c r="C454" s="247"/>
      <c r="D454" s="239" t="s">
        <v>154</v>
      </c>
      <c r="E454" s="248" t="s">
        <v>1</v>
      </c>
      <c r="F454" s="249" t="s">
        <v>1296</v>
      </c>
      <c r="G454" s="247"/>
      <c r="H454" s="248" t="s">
        <v>1</v>
      </c>
      <c r="I454" s="250"/>
      <c r="J454" s="247"/>
      <c r="K454" s="247"/>
      <c r="L454" s="251"/>
      <c r="M454" s="252"/>
      <c r="N454" s="253"/>
      <c r="O454" s="253"/>
      <c r="P454" s="253"/>
      <c r="Q454" s="253"/>
      <c r="R454" s="253"/>
      <c r="S454" s="253"/>
      <c r="T454" s="25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5" t="s">
        <v>154</v>
      </c>
      <c r="AU454" s="255" t="s">
        <v>83</v>
      </c>
      <c r="AV454" s="13" t="s">
        <v>81</v>
      </c>
      <c r="AW454" s="13" t="s">
        <v>30</v>
      </c>
      <c r="AX454" s="13" t="s">
        <v>73</v>
      </c>
      <c r="AY454" s="255" t="s">
        <v>140</v>
      </c>
    </row>
    <row r="455" s="14" customFormat="1">
      <c r="A455" s="14"/>
      <c r="B455" s="256"/>
      <c r="C455" s="257"/>
      <c r="D455" s="239" t="s">
        <v>154</v>
      </c>
      <c r="E455" s="258" t="s">
        <v>1</v>
      </c>
      <c r="F455" s="259" t="s">
        <v>83</v>
      </c>
      <c r="G455" s="257"/>
      <c r="H455" s="260">
        <v>2</v>
      </c>
      <c r="I455" s="261"/>
      <c r="J455" s="257"/>
      <c r="K455" s="257"/>
      <c r="L455" s="262"/>
      <c r="M455" s="263"/>
      <c r="N455" s="264"/>
      <c r="O455" s="264"/>
      <c r="P455" s="264"/>
      <c r="Q455" s="264"/>
      <c r="R455" s="264"/>
      <c r="S455" s="264"/>
      <c r="T455" s="26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6" t="s">
        <v>154</v>
      </c>
      <c r="AU455" s="266" t="s">
        <v>83</v>
      </c>
      <c r="AV455" s="14" t="s">
        <v>83</v>
      </c>
      <c r="AW455" s="14" t="s">
        <v>30</v>
      </c>
      <c r="AX455" s="14" t="s">
        <v>81</v>
      </c>
      <c r="AY455" s="266" t="s">
        <v>140</v>
      </c>
    </row>
    <row r="456" s="12" customFormat="1" ht="22.8" customHeight="1">
      <c r="A456" s="12"/>
      <c r="B456" s="210"/>
      <c r="C456" s="211"/>
      <c r="D456" s="212" t="s">
        <v>72</v>
      </c>
      <c r="E456" s="224" t="s">
        <v>791</v>
      </c>
      <c r="F456" s="224" t="s">
        <v>792</v>
      </c>
      <c r="G456" s="211"/>
      <c r="H456" s="211"/>
      <c r="I456" s="214"/>
      <c r="J456" s="225">
        <f>BK456</f>
        <v>0</v>
      </c>
      <c r="K456" s="211"/>
      <c r="L456" s="216"/>
      <c r="M456" s="217"/>
      <c r="N456" s="218"/>
      <c r="O456" s="218"/>
      <c r="P456" s="219">
        <f>SUM(P457:P475)</f>
        <v>0</v>
      </c>
      <c r="Q456" s="218"/>
      <c r="R456" s="219">
        <f>SUM(R457:R475)</f>
        <v>0</v>
      </c>
      <c r="S456" s="218"/>
      <c r="T456" s="220">
        <f>SUM(T457:T475)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21" t="s">
        <v>81</v>
      </c>
      <c r="AT456" s="222" t="s">
        <v>72</v>
      </c>
      <c r="AU456" s="222" t="s">
        <v>81</v>
      </c>
      <c r="AY456" s="221" t="s">
        <v>140</v>
      </c>
      <c r="BK456" s="223">
        <f>SUM(BK457:BK475)</f>
        <v>0</v>
      </c>
    </row>
    <row r="457" s="2" customFormat="1" ht="21.75" customHeight="1">
      <c r="A457" s="38"/>
      <c r="B457" s="39"/>
      <c r="C457" s="226" t="s">
        <v>807</v>
      </c>
      <c r="D457" s="226" t="s">
        <v>143</v>
      </c>
      <c r="E457" s="227" t="s">
        <v>808</v>
      </c>
      <c r="F457" s="228" t="s">
        <v>809</v>
      </c>
      <c r="G457" s="229" t="s">
        <v>362</v>
      </c>
      <c r="H457" s="230">
        <v>281.44499999999999</v>
      </c>
      <c r="I457" s="231"/>
      <c r="J457" s="232">
        <f>ROUND(I457*H457,2)</f>
        <v>0</v>
      </c>
      <c r="K457" s="228" t="s">
        <v>147</v>
      </c>
      <c r="L457" s="44"/>
      <c r="M457" s="233" t="s">
        <v>1</v>
      </c>
      <c r="N457" s="234" t="s">
        <v>38</v>
      </c>
      <c r="O457" s="91"/>
      <c r="P457" s="235">
        <f>O457*H457</f>
        <v>0</v>
      </c>
      <c r="Q457" s="235">
        <v>0</v>
      </c>
      <c r="R457" s="235">
        <f>Q457*H457</f>
        <v>0</v>
      </c>
      <c r="S457" s="235">
        <v>0</v>
      </c>
      <c r="T457" s="23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37" t="s">
        <v>166</v>
      </c>
      <c r="AT457" s="237" t="s">
        <v>143</v>
      </c>
      <c r="AU457" s="237" t="s">
        <v>83</v>
      </c>
      <c r="AY457" s="17" t="s">
        <v>140</v>
      </c>
      <c r="BE457" s="238">
        <f>IF(N457="základní",J457,0)</f>
        <v>0</v>
      </c>
      <c r="BF457" s="238">
        <f>IF(N457="snížená",J457,0)</f>
        <v>0</v>
      </c>
      <c r="BG457" s="238">
        <f>IF(N457="zákl. přenesená",J457,0)</f>
        <v>0</v>
      </c>
      <c r="BH457" s="238">
        <f>IF(N457="sníž. přenesená",J457,0)</f>
        <v>0</v>
      </c>
      <c r="BI457" s="238">
        <f>IF(N457="nulová",J457,0)</f>
        <v>0</v>
      </c>
      <c r="BJ457" s="17" t="s">
        <v>81</v>
      </c>
      <c r="BK457" s="238">
        <f>ROUND(I457*H457,2)</f>
        <v>0</v>
      </c>
      <c r="BL457" s="17" t="s">
        <v>166</v>
      </c>
      <c r="BM457" s="237" t="s">
        <v>1302</v>
      </c>
    </row>
    <row r="458" s="2" customFormat="1">
      <c r="A458" s="38"/>
      <c r="B458" s="39"/>
      <c r="C458" s="40"/>
      <c r="D458" s="239" t="s">
        <v>150</v>
      </c>
      <c r="E458" s="40"/>
      <c r="F458" s="240" t="s">
        <v>811</v>
      </c>
      <c r="G458" s="40"/>
      <c r="H458" s="40"/>
      <c r="I458" s="241"/>
      <c r="J458" s="40"/>
      <c r="K458" s="40"/>
      <c r="L458" s="44"/>
      <c r="M458" s="242"/>
      <c r="N458" s="243"/>
      <c r="O458" s="91"/>
      <c r="P458" s="91"/>
      <c r="Q458" s="91"/>
      <c r="R458" s="91"/>
      <c r="S458" s="91"/>
      <c r="T458" s="92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150</v>
      </c>
      <c r="AU458" s="17" t="s">
        <v>83</v>
      </c>
    </row>
    <row r="459" s="2" customFormat="1">
      <c r="A459" s="38"/>
      <c r="B459" s="39"/>
      <c r="C459" s="40"/>
      <c r="D459" s="244" t="s">
        <v>152</v>
      </c>
      <c r="E459" s="40"/>
      <c r="F459" s="245" t="s">
        <v>812</v>
      </c>
      <c r="G459" s="40"/>
      <c r="H459" s="40"/>
      <c r="I459" s="241"/>
      <c r="J459" s="40"/>
      <c r="K459" s="40"/>
      <c r="L459" s="44"/>
      <c r="M459" s="242"/>
      <c r="N459" s="243"/>
      <c r="O459" s="91"/>
      <c r="P459" s="91"/>
      <c r="Q459" s="91"/>
      <c r="R459" s="91"/>
      <c r="S459" s="91"/>
      <c r="T459" s="92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152</v>
      </c>
      <c r="AU459" s="17" t="s">
        <v>83</v>
      </c>
    </row>
    <row r="460" s="2" customFormat="1" ht="24.15" customHeight="1">
      <c r="A460" s="38"/>
      <c r="B460" s="39"/>
      <c r="C460" s="226" t="s">
        <v>813</v>
      </c>
      <c r="D460" s="226" t="s">
        <v>143</v>
      </c>
      <c r="E460" s="227" t="s">
        <v>814</v>
      </c>
      <c r="F460" s="228" t="s">
        <v>815</v>
      </c>
      <c r="G460" s="229" t="s">
        <v>362</v>
      </c>
      <c r="H460" s="230">
        <v>1125.78</v>
      </c>
      <c r="I460" s="231"/>
      <c r="J460" s="232">
        <f>ROUND(I460*H460,2)</f>
        <v>0</v>
      </c>
      <c r="K460" s="228" t="s">
        <v>147</v>
      </c>
      <c r="L460" s="44"/>
      <c r="M460" s="233" t="s">
        <v>1</v>
      </c>
      <c r="N460" s="234" t="s">
        <v>38</v>
      </c>
      <c r="O460" s="91"/>
      <c r="P460" s="235">
        <f>O460*H460</f>
        <v>0</v>
      </c>
      <c r="Q460" s="235">
        <v>0</v>
      </c>
      <c r="R460" s="235">
        <f>Q460*H460</f>
        <v>0</v>
      </c>
      <c r="S460" s="235">
        <v>0</v>
      </c>
      <c r="T460" s="236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37" t="s">
        <v>166</v>
      </c>
      <c r="AT460" s="237" t="s">
        <v>143</v>
      </c>
      <c r="AU460" s="237" t="s">
        <v>83</v>
      </c>
      <c r="AY460" s="17" t="s">
        <v>140</v>
      </c>
      <c r="BE460" s="238">
        <f>IF(N460="základní",J460,0)</f>
        <v>0</v>
      </c>
      <c r="BF460" s="238">
        <f>IF(N460="snížená",J460,0)</f>
        <v>0</v>
      </c>
      <c r="BG460" s="238">
        <f>IF(N460="zákl. přenesená",J460,0)</f>
        <v>0</v>
      </c>
      <c r="BH460" s="238">
        <f>IF(N460="sníž. přenesená",J460,0)</f>
        <v>0</v>
      </c>
      <c r="BI460" s="238">
        <f>IF(N460="nulová",J460,0)</f>
        <v>0</v>
      </c>
      <c r="BJ460" s="17" t="s">
        <v>81</v>
      </c>
      <c r="BK460" s="238">
        <f>ROUND(I460*H460,2)</f>
        <v>0</v>
      </c>
      <c r="BL460" s="17" t="s">
        <v>166</v>
      </c>
      <c r="BM460" s="237" t="s">
        <v>1303</v>
      </c>
    </row>
    <row r="461" s="2" customFormat="1">
      <c r="A461" s="38"/>
      <c r="B461" s="39"/>
      <c r="C461" s="40"/>
      <c r="D461" s="239" t="s">
        <v>150</v>
      </c>
      <c r="E461" s="40"/>
      <c r="F461" s="240" t="s">
        <v>817</v>
      </c>
      <c r="G461" s="40"/>
      <c r="H461" s="40"/>
      <c r="I461" s="241"/>
      <c r="J461" s="40"/>
      <c r="K461" s="40"/>
      <c r="L461" s="44"/>
      <c r="M461" s="242"/>
      <c r="N461" s="243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150</v>
      </c>
      <c r="AU461" s="17" t="s">
        <v>83</v>
      </c>
    </row>
    <row r="462" s="2" customFormat="1">
      <c r="A462" s="38"/>
      <c r="B462" s="39"/>
      <c r="C462" s="40"/>
      <c r="D462" s="244" t="s">
        <v>152</v>
      </c>
      <c r="E462" s="40"/>
      <c r="F462" s="245" t="s">
        <v>818</v>
      </c>
      <c r="G462" s="40"/>
      <c r="H462" s="40"/>
      <c r="I462" s="241"/>
      <c r="J462" s="40"/>
      <c r="K462" s="40"/>
      <c r="L462" s="44"/>
      <c r="M462" s="242"/>
      <c r="N462" s="243"/>
      <c r="O462" s="91"/>
      <c r="P462" s="91"/>
      <c r="Q462" s="91"/>
      <c r="R462" s="91"/>
      <c r="S462" s="91"/>
      <c r="T462" s="92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7" t="s">
        <v>152</v>
      </c>
      <c r="AU462" s="17" t="s">
        <v>83</v>
      </c>
    </row>
    <row r="463" s="14" customFormat="1">
      <c r="A463" s="14"/>
      <c r="B463" s="256"/>
      <c r="C463" s="257"/>
      <c r="D463" s="239" t="s">
        <v>154</v>
      </c>
      <c r="E463" s="257"/>
      <c r="F463" s="259" t="s">
        <v>1304</v>
      </c>
      <c r="G463" s="257"/>
      <c r="H463" s="260">
        <v>1125.78</v>
      </c>
      <c r="I463" s="261"/>
      <c r="J463" s="257"/>
      <c r="K463" s="257"/>
      <c r="L463" s="262"/>
      <c r="M463" s="263"/>
      <c r="N463" s="264"/>
      <c r="O463" s="264"/>
      <c r="P463" s="264"/>
      <c r="Q463" s="264"/>
      <c r="R463" s="264"/>
      <c r="S463" s="264"/>
      <c r="T463" s="26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6" t="s">
        <v>154</v>
      </c>
      <c r="AU463" s="266" t="s">
        <v>83</v>
      </c>
      <c r="AV463" s="14" t="s">
        <v>83</v>
      </c>
      <c r="AW463" s="14" t="s">
        <v>4</v>
      </c>
      <c r="AX463" s="14" t="s">
        <v>81</v>
      </c>
      <c r="AY463" s="266" t="s">
        <v>140</v>
      </c>
    </row>
    <row r="464" s="2" customFormat="1" ht="33" customHeight="1">
      <c r="A464" s="38"/>
      <c r="B464" s="39"/>
      <c r="C464" s="226" t="s">
        <v>820</v>
      </c>
      <c r="D464" s="226" t="s">
        <v>143</v>
      </c>
      <c r="E464" s="227" t="s">
        <v>794</v>
      </c>
      <c r="F464" s="228" t="s">
        <v>795</v>
      </c>
      <c r="G464" s="229" t="s">
        <v>362</v>
      </c>
      <c r="H464" s="230">
        <v>16.452999999999999</v>
      </c>
      <c r="I464" s="231"/>
      <c r="J464" s="232">
        <f>ROUND(I464*H464,2)</f>
        <v>0</v>
      </c>
      <c r="K464" s="228" t="s">
        <v>147</v>
      </c>
      <c r="L464" s="44"/>
      <c r="M464" s="233" t="s">
        <v>1</v>
      </c>
      <c r="N464" s="234" t="s">
        <v>38</v>
      </c>
      <c r="O464" s="91"/>
      <c r="P464" s="235">
        <f>O464*H464</f>
        <v>0</v>
      </c>
      <c r="Q464" s="235">
        <v>0</v>
      </c>
      <c r="R464" s="235">
        <f>Q464*H464</f>
        <v>0</v>
      </c>
      <c r="S464" s="235">
        <v>0</v>
      </c>
      <c r="T464" s="236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7" t="s">
        <v>166</v>
      </c>
      <c r="AT464" s="237" t="s">
        <v>143</v>
      </c>
      <c r="AU464" s="237" t="s">
        <v>83</v>
      </c>
      <c r="AY464" s="17" t="s">
        <v>140</v>
      </c>
      <c r="BE464" s="238">
        <f>IF(N464="základní",J464,0)</f>
        <v>0</v>
      </c>
      <c r="BF464" s="238">
        <f>IF(N464="snížená",J464,0)</f>
        <v>0</v>
      </c>
      <c r="BG464" s="238">
        <f>IF(N464="zákl. přenesená",J464,0)</f>
        <v>0</v>
      </c>
      <c r="BH464" s="238">
        <f>IF(N464="sníž. přenesená",J464,0)</f>
        <v>0</v>
      </c>
      <c r="BI464" s="238">
        <f>IF(N464="nulová",J464,0)</f>
        <v>0</v>
      </c>
      <c r="BJ464" s="17" t="s">
        <v>81</v>
      </c>
      <c r="BK464" s="238">
        <f>ROUND(I464*H464,2)</f>
        <v>0</v>
      </c>
      <c r="BL464" s="17" t="s">
        <v>166</v>
      </c>
      <c r="BM464" s="237" t="s">
        <v>1305</v>
      </c>
    </row>
    <row r="465" s="2" customFormat="1">
      <c r="A465" s="38"/>
      <c r="B465" s="39"/>
      <c r="C465" s="40"/>
      <c r="D465" s="239" t="s">
        <v>150</v>
      </c>
      <c r="E465" s="40"/>
      <c r="F465" s="240" t="s">
        <v>797</v>
      </c>
      <c r="G465" s="40"/>
      <c r="H465" s="40"/>
      <c r="I465" s="241"/>
      <c r="J465" s="40"/>
      <c r="K465" s="40"/>
      <c r="L465" s="44"/>
      <c r="M465" s="242"/>
      <c r="N465" s="243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150</v>
      </c>
      <c r="AU465" s="17" t="s">
        <v>83</v>
      </c>
    </row>
    <row r="466" s="2" customFormat="1">
      <c r="A466" s="38"/>
      <c r="B466" s="39"/>
      <c r="C466" s="40"/>
      <c r="D466" s="244" t="s">
        <v>152</v>
      </c>
      <c r="E466" s="40"/>
      <c r="F466" s="245" t="s">
        <v>798</v>
      </c>
      <c r="G466" s="40"/>
      <c r="H466" s="40"/>
      <c r="I466" s="241"/>
      <c r="J466" s="40"/>
      <c r="K466" s="40"/>
      <c r="L466" s="44"/>
      <c r="M466" s="242"/>
      <c r="N466" s="243"/>
      <c r="O466" s="91"/>
      <c r="P466" s="91"/>
      <c r="Q466" s="91"/>
      <c r="R466" s="91"/>
      <c r="S466" s="91"/>
      <c r="T466" s="92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152</v>
      </c>
      <c r="AU466" s="17" t="s">
        <v>83</v>
      </c>
    </row>
    <row r="467" s="14" customFormat="1">
      <c r="A467" s="14"/>
      <c r="B467" s="256"/>
      <c r="C467" s="257"/>
      <c r="D467" s="239" t="s">
        <v>154</v>
      </c>
      <c r="E467" s="258" t="s">
        <v>1</v>
      </c>
      <c r="F467" s="259" t="s">
        <v>1306</v>
      </c>
      <c r="G467" s="257"/>
      <c r="H467" s="260">
        <v>16.452999999999999</v>
      </c>
      <c r="I467" s="261"/>
      <c r="J467" s="257"/>
      <c r="K467" s="257"/>
      <c r="L467" s="262"/>
      <c r="M467" s="263"/>
      <c r="N467" s="264"/>
      <c r="O467" s="264"/>
      <c r="P467" s="264"/>
      <c r="Q467" s="264"/>
      <c r="R467" s="264"/>
      <c r="S467" s="264"/>
      <c r="T467" s="26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6" t="s">
        <v>154</v>
      </c>
      <c r="AU467" s="266" t="s">
        <v>83</v>
      </c>
      <c r="AV467" s="14" t="s">
        <v>83</v>
      </c>
      <c r="AW467" s="14" t="s">
        <v>30</v>
      </c>
      <c r="AX467" s="14" t="s">
        <v>81</v>
      </c>
      <c r="AY467" s="266" t="s">
        <v>140</v>
      </c>
    </row>
    <row r="468" s="2" customFormat="1" ht="37.8" customHeight="1">
      <c r="A468" s="38"/>
      <c r="B468" s="39"/>
      <c r="C468" s="226" t="s">
        <v>827</v>
      </c>
      <c r="D468" s="226" t="s">
        <v>143</v>
      </c>
      <c r="E468" s="227" t="s">
        <v>1307</v>
      </c>
      <c r="F468" s="228" t="s">
        <v>1308</v>
      </c>
      <c r="G468" s="229" t="s">
        <v>362</v>
      </c>
      <c r="H468" s="230">
        <v>31.608000000000001</v>
      </c>
      <c r="I468" s="231"/>
      <c r="J468" s="232">
        <f>ROUND(I468*H468,2)</f>
        <v>0</v>
      </c>
      <c r="K468" s="228" t="s">
        <v>147</v>
      </c>
      <c r="L468" s="44"/>
      <c r="M468" s="233" t="s">
        <v>1</v>
      </c>
      <c r="N468" s="234" t="s">
        <v>38</v>
      </c>
      <c r="O468" s="91"/>
      <c r="P468" s="235">
        <f>O468*H468</f>
        <v>0</v>
      </c>
      <c r="Q468" s="235">
        <v>0</v>
      </c>
      <c r="R468" s="235">
        <f>Q468*H468</f>
        <v>0</v>
      </c>
      <c r="S468" s="235">
        <v>0</v>
      </c>
      <c r="T468" s="236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37" t="s">
        <v>166</v>
      </c>
      <c r="AT468" s="237" t="s">
        <v>143</v>
      </c>
      <c r="AU468" s="237" t="s">
        <v>83</v>
      </c>
      <c r="AY468" s="17" t="s">
        <v>140</v>
      </c>
      <c r="BE468" s="238">
        <f>IF(N468="základní",J468,0)</f>
        <v>0</v>
      </c>
      <c r="BF468" s="238">
        <f>IF(N468="snížená",J468,0)</f>
        <v>0</v>
      </c>
      <c r="BG468" s="238">
        <f>IF(N468="zákl. přenesená",J468,0)</f>
        <v>0</v>
      </c>
      <c r="BH468" s="238">
        <f>IF(N468="sníž. přenesená",J468,0)</f>
        <v>0</v>
      </c>
      <c r="BI468" s="238">
        <f>IF(N468="nulová",J468,0)</f>
        <v>0</v>
      </c>
      <c r="BJ468" s="17" t="s">
        <v>81</v>
      </c>
      <c r="BK468" s="238">
        <f>ROUND(I468*H468,2)</f>
        <v>0</v>
      </c>
      <c r="BL468" s="17" t="s">
        <v>166</v>
      </c>
      <c r="BM468" s="237" t="s">
        <v>1309</v>
      </c>
    </row>
    <row r="469" s="2" customFormat="1">
      <c r="A469" s="38"/>
      <c r="B469" s="39"/>
      <c r="C469" s="40"/>
      <c r="D469" s="239" t="s">
        <v>150</v>
      </c>
      <c r="E469" s="40"/>
      <c r="F469" s="240" t="s">
        <v>1310</v>
      </c>
      <c r="G469" s="40"/>
      <c r="H469" s="40"/>
      <c r="I469" s="241"/>
      <c r="J469" s="40"/>
      <c r="K469" s="40"/>
      <c r="L469" s="44"/>
      <c r="M469" s="242"/>
      <c r="N469" s="243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150</v>
      </c>
      <c r="AU469" s="17" t="s">
        <v>83</v>
      </c>
    </row>
    <row r="470" s="2" customFormat="1">
      <c r="A470" s="38"/>
      <c r="B470" s="39"/>
      <c r="C470" s="40"/>
      <c r="D470" s="244" t="s">
        <v>152</v>
      </c>
      <c r="E470" s="40"/>
      <c r="F470" s="245" t="s">
        <v>1311</v>
      </c>
      <c r="G470" s="40"/>
      <c r="H470" s="40"/>
      <c r="I470" s="241"/>
      <c r="J470" s="40"/>
      <c r="K470" s="40"/>
      <c r="L470" s="44"/>
      <c r="M470" s="242"/>
      <c r="N470" s="243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152</v>
      </c>
      <c r="AU470" s="17" t="s">
        <v>83</v>
      </c>
    </row>
    <row r="471" s="14" customFormat="1">
      <c r="A471" s="14"/>
      <c r="B471" s="256"/>
      <c r="C471" s="257"/>
      <c r="D471" s="239" t="s">
        <v>154</v>
      </c>
      <c r="E471" s="258" t="s">
        <v>1</v>
      </c>
      <c r="F471" s="259" t="s">
        <v>1312</v>
      </c>
      <c r="G471" s="257"/>
      <c r="H471" s="260">
        <v>31.608000000000001</v>
      </c>
      <c r="I471" s="261"/>
      <c r="J471" s="257"/>
      <c r="K471" s="257"/>
      <c r="L471" s="262"/>
      <c r="M471" s="263"/>
      <c r="N471" s="264"/>
      <c r="O471" s="264"/>
      <c r="P471" s="264"/>
      <c r="Q471" s="264"/>
      <c r="R471" s="264"/>
      <c r="S471" s="264"/>
      <c r="T471" s="265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6" t="s">
        <v>154</v>
      </c>
      <c r="AU471" s="266" t="s">
        <v>83</v>
      </c>
      <c r="AV471" s="14" t="s">
        <v>83</v>
      </c>
      <c r="AW471" s="14" t="s">
        <v>30</v>
      </c>
      <c r="AX471" s="14" t="s">
        <v>81</v>
      </c>
      <c r="AY471" s="266" t="s">
        <v>140</v>
      </c>
    </row>
    <row r="472" s="2" customFormat="1" ht="24.15" customHeight="1">
      <c r="A472" s="38"/>
      <c r="B472" s="39"/>
      <c r="C472" s="226" t="s">
        <v>837</v>
      </c>
      <c r="D472" s="226" t="s">
        <v>143</v>
      </c>
      <c r="E472" s="227" t="s">
        <v>821</v>
      </c>
      <c r="F472" s="228" t="s">
        <v>361</v>
      </c>
      <c r="G472" s="229" t="s">
        <v>362</v>
      </c>
      <c r="H472" s="230">
        <v>170.721</v>
      </c>
      <c r="I472" s="231"/>
      <c r="J472" s="232">
        <f>ROUND(I472*H472,2)</f>
        <v>0</v>
      </c>
      <c r="K472" s="228" t="s">
        <v>147</v>
      </c>
      <c r="L472" s="44"/>
      <c r="M472" s="233" t="s">
        <v>1</v>
      </c>
      <c r="N472" s="234" t="s">
        <v>38</v>
      </c>
      <c r="O472" s="91"/>
      <c r="P472" s="235">
        <f>O472*H472</f>
        <v>0</v>
      </c>
      <c r="Q472" s="235">
        <v>0</v>
      </c>
      <c r="R472" s="235">
        <f>Q472*H472</f>
        <v>0</v>
      </c>
      <c r="S472" s="235">
        <v>0</v>
      </c>
      <c r="T472" s="236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37" t="s">
        <v>166</v>
      </c>
      <c r="AT472" s="237" t="s">
        <v>143</v>
      </c>
      <c r="AU472" s="237" t="s">
        <v>83</v>
      </c>
      <c r="AY472" s="17" t="s">
        <v>140</v>
      </c>
      <c r="BE472" s="238">
        <f>IF(N472="základní",J472,0)</f>
        <v>0</v>
      </c>
      <c r="BF472" s="238">
        <f>IF(N472="snížená",J472,0)</f>
        <v>0</v>
      </c>
      <c r="BG472" s="238">
        <f>IF(N472="zákl. přenesená",J472,0)</f>
        <v>0</v>
      </c>
      <c r="BH472" s="238">
        <f>IF(N472="sníž. přenesená",J472,0)</f>
        <v>0</v>
      </c>
      <c r="BI472" s="238">
        <f>IF(N472="nulová",J472,0)</f>
        <v>0</v>
      </c>
      <c r="BJ472" s="17" t="s">
        <v>81</v>
      </c>
      <c r="BK472" s="238">
        <f>ROUND(I472*H472,2)</f>
        <v>0</v>
      </c>
      <c r="BL472" s="17" t="s">
        <v>166</v>
      </c>
      <c r="BM472" s="237" t="s">
        <v>1313</v>
      </c>
    </row>
    <row r="473" s="2" customFormat="1">
      <c r="A473" s="38"/>
      <c r="B473" s="39"/>
      <c r="C473" s="40"/>
      <c r="D473" s="239" t="s">
        <v>150</v>
      </c>
      <c r="E473" s="40"/>
      <c r="F473" s="240" t="s">
        <v>364</v>
      </c>
      <c r="G473" s="40"/>
      <c r="H473" s="40"/>
      <c r="I473" s="241"/>
      <c r="J473" s="40"/>
      <c r="K473" s="40"/>
      <c r="L473" s="44"/>
      <c r="M473" s="242"/>
      <c r="N473" s="243"/>
      <c r="O473" s="91"/>
      <c r="P473" s="91"/>
      <c r="Q473" s="91"/>
      <c r="R473" s="91"/>
      <c r="S473" s="91"/>
      <c r="T473" s="92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150</v>
      </c>
      <c r="AU473" s="17" t="s">
        <v>83</v>
      </c>
    </row>
    <row r="474" s="2" customFormat="1">
      <c r="A474" s="38"/>
      <c r="B474" s="39"/>
      <c r="C474" s="40"/>
      <c r="D474" s="244" t="s">
        <v>152</v>
      </c>
      <c r="E474" s="40"/>
      <c r="F474" s="245" t="s">
        <v>823</v>
      </c>
      <c r="G474" s="40"/>
      <c r="H474" s="40"/>
      <c r="I474" s="241"/>
      <c r="J474" s="40"/>
      <c r="K474" s="40"/>
      <c r="L474" s="44"/>
      <c r="M474" s="242"/>
      <c r="N474" s="243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152</v>
      </c>
      <c r="AU474" s="17" t="s">
        <v>83</v>
      </c>
    </row>
    <row r="475" s="14" customFormat="1">
      <c r="A475" s="14"/>
      <c r="B475" s="256"/>
      <c r="C475" s="257"/>
      <c r="D475" s="239" t="s">
        <v>154</v>
      </c>
      <c r="E475" s="258" t="s">
        <v>1</v>
      </c>
      <c r="F475" s="259" t="s">
        <v>1314</v>
      </c>
      <c r="G475" s="257"/>
      <c r="H475" s="260">
        <v>170.721</v>
      </c>
      <c r="I475" s="261"/>
      <c r="J475" s="257"/>
      <c r="K475" s="257"/>
      <c r="L475" s="262"/>
      <c r="M475" s="263"/>
      <c r="N475" s="264"/>
      <c r="O475" s="264"/>
      <c r="P475" s="264"/>
      <c r="Q475" s="264"/>
      <c r="R475" s="264"/>
      <c r="S475" s="264"/>
      <c r="T475" s="26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6" t="s">
        <v>154</v>
      </c>
      <c r="AU475" s="266" t="s">
        <v>83</v>
      </c>
      <c r="AV475" s="14" t="s">
        <v>83</v>
      </c>
      <c r="AW475" s="14" t="s">
        <v>30</v>
      </c>
      <c r="AX475" s="14" t="s">
        <v>81</v>
      </c>
      <c r="AY475" s="266" t="s">
        <v>140</v>
      </c>
    </row>
    <row r="476" s="12" customFormat="1" ht="22.8" customHeight="1">
      <c r="A476" s="12"/>
      <c r="B476" s="210"/>
      <c r="C476" s="211"/>
      <c r="D476" s="212" t="s">
        <v>72</v>
      </c>
      <c r="E476" s="224" t="s">
        <v>825</v>
      </c>
      <c r="F476" s="224" t="s">
        <v>826</v>
      </c>
      <c r="G476" s="211"/>
      <c r="H476" s="211"/>
      <c r="I476" s="214"/>
      <c r="J476" s="225">
        <f>BK476</f>
        <v>0</v>
      </c>
      <c r="K476" s="211"/>
      <c r="L476" s="216"/>
      <c r="M476" s="217"/>
      <c r="N476" s="218"/>
      <c r="O476" s="218"/>
      <c r="P476" s="219">
        <f>SUM(P477:P479)</f>
        <v>0</v>
      </c>
      <c r="Q476" s="218"/>
      <c r="R476" s="219">
        <f>SUM(R477:R479)</f>
        <v>0</v>
      </c>
      <c r="S476" s="218"/>
      <c r="T476" s="220">
        <f>SUM(T477:T479)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21" t="s">
        <v>81</v>
      </c>
      <c r="AT476" s="222" t="s">
        <v>72</v>
      </c>
      <c r="AU476" s="222" t="s">
        <v>81</v>
      </c>
      <c r="AY476" s="221" t="s">
        <v>140</v>
      </c>
      <c r="BK476" s="223">
        <f>SUM(BK477:BK479)</f>
        <v>0</v>
      </c>
    </row>
    <row r="477" s="2" customFormat="1" ht="24.15" customHeight="1">
      <c r="A477" s="38"/>
      <c r="B477" s="39"/>
      <c r="C477" s="226" t="s">
        <v>843</v>
      </c>
      <c r="D477" s="226" t="s">
        <v>143</v>
      </c>
      <c r="E477" s="227" t="s">
        <v>1315</v>
      </c>
      <c r="F477" s="228" t="s">
        <v>1316</v>
      </c>
      <c r="G477" s="229" t="s">
        <v>362</v>
      </c>
      <c r="H477" s="230">
        <v>2125.6999999999998</v>
      </c>
      <c r="I477" s="231"/>
      <c r="J477" s="232">
        <f>ROUND(I477*H477,2)</f>
        <v>0</v>
      </c>
      <c r="K477" s="228" t="s">
        <v>147</v>
      </c>
      <c r="L477" s="44"/>
      <c r="M477" s="233" t="s">
        <v>1</v>
      </c>
      <c r="N477" s="234" t="s">
        <v>38</v>
      </c>
      <c r="O477" s="91"/>
      <c r="P477" s="235">
        <f>O477*H477</f>
        <v>0</v>
      </c>
      <c r="Q477" s="235">
        <v>0</v>
      </c>
      <c r="R477" s="235">
        <f>Q477*H477</f>
        <v>0</v>
      </c>
      <c r="S477" s="235">
        <v>0</v>
      </c>
      <c r="T477" s="236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37" t="s">
        <v>166</v>
      </c>
      <c r="AT477" s="237" t="s">
        <v>143</v>
      </c>
      <c r="AU477" s="237" t="s">
        <v>83</v>
      </c>
      <c r="AY477" s="17" t="s">
        <v>140</v>
      </c>
      <c r="BE477" s="238">
        <f>IF(N477="základní",J477,0)</f>
        <v>0</v>
      </c>
      <c r="BF477" s="238">
        <f>IF(N477="snížená",J477,0)</f>
        <v>0</v>
      </c>
      <c r="BG477" s="238">
        <f>IF(N477="zákl. přenesená",J477,0)</f>
        <v>0</v>
      </c>
      <c r="BH477" s="238">
        <f>IF(N477="sníž. přenesená",J477,0)</f>
        <v>0</v>
      </c>
      <c r="BI477" s="238">
        <f>IF(N477="nulová",J477,0)</f>
        <v>0</v>
      </c>
      <c r="BJ477" s="17" t="s">
        <v>81</v>
      </c>
      <c r="BK477" s="238">
        <f>ROUND(I477*H477,2)</f>
        <v>0</v>
      </c>
      <c r="BL477" s="17" t="s">
        <v>166</v>
      </c>
      <c r="BM477" s="237" t="s">
        <v>1317</v>
      </c>
    </row>
    <row r="478" s="2" customFormat="1">
      <c r="A478" s="38"/>
      <c r="B478" s="39"/>
      <c r="C478" s="40"/>
      <c r="D478" s="239" t="s">
        <v>150</v>
      </c>
      <c r="E478" s="40"/>
      <c r="F478" s="240" t="s">
        <v>1318</v>
      </c>
      <c r="G478" s="40"/>
      <c r="H478" s="40"/>
      <c r="I478" s="241"/>
      <c r="J478" s="40"/>
      <c r="K478" s="40"/>
      <c r="L478" s="44"/>
      <c r="M478" s="242"/>
      <c r="N478" s="243"/>
      <c r="O478" s="91"/>
      <c r="P478" s="91"/>
      <c r="Q478" s="91"/>
      <c r="R478" s="91"/>
      <c r="S478" s="91"/>
      <c r="T478" s="92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150</v>
      </c>
      <c r="AU478" s="17" t="s">
        <v>83</v>
      </c>
    </row>
    <row r="479" s="2" customFormat="1">
      <c r="A479" s="38"/>
      <c r="B479" s="39"/>
      <c r="C479" s="40"/>
      <c r="D479" s="244" t="s">
        <v>152</v>
      </c>
      <c r="E479" s="40"/>
      <c r="F479" s="245" t="s">
        <v>1319</v>
      </c>
      <c r="G479" s="40"/>
      <c r="H479" s="40"/>
      <c r="I479" s="241"/>
      <c r="J479" s="40"/>
      <c r="K479" s="40"/>
      <c r="L479" s="44"/>
      <c r="M479" s="293"/>
      <c r="N479" s="294"/>
      <c r="O479" s="295"/>
      <c r="P479" s="295"/>
      <c r="Q479" s="295"/>
      <c r="R479" s="295"/>
      <c r="S479" s="295"/>
      <c r="T479" s="296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152</v>
      </c>
      <c r="AU479" s="17" t="s">
        <v>83</v>
      </c>
    </row>
    <row r="480" s="2" customFormat="1" ht="6.96" customHeight="1">
      <c r="A480" s="38"/>
      <c r="B480" s="66"/>
      <c r="C480" s="67"/>
      <c r="D480" s="67"/>
      <c r="E480" s="67"/>
      <c r="F480" s="67"/>
      <c r="G480" s="67"/>
      <c r="H480" s="67"/>
      <c r="I480" s="67"/>
      <c r="J480" s="67"/>
      <c r="K480" s="67"/>
      <c r="L480" s="44"/>
      <c r="M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</row>
  </sheetData>
  <sheetProtection sheet="1" autoFilter="0" formatColumns="0" formatRows="0" objects="1" scenarios="1" spinCount="100000" saltValue="sWatEipqlr2F3zviYpMoan9cI2UYFAZx9vBvipSo7uhEKwzPfMLaXdopvlitsRPsMaf7+9qzedmVum7xte8uNw==" hashValue="9pxZJF+sUdetMJc8v+UylegZYK1T2DrOJkH9XE409+BeiWhR7iHpgypwyTUySRqmsqnZjnsUluy3PQbNOw5P+Q==" algorithmName="SHA-512" password="CC35"/>
  <autoFilter ref="C124:K47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4_02/113106121"/>
    <hyperlink ref="F135" r:id="rId2" display="https://podminky.urs.cz/item/CS_URS_2024_02/113106183"/>
    <hyperlink ref="F140" r:id="rId3" display="https://podminky.urs.cz/item/CS_URS_2024_02/113107324"/>
    <hyperlink ref="F144" r:id="rId4" display="https://podminky.urs.cz/item/CS_URS_2024_02/113107343"/>
    <hyperlink ref="F149" r:id="rId5" display="https://podminky.urs.cz/item/CS_URS_2024_02/115101201"/>
    <hyperlink ref="F153" r:id="rId6" display="https://podminky.urs.cz/item/CS_URS_2024_02/115101301"/>
    <hyperlink ref="F157" r:id="rId7" display="https://podminky.urs.cz/item/CS_URS_2024_02/132354204"/>
    <hyperlink ref="F162" r:id="rId8" display="https://podminky.urs.cz/item/CS_URS_2024_02/132454204"/>
    <hyperlink ref="F166" r:id="rId9" display="https://podminky.urs.cz/item/CS_URS_2024_02/151811132"/>
    <hyperlink ref="F170" r:id="rId10" display="https://podminky.urs.cz/item/CS_URS_2024_02/151811232"/>
    <hyperlink ref="F174" r:id="rId11" display="https://podminky.urs.cz/item/CS_URS_2024_02/162651132"/>
    <hyperlink ref="F178" r:id="rId12" display="https://podminky.urs.cz/item/CS_URS_2024_02/171201231"/>
    <hyperlink ref="F182" r:id="rId13" display="https://podminky.urs.cz/item/CS_URS_2024_02/171251201"/>
    <hyperlink ref="F186" r:id="rId14" display="https://podminky.urs.cz/item/CS_URS_2024_02/174151101"/>
    <hyperlink ref="F190" r:id="rId15" display="https://podminky.urs.cz/item/CS_URS_2024_02/175151101"/>
    <hyperlink ref="F199" r:id="rId16" display="https://podminky.urs.cz/item/CS_URS_2024_02/212752101"/>
    <hyperlink ref="F207" r:id="rId17" display="https://podminky.urs.cz/item/CS_URS_2024_02/359901211"/>
    <hyperlink ref="F212" r:id="rId18" display="https://podminky.urs.cz/item/CS_URS_2024_02/451573111"/>
    <hyperlink ref="F216" r:id="rId19" display="https://podminky.urs.cz/item/CS_URS_2024_02/452311131"/>
    <hyperlink ref="F221" r:id="rId20" display="https://podminky.urs.cz/item/CS_URS_2024_02/452312131"/>
    <hyperlink ref="F226" r:id="rId21" display="https://podminky.urs.cz/item/CS_URS_2024_02/820391811"/>
    <hyperlink ref="F230" r:id="rId22" display="https://podminky.urs.cz/item/CS_URS_2024_02/830391811"/>
    <hyperlink ref="F234" r:id="rId23" display="https://podminky.urs.cz/item/CS_URS_2024_02/831312121"/>
    <hyperlink ref="F241" r:id="rId24" display="https://podminky.urs.cz/item/CS_URS_2024_02/831352121"/>
    <hyperlink ref="F247" r:id="rId25" display="https://podminky.urs.cz/item/CS_URS_2024_02/831372121"/>
    <hyperlink ref="F257" r:id="rId26" display="https://podminky.urs.cz/item/CS_URS_2024_02/831392121"/>
    <hyperlink ref="F268" r:id="rId27" display="https://podminky.urs.cz/item/CS_URS_2024_02/831422121"/>
    <hyperlink ref="F275" r:id="rId28" display="https://podminky.urs.cz/item/CS_URS_2024_02/831442121"/>
    <hyperlink ref="F281" r:id="rId29" display="https://podminky.urs.cz/item/CS_URS_2024_02/837312221"/>
    <hyperlink ref="F290" r:id="rId30" display="https://podminky.urs.cz/item/CS_URS_2024_02/837352221"/>
    <hyperlink ref="F300" r:id="rId31" display="https://podminky.urs.cz/item/CS_URS_2024_02/837391221"/>
    <hyperlink ref="F306" r:id="rId32" display="https://podminky.urs.cz/item/CS_URS_2024_02/837421221"/>
    <hyperlink ref="F312" r:id="rId33" display="https://podminky.urs.cz/item/CS_URS_2024_02/837441221"/>
    <hyperlink ref="F318" r:id="rId34" display="https://podminky.urs.cz/item/CS_URS_2024_02/890311851"/>
    <hyperlink ref="F322" r:id="rId35" display="https://podminky.urs.cz/item/CS_URS_2024_02/894410102"/>
    <hyperlink ref="F329" r:id="rId36" display="https://podminky.urs.cz/item/CS_URS_2024_02/894410103"/>
    <hyperlink ref="F336" r:id="rId37" display="https://podminky.urs.cz/item/CS_URS_2024_02/894410114"/>
    <hyperlink ref="F341" r:id="rId38" display="https://podminky.urs.cz/item/CS_URS_2024_02/894410122"/>
    <hyperlink ref="F346" r:id="rId39" display="https://podminky.urs.cz/item/CS_URS_2024_02/894410211"/>
    <hyperlink ref="F353" r:id="rId40" display="https://podminky.urs.cz/item/CS_URS_2024_02/894410212"/>
    <hyperlink ref="F360" r:id="rId41" display="https://podminky.urs.cz/item/CS_URS_2024_02/894410213"/>
    <hyperlink ref="F367" r:id="rId42" display="https://podminky.urs.cz/item/CS_URS_2024_02/894410232"/>
    <hyperlink ref="F374" r:id="rId43" display="https://podminky.urs.cz/item/CS_URS_2024_02/894410311"/>
    <hyperlink ref="F379" r:id="rId44" display="https://podminky.urs.cz/item/CS_URS_2024_02/894410312"/>
    <hyperlink ref="F384" r:id="rId45" display="https://podminky.urs.cz/item/CS_URS_2024_02/894411131"/>
    <hyperlink ref="F387" r:id="rId46" display="https://podminky.urs.cz/item/CS_URS_2024_02/894411141"/>
    <hyperlink ref="F390" r:id="rId47" display="https://podminky.urs.cz/item/CS_URS_2024_02/894411151"/>
    <hyperlink ref="F416" r:id="rId48" display="https://podminky.urs.cz/item/CS_URS_2024_02/894812202"/>
    <hyperlink ref="F419" r:id="rId49" display="https://podminky.urs.cz/item/CS_URS_2024_02/894812232"/>
    <hyperlink ref="F422" r:id="rId50" display="https://podminky.urs.cz/item/CS_URS_2024_02/894812241"/>
    <hyperlink ref="F425" r:id="rId51" display="https://podminky.urs.cz/item/CS_URS_2024_02/894812262"/>
    <hyperlink ref="F428" r:id="rId52" display="https://podminky.urs.cz/item/CS_URS_2024_02/899104112"/>
    <hyperlink ref="F441" r:id="rId53" display="https://podminky.urs.cz/item/CS_URS_2024_02/919735113"/>
    <hyperlink ref="F448" r:id="rId54" display="https://podminky.urs.cz/item/CS_URS_2024_02/977213112"/>
    <hyperlink ref="F453" r:id="rId55" display="https://podminky.urs.cz/item/CS_URS_2024_02/977213113"/>
    <hyperlink ref="F459" r:id="rId56" display="https://podminky.urs.cz/item/CS_URS_2024_02/997221551"/>
    <hyperlink ref="F462" r:id="rId57" display="https://podminky.urs.cz/item/CS_URS_2024_02/997221559"/>
    <hyperlink ref="F466" r:id="rId58" display="https://podminky.urs.cz/item/CS_URS_2024_02/997013631"/>
    <hyperlink ref="F470" r:id="rId59" display="https://podminky.urs.cz/item/CS_URS_2024_02/997221625"/>
    <hyperlink ref="F474" r:id="rId60" display="https://podminky.urs.cz/item/CS_URS_2024_02/997221655"/>
    <hyperlink ref="F479" r:id="rId61" display="https://podminky.urs.cz/item/CS_URS_2024_02/99827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  <c r="AZ2" s="270" t="s">
        <v>896</v>
      </c>
      <c r="BA2" s="270" t="s">
        <v>897</v>
      </c>
      <c r="BB2" s="270" t="s">
        <v>1</v>
      </c>
      <c r="BC2" s="270" t="s">
        <v>506</v>
      </c>
      <c r="BD2" s="270" t="s">
        <v>83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83</v>
      </c>
      <c r="AZ3" s="270" t="s">
        <v>899</v>
      </c>
      <c r="BA3" s="270" t="s">
        <v>899</v>
      </c>
      <c r="BB3" s="270" t="s">
        <v>1</v>
      </c>
      <c r="BC3" s="270" t="s">
        <v>900</v>
      </c>
      <c r="BD3" s="270" t="s">
        <v>83</v>
      </c>
    </row>
    <row r="4" s="1" customFormat="1" ht="24.96" customHeight="1">
      <c r="B4" s="20"/>
      <c r="D4" s="148" t="s">
        <v>110</v>
      </c>
      <c r="L4" s="20"/>
      <c r="M4" s="149" t="s">
        <v>10</v>
      </c>
      <c r="AT4" s="17" t="s">
        <v>4</v>
      </c>
      <c r="AZ4" s="270" t="s">
        <v>901</v>
      </c>
      <c r="BA4" s="270" t="s">
        <v>901</v>
      </c>
      <c r="BB4" s="270" t="s">
        <v>1</v>
      </c>
      <c r="BC4" s="270" t="s">
        <v>1320</v>
      </c>
      <c r="BD4" s="270" t="s">
        <v>83</v>
      </c>
    </row>
    <row r="5" s="1" customFormat="1" ht="6.96" customHeight="1">
      <c r="B5" s="20"/>
      <c r="L5" s="20"/>
      <c r="AZ5" s="270" t="s">
        <v>273</v>
      </c>
      <c r="BA5" s="270" t="s">
        <v>273</v>
      </c>
      <c r="BB5" s="270" t="s">
        <v>1</v>
      </c>
      <c r="BC5" s="270" t="s">
        <v>1321</v>
      </c>
      <c r="BD5" s="270" t="s">
        <v>83</v>
      </c>
    </row>
    <row r="6" s="1" customFormat="1" ht="12" customHeight="1">
      <c r="B6" s="20"/>
      <c r="D6" s="150" t="s">
        <v>16</v>
      </c>
      <c r="L6" s="20"/>
      <c r="AZ6" s="270" t="s">
        <v>904</v>
      </c>
      <c r="BA6" s="270" t="s">
        <v>904</v>
      </c>
      <c r="BB6" s="270" t="s">
        <v>1</v>
      </c>
      <c r="BC6" s="270" t="s">
        <v>1322</v>
      </c>
      <c r="BD6" s="270" t="s">
        <v>83</v>
      </c>
    </row>
    <row r="7" s="1" customFormat="1" ht="16.5" customHeight="1">
      <c r="B7" s="20"/>
      <c r="E7" s="151" t="str">
        <f>'Rekapitulace stavby'!K6</f>
        <v>Obnova VHI v MPR - Obnova VHI v části ul. Kosmákova, Jihlava</v>
      </c>
      <c r="F7" s="150"/>
      <c r="G7" s="150"/>
      <c r="H7" s="150"/>
      <c r="L7" s="20"/>
      <c r="AZ7" s="270" t="s">
        <v>908</v>
      </c>
      <c r="BA7" s="270" t="s">
        <v>908</v>
      </c>
      <c r="BB7" s="270" t="s">
        <v>1</v>
      </c>
      <c r="BC7" s="270" t="s">
        <v>1323</v>
      </c>
      <c r="BD7" s="270" t="s">
        <v>83</v>
      </c>
    </row>
    <row r="8" s="2" customFormat="1" ht="12" customHeight="1">
      <c r="A8" s="38"/>
      <c r="B8" s="44"/>
      <c r="C8" s="38"/>
      <c r="D8" s="150" t="s">
        <v>111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1324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26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31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33</v>
      </c>
      <c r="E30" s="38"/>
      <c r="F30" s="38"/>
      <c r="G30" s="38"/>
      <c r="H30" s="38"/>
      <c r="I30" s="38"/>
      <c r="J30" s="160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35</v>
      </c>
      <c r="G32" s="38"/>
      <c r="H32" s="38"/>
      <c r="I32" s="161" t="s">
        <v>34</v>
      </c>
      <c r="J32" s="161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37</v>
      </c>
      <c r="E33" s="150" t="s">
        <v>38</v>
      </c>
      <c r="F33" s="163">
        <f>ROUND((SUM(BE126:BE262)),  2)</f>
        <v>0</v>
      </c>
      <c r="G33" s="38"/>
      <c r="H33" s="38"/>
      <c r="I33" s="164">
        <v>0.20999999999999999</v>
      </c>
      <c r="J33" s="163">
        <f>ROUND(((SUM(BE126:BE262))*I33),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39</v>
      </c>
      <c r="F34" s="163">
        <f>ROUND((SUM(BF126:BF262)),  2)</f>
        <v>0</v>
      </c>
      <c r="G34" s="38"/>
      <c r="H34" s="38"/>
      <c r="I34" s="164">
        <v>0.12</v>
      </c>
      <c r="J34" s="163">
        <f>ROUND(((SUM(BF126:BF262))*I34),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40</v>
      </c>
      <c r="F35" s="163">
        <f>ROUND((SUM(BG126:BG262)),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41</v>
      </c>
      <c r="F36" s="163">
        <f>ROUND((SUM(BH126:BH262)),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ROUND((SUM(BI126:BI262)),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43</v>
      </c>
      <c r="E39" s="167"/>
      <c r="F39" s="167"/>
      <c r="G39" s="168" t="s">
        <v>44</v>
      </c>
      <c r="H39" s="169" t="s">
        <v>45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46</v>
      </c>
      <c r="E50" s="173"/>
      <c r="F50" s="173"/>
      <c r="G50" s="172" t="s">
        <v>47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48</v>
      </c>
      <c r="E61" s="175"/>
      <c r="F61" s="176" t="s">
        <v>49</v>
      </c>
      <c r="G61" s="174" t="s">
        <v>48</v>
      </c>
      <c r="H61" s="175"/>
      <c r="I61" s="175"/>
      <c r="J61" s="177" t="s">
        <v>49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50</v>
      </c>
      <c r="E65" s="178"/>
      <c r="F65" s="178"/>
      <c r="G65" s="172" t="s">
        <v>51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48</v>
      </c>
      <c r="E76" s="175"/>
      <c r="F76" s="176" t="s">
        <v>49</v>
      </c>
      <c r="G76" s="174" t="s">
        <v>48</v>
      </c>
      <c r="H76" s="175"/>
      <c r="I76" s="175"/>
      <c r="J76" s="177" t="s">
        <v>49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Obnova VHI v MPR - Obnova VHI v části ul. Kosmákova, Jihlava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SO-03 - Výstavba dešťové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5. 9. 2024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114</v>
      </c>
      <c r="D94" s="185"/>
      <c r="E94" s="185"/>
      <c r="F94" s="185"/>
      <c r="G94" s="185"/>
      <c r="H94" s="185"/>
      <c r="I94" s="185"/>
      <c r="J94" s="186" t="s">
        <v>115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116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117</v>
      </c>
    </row>
    <row r="97" s="9" customFormat="1" ht="24.96" customHeight="1">
      <c r="A97" s="9"/>
      <c r="B97" s="188"/>
      <c r="C97" s="189"/>
      <c r="D97" s="190" t="s">
        <v>276</v>
      </c>
      <c r="E97" s="191"/>
      <c r="F97" s="191"/>
      <c r="G97" s="191"/>
      <c r="H97" s="191"/>
      <c r="I97" s="191"/>
      <c r="J97" s="192">
        <f>J127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277</v>
      </c>
      <c r="E98" s="196"/>
      <c r="F98" s="196"/>
      <c r="G98" s="196"/>
      <c r="H98" s="196"/>
      <c r="I98" s="196"/>
      <c r="J98" s="197">
        <f>J128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279</v>
      </c>
      <c r="E99" s="196"/>
      <c r="F99" s="196"/>
      <c r="G99" s="196"/>
      <c r="H99" s="196"/>
      <c r="I99" s="196"/>
      <c r="J99" s="197">
        <f>J185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280</v>
      </c>
      <c r="E100" s="196"/>
      <c r="F100" s="196"/>
      <c r="G100" s="196"/>
      <c r="H100" s="196"/>
      <c r="I100" s="196"/>
      <c r="J100" s="197">
        <f>J191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281</v>
      </c>
      <c r="E101" s="196"/>
      <c r="F101" s="196"/>
      <c r="G101" s="196"/>
      <c r="H101" s="196"/>
      <c r="I101" s="196"/>
      <c r="J101" s="197">
        <f>J226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282</v>
      </c>
      <c r="E102" s="196"/>
      <c r="F102" s="196"/>
      <c r="G102" s="196"/>
      <c r="H102" s="196"/>
      <c r="I102" s="196"/>
      <c r="J102" s="197">
        <f>J234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283</v>
      </c>
      <c r="E103" s="196"/>
      <c r="F103" s="196"/>
      <c r="G103" s="196"/>
      <c r="H103" s="196"/>
      <c r="I103" s="196"/>
      <c r="J103" s="197">
        <f>J246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284</v>
      </c>
      <c r="E104" s="191"/>
      <c r="F104" s="191"/>
      <c r="G104" s="191"/>
      <c r="H104" s="191"/>
      <c r="I104" s="191"/>
      <c r="J104" s="192">
        <f>J250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4"/>
      <c r="C105" s="133"/>
      <c r="D105" s="195" t="s">
        <v>1325</v>
      </c>
      <c r="E105" s="196"/>
      <c r="F105" s="196"/>
      <c r="G105" s="196"/>
      <c r="H105" s="196"/>
      <c r="I105" s="196"/>
      <c r="J105" s="197">
        <f>J251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1326</v>
      </c>
      <c r="E106" s="196"/>
      <c r="F106" s="196"/>
      <c r="G106" s="196"/>
      <c r="H106" s="196"/>
      <c r="I106" s="196"/>
      <c r="J106" s="197">
        <f>J255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125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3" t="str">
        <f>E7</f>
        <v>Obnova VHI v MPR - Obnova VHI v části ul. Kosmákova, Jihlava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111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SO-03 - Výstavba dešťové kanalizace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 xml:space="preserve"> </v>
      </c>
      <c r="G120" s="40"/>
      <c r="H120" s="40"/>
      <c r="I120" s="32" t="s">
        <v>22</v>
      </c>
      <c r="J120" s="79" t="str">
        <f>IF(J12="","",J12)</f>
        <v>5. 9. 2024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29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27</v>
      </c>
      <c r="D123" s="40"/>
      <c r="E123" s="40"/>
      <c r="F123" s="27" t="str">
        <f>IF(E18="","",E18)</f>
        <v>Vyplň údaj</v>
      </c>
      <c r="G123" s="40"/>
      <c r="H123" s="40"/>
      <c r="I123" s="32" t="s">
        <v>31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126</v>
      </c>
      <c r="D125" s="202" t="s">
        <v>58</v>
      </c>
      <c r="E125" s="202" t="s">
        <v>54</v>
      </c>
      <c r="F125" s="202" t="s">
        <v>55</v>
      </c>
      <c r="G125" s="202" t="s">
        <v>127</v>
      </c>
      <c r="H125" s="202" t="s">
        <v>128</v>
      </c>
      <c r="I125" s="202" t="s">
        <v>129</v>
      </c>
      <c r="J125" s="202" t="s">
        <v>115</v>
      </c>
      <c r="K125" s="203" t="s">
        <v>130</v>
      </c>
      <c r="L125" s="204"/>
      <c r="M125" s="100" t="s">
        <v>1</v>
      </c>
      <c r="N125" s="101" t="s">
        <v>37</v>
      </c>
      <c r="O125" s="101" t="s">
        <v>131</v>
      </c>
      <c r="P125" s="101" t="s">
        <v>132</v>
      </c>
      <c r="Q125" s="101" t="s">
        <v>133</v>
      </c>
      <c r="R125" s="101" t="s">
        <v>134</v>
      </c>
      <c r="S125" s="101" t="s">
        <v>135</v>
      </c>
      <c r="T125" s="102" t="s">
        <v>136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137</v>
      </c>
      <c r="D126" s="40"/>
      <c r="E126" s="40"/>
      <c r="F126" s="40"/>
      <c r="G126" s="40"/>
      <c r="H126" s="40"/>
      <c r="I126" s="40"/>
      <c r="J126" s="205">
        <f>BK126</f>
        <v>0</v>
      </c>
      <c r="K126" s="40"/>
      <c r="L126" s="44"/>
      <c r="M126" s="103"/>
      <c r="N126" s="206"/>
      <c r="O126" s="104"/>
      <c r="P126" s="207">
        <f>P127+P250</f>
        <v>0</v>
      </c>
      <c r="Q126" s="104"/>
      <c r="R126" s="207">
        <f>R127+R250</f>
        <v>1247.4722279999999</v>
      </c>
      <c r="S126" s="104"/>
      <c r="T126" s="208">
        <f>T127+T250</f>
        <v>294.89394999999996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72</v>
      </c>
      <c r="AU126" s="17" t="s">
        <v>117</v>
      </c>
      <c r="BK126" s="209">
        <f>BK127+BK250</f>
        <v>0</v>
      </c>
    </row>
    <row r="127" s="12" customFormat="1" ht="25.92" customHeight="1">
      <c r="A127" s="12"/>
      <c r="B127" s="210"/>
      <c r="C127" s="211"/>
      <c r="D127" s="212" t="s">
        <v>72</v>
      </c>
      <c r="E127" s="213" t="s">
        <v>287</v>
      </c>
      <c r="F127" s="213" t="s">
        <v>288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P128+P185+P191+P226+P234+P246</f>
        <v>0</v>
      </c>
      <c r="Q127" s="218"/>
      <c r="R127" s="219">
        <f>R128+R185+R191+R226+R234+R246</f>
        <v>1246.963728</v>
      </c>
      <c r="S127" s="218"/>
      <c r="T127" s="220">
        <f>T128+T185+T191+T226+T234+T246</f>
        <v>294.89394999999996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81</v>
      </c>
      <c r="AT127" s="222" t="s">
        <v>72</v>
      </c>
      <c r="AU127" s="222" t="s">
        <v>73</v>
      </c>
      <c r="AY127" s="221" t="s">
        <v>140</v>
      </c>
      <c r="BK127" s="223">
        <f>BK128+BK185+BK191+BK226+BK234+BK246</f>
        <v>0</v>
      </c>
    </row>
    <row r="128" s="12" customFormat="1" ht="22.8" customHeight="1">
      <c r="A128" s="12"/>
      <c r="B128" s="210"/>
      <c r="C128" s="211"/>
      <c r="D128" s="212" t="s">
        <v>72</v>
      </c>
      <c r="E128" s="224" t="s">
        <v>81</v>
      </c>
      <c r="F128" s="224" t="s">
        <v>289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SUM(P129:P184)</f>
        <v>0</v>
      </c>
      <c r="Q128" s="218"/>
      <c r="R128" s="219">
        <f>SUM(R129:R184)</f>
        <v>1242.7232879999999</v>
      </c>
      <c r="S128" s="218"/>
      <c r="T128" s="220">
        <f>SUM(T129:T184)</f>
        <v>294.89394999999996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81</v>
      </c>
      <c r="AT128" s="222" t="s">
        <v>72</v>
      </c>
      <c r="AU128" s="222" t="s">
        <v>81</v>
      </c>
      <c r="AY128" s="221" t="s">
        <v>140</v>
      </c>
      <c r="BK128" s="223">
        <f>SUM(BK129:BK184)</f>
        <v>0</v>
      </c>
    </row>
    <row r="129" s="2" customFormat="1" ht="33" customHeight="1">
      <c r="A129" s="38"/>
      <c r="B129" s="39"/>
      <c r="C129" s="226" t="s">
        <v>81</v>
      </c>
      <c r="D129" s="226" t="s">
        <v>143</v>
      </c>
      <c r="E129" s="227" t="s">
        <v>298</v>
      </c>
      <c r="F129" s="228" t="s">
        <v>299</v>
      </c>
      <c r="G129" s="229" t="s">
        <v>292</v>
      </c>
      <c r="H129" s="230">
        <v>47.969999999999999</v>
      </c>
      <c r="I129" s="231"/>
      <c r="J129" s="232">
        <f>ROUND(I129*H129,2)</f>
        <v>0</v>
      </c>
      <c r="K129" s="228" t="s">
        <v>147</v>
      </c>
      <c r="L129" s="44"/>
      <c r="M129" s="233" t="s">
        <v>1</v>
      </c>
      <c r="N129" s="234" t="s">
        <v>38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0.255</v>
      </c>
      <c r="T129" s="236">
        <f>S129*H129</f>
        <v>12.23235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166</v>
      </c>
      <c r="AT129" s="237" t="s">
        <v>143</v>
      </c>
      <c r="AU129" s="237" t="s">
        <v>83</v>
      </c>
      <c r="AY129" s="17" t="s">
        <v>140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81</v>
      </c>
      <c r="BK129" s="238">
        <f>ROUND(I129*H129,2)</f>
        <v>0</v>
      </c>
      <c r="BL129" s="17" t="s">
        <v>166</v>
      </c>
      <c r="BM129" s="237" t="s">
        <v>1327</v>
      </c>
    </row>
    <row r="130" s="2" customFormat="1">
      <c r="A130" s="38"/>
      <c r="B130" s="39"/>
      <c r="C130" s="40"/>
      <c r="D130" s="239" t="s">
        <v>150</v>
      </c>
      <c r="E130" s="40"/>
      <c r="F130" s="240" t="s">
        <v>301</v>
      </c>
      <c r="G130" s="40"/>
      <c r="H130" s="40"/>
      <c r="I130" s="241"/>
      <c r="J130" s="40"/>
      <c r="K130" s="40"/>
      <c r="L130" s="44"/>
      <c r="M130" s="242"/>
      <c r="N130" s="24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150</v>
      </c>
      <c r="AU130" s="17" t="s">
        <v>83</v>
      </c>
    </row>
    <row r="131" s="2" customFormat="1">
      <c r="A131" s="38"/>
      <c r="B131" s="39"/>
      <c r="C131" s="40"/>
      <c r="D131" s="244" t="s">
        <v>152</v>
      </c>
      <c r="E131" s="40"/>
      <c r="F131" s="245" t="s">
        <v>302</v>
      </c>
      <c r="G131" s="40"/>
      <c r="H131" s="40"/>
      <c r="I131" s="241"/>
      <c r="J131" s="40"/>
      <c r="K131" s="40"/>
      <c r="L131" s="44"/>
      <c r="M131" s="242"/>
      <c r="N131" s="243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152</v>
      </c>
      <c r="AU131" s="17" t="s">
        <v>83</v>
      </c>
    </row>
    <row r="132" s="13" customFormat="1">
      <c r="A132" s="13"/>
      <c r="B132" s="246"/>
      <c r="C132" s="247"/>
      <c r="D132" s="239" t="s">
        <v>154</v>
      </c>
      <c r="E132" s="248" t="s">
        <v>1</v>
      </c>
      <c r="F132" s="249" t="s">
        <v>917</v>
      </c>
      <c r="G132" s="247"/>
      <c r="H132" s="248" t="s">
        <v>1</v>
      </c>
      <c r="I132" s="250"/>
      <c r="J132" s="247"/>
      <c r="K132" s="247"/>
      <c r="L132" s="251"/>
      <c r="M132" s="252"/>
      <c r="N132" s="253"/>
      <c r="O132" s="253"/>
      <c r="P132" s="253"/>
      <c r="Q132" s="253"/>
      <c r="R132" s="253"/>
      <c r="S132" s="253"/>
      <c r="T132" s="25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5" t="s">
        <v>154</v>
      </c>
      <c r="AU132" s="255" t="s">
        <v>83</v>
      </c>
      <c r="AV132" s="13" t="s">
        <v>81</v>
      </c>
      <c r="AW132" s="13" t="s">
        <v>30</v>
      </c>
      <c r="AX132" s="13" t="s">
        <v>73</v>
      </c>
      <c r="AY132" s="255" t="s">
        <v>140</v>
      </c>
    </row>
    <row r="133" s="14" customFormat="1">
      <c r="A133" s="14"/>
      <c r="B133" s="256"/>
      <c r="C133" s="257"/>
      <c r="D133" s="239" t="s">
        <v>154</v>
      </c>
      <c r="E133" s="258" t="s">
        <v>1</v>
      </c>
      <c r="F133" s="259" t="s">
        <v>918</v>
      </c>
      <c r="G133" s="257"/>
      <c r="H133" s="260">
        <v>47.969999999999999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6" t="s">
        <v>154</v>
      </c>
      <c r="AU133" s="266" t="s">
        <v>83</v>
      </c>
      <c r="AV133" s="14" t="s">
        <v>83</v>
      </c>
      <c r="AW133" s="14" t="s">
        <v>30</v>
      </c>
      <c r="AX133" s="14" t="s">
        <v>81</v>
      </c>
      <c r="AY133" s="266" t="s">
        <v>140</v>
      </c>
    </row>
    <row r="134" s="2" customFormat="1" ht="33" customHeight="1">
      <c r="A134" s="38"/>
      <c r="B134" s="39"/>
      <c r="C134" s="226" t="s">
        <v>83</v>
      </c>
      <c r="D134" s="226" t="s">
        <v>143</v>
      </c>
      <c r="E134" s="227" t="s">
        <v>1328</v>
      </c>
      <c r="F134" s="228" t="s">
        <v>1329</v>
      </c>
      <c r="G134" s="229" t="s">
        <v>292</v>
      </c>
      <c r="H134" s="230">
        <v>49.399999999999999</v>
      </c>
      <c r="I134" s="231"/>
      <c r="J134" s="232">
        <f>ROUND(I134*H134,2)</f>
        <v>0</v>
      </c>
      <c r="K134" s="228" t="s">
        <v>147</v>
      </c>
      <c r="L134" s="44"/>
      <c r="M134" s="233" t="s">
        <v>1</v>
      </c>
      <c r="N134" s="234" t="s">
        <v>38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0.41699999999999998</v>
      </c>
      <c r="T134" s="236">
        <f>S134*H134</f>
        <v>20.599799999999998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166</v>
      </c>
      <c r="AT134" s="237" t="s">
        <v>143</v>
      </c>
      <c r="AU134" s="237" t="s">
        <v>83</v>
      </c>
      <c r="AY134" s="17" t="s">
        <v>140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81</v>
      </c>
      <c r="BK134" s="238">
        <f>ROUND(I134*H134,2)</f>
        <v>0</v>
      </c>
      <c r="BL134" s="17" t="s">
        <v>166</v>
      </c>
      <c r="BM134" s="237" t="s">
        <v>1330</v>
      </c>
    </row>
    <row r="135" s="2" customFormat="1">
      <c r="A135" s="38"/>
      <c r="B135" s="39"/>
      <c r="C135" s="40"/>
      <c r="D135" s="239" t="s">
        <v>150</v>
      </c>
      <c r="E135" s="40"/>
      <c r="F135" s="240" t="s">
        <v>1331</v>
      </c>
      <c r="G135" s="40"/>
      <c r="H135" s="40"/>
      <c r="I135" s="241"/>
      <c r="J135" s="40"/>
      <c r="K135" s="40"/>
      <c r="L135" s="44"/>
      <c r="M135" s="242"/>
      <c r="N135" s="243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150</v>
      </c>
      <c r="AU135" s="17" t="s">
        <v>83</v>
      </c>
    </row>
    <row r="136" s="2" customFormat="1">
      <c r="A136" s="38"/>
      <c r="B136" s="39"/>
      <c r="C136" s="40"/>
      <c r="D136" s="244" t="s">
        <v>152</v>
      </c>
      <c r="E136" s="40"/>
      <c r="F136" s="245" t="s">
        <v>1332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152</v>
      </c>
      <c r="AU136" s="17" t="s">
        <v>83</v>
      </c>
    </row>
    <row r="137" s="13" customFormat="1">
      <c r="A137" s="13"/>
      <c r="B137" s="246"/>
      <c r="C137" s="247"/>
      <c r="D137" s="239" t="s">
        <v>154</v>
      </c>
      <c r="E137" s="248" t="s">
        <v>1</v>
      </c>
      <c r="F137" s="249" t="s">
        <v>920</v>
      </c>
      <c r="G137" s="247"/>
      <c r="H137" s="248" t="s">
        <v>1</v>
      </c>
      <c r="I137" s="250"/>
      <c r="J137" s="247"/>
      <c r="K137" s="247"/>
      <c r="L137" s="251"/>
      <c r="M137" s="252"/>
      <c r="N137" s="253"/>
      <c r="O137" s="253"/>
      <c r="P137" s="253"/>
      <c r="Q137" s="253"/>
      <c r="R137" s="253"/>
      <c r="S137" s="253"/>
      <c r="T137" s="25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5" t="s">
        <v>154</v>
      </c>
      <c r="AU137" s="255" t="s">
        <v>83</v>
      </c>
      <c r="AV137" s="13" t="s">
        <v>81</v>
      </c>
      <c r="AW137" s="13" t="s">
        <v>30</v>
      </c>
      <c r="AX137" s="13" t="s">
        <v>73</v>
      </c>
      <c r="AY137" s="255" t="s">
        <v>140</v>
      </c>
    </row>
    <row r="138" s="14" customFormat="1">
      <c r="A138" s="14"/>
      <c r="B138" s="256"/>
      <c r="C138" s="257"/>
      <c r="D138" s="239" t="s">
        <v>154</v>
      </c>
      <c r="E138" s="258" t="s">
        <v>1</v>
      </c>
      <c r="F138" s="259" t="s">
        <v>921</v>
      </c>
      <c r="G138" s="257"/>
      <c r="H138" s="260">
        <v>49.399999999999999</v>
      </c>
      <c r="I138" s="261"/>
      <c r="J138" s="257"/>
      <c r="K138" s="257"/>
      <c r="L138" s="262"/>
      <c r="M138" s="263"/>
      <c r="N138" s="264"/>
      <c r="O138" s="264"/>
      <c r="P138" s="264"/>
      <c r="Q138" s="264"/>
      <c r="R138" s="264"/>
      <c r="S138" s="264"/>
      <c r="T138" s="26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6" t="s">
        <v>154</v>
      </c>
      <c r="AU138" s="266" t="s">
        <v>83</v>
      </c>
      <c r="AV138" s="14" t="s">
        <v>83</v>
      </c>
      <c r="AW138" s="14" t="s">
        <v>30</v>
      </c>
      <c r="AX138" s="14" t="s">
        <v>81</v>
      </c>
      <c r="AY138" s="266" t="s">
        <v>140</v>
      </c>
    </row>
    <row r="139" s="2" customFormat="1" ht="24.15" customHeight="1">
      <c r="A139" s="38"/>
      <c r="B139" s="39"/>
      <c r="C139" s="226" t="s">
        <v>161</v>
      </c>
      <c r="D139" s="226" t="s">
        <v>143</v>
      </c>
      <c r="E139" s="227" t="s">
        <v>922</v>
      </c>
      <c r="F139" s="228" t="s">
        <v>923</v>
      </c>
      <c r="G139" s="229" t="s">
        <v>292</v>
      </c>
      <c r="H139" s="230">
        <v>326.81999999999999</v>
      </c>
      <c r="I139" s="231"/>
      <c r="J139" s="232">
        <f>ROUND(I139*H139,2)</f>
        <v>0</v>
      </c>
      <c r="K139" s="228" t="s">
        <v>147</v>
      </c>
      <c r="L139" s="44"/>
      <c r="M139" s="233" t="s">
        <v>1</v>
      </c>
      <c r="N139" s="234" t="s">
        <v>38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0.57999999999999996</v>
      </c>
      <c r="T139" s="236">
        <f>S139*H139</f>
        <v>189.55559999999997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166</v>
      </c>
      <c r="AT139" s="237" t="s">
        <v>143</v>
      </c>
      <c r="AU139" s="237" t="s">
        <v>83</v>
      </c>
      <c r="AY139" s="17" t="s">
        <v>140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81</v>
      </c>
      <c r="BK139" s="238">
        <f>ROUND(I139*H139,2)</f>
        <v>0</v>
      </c>
      <c r="BL139" s="17" t="s">
        <v>166</v>
      </c>
      <c r="BM139" s="237" t="s">
        <v>1333</v>
      </c>
    </row>
    <row r="140" s="2" customFormat="1">
      <c r="A140" s="38"/>
      <c r="B140" s="39"/>
      <c r="C140" s="40"/>
      <c r="D140" s="239" t="s">
        <v>150</v>
      </c>
      <c r="E140" s="40"/>
      <c r="F140" s="240" t="s">
        <v>925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150</v>
      </c>
      <c r="AU140" s="17" t="s">
        <v>83</v>
      </c>
    </row>
    <row r="141" s="2" customFormat="1">
      <c r="A141" s="38"/>
      <c r="B141" s="39"/>
      <c r="C141" s="40"/>
      <c r="D141" s="244" t="s">
        <v>152</v>
      </c>
      <c r="E141" s="40"/>
      <c r="F141" s="245" t="s">
        <v>926</v>
      </c>
      <c r="G141" s="40"/>
      <c r="H141" s="40"/>
      <c r="I141" s="241"/>
      <c r="J141" s="40"/>
      <c r="K141" s="40"/>
      <c r="L141" s="44"/>
      <c r="M141" s="242"/>
      <c r="N141" s="243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152</v>
      </c>
      <c r="AU141" s="17" t="s">
        <v>83</v>
      </c>
    </row>
    <row r="142" s="14" customFormat="1">
      <c r="A142" s="14"/>
      <c r="B142" s="256"/>
      <c r="C142" s="257"/>
      <c r="D142" s="239" t="s">
        <v>154</v>
      </c>
      <c r="E142" s="258" t="s">
        <v>1</v>
      </c>
      <c r="F142" s="259" t="s">
        <v>1334</v>
      </c>
      <c r="G142" s="257"/>
      <c r="H142" s="260">
        <v>326.81999999999999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154</v>
      </c>
      <c r="AU142" s="266" t="s">
        <v>83</v>
      </c>
      <c r="AV142" s="14" t="s">
        <v>83</v>
      </c>
      <c r="AW142" s="14" t="s">
        <v>30</v>
      </c>
      <c r="AX142" s="14" t="s">
        <v>81</v>
      </c>
      <c r="AY142" s="266" t="s">
        <v>140</v>
      </c>
    </row>
    <row r="143" s="2" customFormat="1" ht="24.15" customHeight="1">
      <c r="A143" s="38"/>
      <c r="B143" s="39"/>
      <c r="C143" s="226" t="s">
        <v>166</v>
      </c>
      <c r="D143" s="226" t="s">
        <v>143</v>
      </c>
      <c r="E143" s="227" t="s">
        <v>928</v>
      </c>
      <c r="F143" s="228" t="s">
        <v>929</v>
      </c>
      <c r="G143" s="229" t="s">
        <v>292</v>
      </c>
      <c r="H143" s="230">
        <v>229.44999999999999</v>
      </c>
      <c r="I143" s="231"/>
      <c r="J143" s="232">
        <f>ROUND(I143*H143,2)</f>
        <v>0</v>
      </c>
      <c r="K143" s="228" t="s">
        <v>147</v>
      </c>
      <c r="L143" s="44"/>
      <c r="M143" s="233" t="s">
        <v>1</v>
      </c>
      <c r="N143" s="234" t="s">
        <v>38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0.316</v>
      </c>
      <c r="T143" s="236">
        <f>S143*H143</f>
        <v>72.506199999999993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166</v>
      </c>
      <c r="AT143" s="237" t="s">
        <v>143</v>
      </c>
      <c r="AU143" s="237" t="s">
        <v>83</v>
      </c>
      <c r="AY143" s="17" t="s">
        <v>140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81</v>
      </c>
      <c r="BK143" s="238">
        <f>ROUND(I143*H143,2)</f>
        <v>0</v>
      </c>
      <c r="BL143" s="17" t="s">
        <v>166</v>
      </c>
      <c r="BM143" s="237" t="s">
        <v>1335</v>
      </c>
    </row>
    <row r="144" s="2" customFormat="1">
      <c r="A144" s="38"/>
      <c r="B144" s="39"/>
      <c r="C144" s="40"/>
      <c r="D144" s="239" t="s">
        <v>150</v>
      </c>
      <c r="E144" s="40"/>
      <c r="F144" s="240" t="s">
        <v>931</v>
      </c>
      <c r="G144" s="40"/>
      <c r="H144" s="40"/>
      <c r="I144" s="241"/>
      <c r="J144" s="40"/>
      <c r="K144" s="40"/>
      <c r="L144" s="44"/>
      <c r="M144" s="242"/>
      <c r="N144" s="243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150</v>
      </c>
      <c r="AU144" s="17" t="s">
        <v>83</v>
      </c>
    </row>
    <row r="145" s="2" customFormat="1">
      <c r="A145" s="38"/>
      <c r="B145" s="39"/>
      <c r="C145" s="40"/>
      <c r="D145" s="244" t="s">
        <v>152</v>
      </c>
      <c r="E145" s="40"/>
      <c r="F145" s="245" t="s">
        <v>932</v>
      </c>
      <c r="G145" s="40"/>
      <c r="H145" s="40"/>
      <c r="I145" s="241"/>
      <c r="J145" s="40"/>
      <c r="K145" s="40"/>
      <c r="L145" s="44"/>
      <c r="M145" s="242"/>
      <c r="N145" s="24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152</v>
      </c>
      <c r="AU145" s="17" t="s">
        <v>83</v>
      </c>
    </row>
    <row r="146" s="13" customFormat="1">
      <c r="A146" s="13"/>
      <c r="B146" s="246"/>
      <c r="C146" s="247"/>
      <c r="D146" s="239" t="s">
        <v>154</v>
      </c>
      <c r="E146" s="248" t="s">
        <v>1</v>
      </c>
      <c r="F146" s="249" t="s">
        <v>324</v>
      </c>
      <c r="G146" s="247"/>
      <c r="H146" s="248" t="s">
        <v>1</v>
      </c>
      <c r="I146" s="250"/>
      <c r="J146" s="247"/>
      <c r="K146" s="247"/>
      <c r="L146" s="251"/>
      <c r="M146" s="252"/>
      <c r="N146" s="253"/>
      <c r="O146" s="253"/>
      <c r="P146" s="253"/>
      <c r="Q146" s="253"/>
      <c r="R146" s="253"/>
      <c r="S146" s="253"/>
      <c r="T146" s="25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5" t="s">
        <v>154</v>
      </c>
      <c r="AU146" s="255" t="s">
        <v>83</v>
      </c>
      <c r="AV146" s="13" t="s">
        <v>81</v>
      </c>
      <c r="AW146" s="13" t="s">
        <v>30</v>
      </c>
      <c r="AX146" s="13" t="s">
        <v>73</v>
      </c>
      <c r="AY146" s="255" t="s">
        <v>140</v>
      </c>
    </row>
    <row r="147" s="14" customFormat="1">
      <c r="A147" s="14"/>
      <c r="B147" s="256"/>
      <c r="C147" s="257"/>
      <c r="D147" s="239" t="s">
        <v>154</v>
      </c>
      <c r="E147" s="258" t="s">
        <v>1</v>
      </c>
      <c r="F147" s="259" t="s">
        <v>933</v>
      </c>
      <c r="G147" s="257"/>
      <c r="H147" s="260">
        <v>229.44999999999999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154</v>
      </c>
      <c r="AU147" s="266" t="s">
        <v>83</v>
      </c>
      <c r="AV147" s="14" t="s">
        <v>83</v>
      </c>
      <c r="AW147" s="14" t="s">
        <v>30</v>
      </c>
      <c r="AX147" s="14" t="s">
        <v>81</v>
      </c>
      <c r="AY147" s="266" t="s">
        <v>140</v>
      </c>
    </row>
    <row r="148" s="2" customFormat="1" ht="33" customHeight="1">
      <c r="A148" s="38"/>
      <c r="B148" s="39"/>
      <c r="C148" s="226" t="s">
        <v>139</v>
      </c>
      <c r="D148" s="226" t="s">
        <v>143</v>
      </c>
      <c r="E148" s="227" t="s">
        <v>326</v>
      </c>
      <c r="F148" s="228" t="s">
        <v>327</v>
      </c>
      <c r="G148" s="229" t="s">
        <v>328</v>
      </c>
      <c r="H148" s="230">
        <v>457.54000000000002</v>
      </c>
      <c r="I148" s="231"/>
      <c r="J148" s="232">
        <f>ROUND(I148*H148,2)</f>
        <v>0</v>
      </c>
      <c r="K148" s="228" t="s">
        <v>147</v>
      </c>
      <c r="L148" s="44"/>
      <c r="M148" s="233" t="s">
        <v>1</v>
      </c>
      <c r="N148" s="234" t="s">
        <v>38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166</v>
      </c>
      <c r="AT148" s="237" t="s">
        <v>143</v>
      </c>
      <c r="AU148" s="237" t="s">
        <v>83</v>
      </c>
      <c r="AY148" s="17" t="s">
        <v>140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81</v>
      </c>
      <c r="BK148" s="238">
        <f>ROUND(I148*H148,2)</f>
        <v>0</v>
      </c>
      <c r="BL148" s="17" t="s">
        <v>166</v>
      </c>
      <c r="BM148" s="237" t="s">
        <v>1336</v>
      </c>
    </row>
    <row r="149" s="2" customFormat="1">
      <c r="A149" s="38"/>
      <c r="B149" s="39"/>
      <c r="C149" s="40"/>
      <c r="D149" s="239" t="s">
        <v>150</v>
      </c>
      <c r="E149" s="40"/>
      <c r="F149" s="240" t="s">
        <v>330</v>
      </c>
      <c r="G149" s="40"/>
      <c r="H149" s="40"/>
      <c r="I149" s="241"/>
      <c r="J149" s="40"/>
      <c r="K149" s="40"/>
      <c r="L149" s="44"/>
      <c r="M149" s="242"/>
      <c r="N149" s="243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150</v>
      </c>
      <c r="AU149" s="17" t="s">
        <v>83</v>
      </c>
    </row>
    <row r="150" s="2" customFormat="1">
      <c r="A150" s="38"/>
      <c r="B150" s="39"/>
      <c r="C150" s="40"/>
      <c r="D150" s="244" t="s">
        <v>152</v>
      </c>
      <c r="E150" s="40"/>
      <c r="F150" s="245" t="s">
        <v>331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152</v>
      </c>
      <c r="AU150" s="17" t="s">
        <v>83</v>
      </c>
    </row>
    <row r="151" s="14" customFormat="1">
      <c r="A151" s="14"/>
      <c r="B151" s="256"/>
      <c r="C151" s="257"/>
      <c r="D151" s="239" t="s">
        <v>154</v>
      </c>
      <c r="E151" s="258" t="s">
        <v>273</v>
      </c>
      <c r="F151" s="259" t="s">
        <v>1337</v>
      </c>
      <c r="G151" s="257"/>
      <c r="H151" s="260">
        <v>915.08000000000004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154</v>
      </c>
      <c r="AU151" s="266" t="s">
        <v>83</v>
      </c>
      <c r="AV151" s="14" t="s">
        <v>83</v>
      </c>
      <c r="AW151" s="14" t="s">
        <v>30</v>
      </c>
      <c r="AX151" s="14" t="s">
        <v>73</v>
      </c>
      <c r="AY151" s="266" t="s">
        <v>140</v>
      </c>
    </row>
    <row r="152" s="14" customFormat="1">
      <c r="A152" s="14"/>
      <c r="B152" s="256"/>
      <c r="C152" s="257"/>
      <c r="D152" s="239" t="s">
        <v>154</v>
      </c>
      <c r="E152" s="258" t="s">
        <v>1</v>
      </c>
      <c r="F152" s="259" t="s">
        <v>333</v>
      </c>
      <c r="G152" s="257"/>
      <c r="H152" s="260">
        <v>457.54000000000002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154</v>
      </c>
      <c r="AU152" s="266" t="s">
        <v>83</v>
      </c>
      <c r="AV152" s="14" t="s">
        <v>83</v>
      </c>
      <c r="AW152" s="14" t="s">
        <v>30</v>
      </c>
      <c r="AX152" s="14" t="s">
        <v>81</v>
      </c>
      <c r="AY152" s="266" t="s">
        <v>140</v>
      </c>
    </row>
    <row r="153" s="2" customFormat="1" ht="33" customHeight="1">
      <c r="A153" s="38"/>
      <c r="B153" s="39"/>
      <c r="C153" s="226" t="s">
        <v>176</v>
      </c>
      <c r="D153" s="226" t="s">
        <v>143</v>
      </c>
      <c r="E153" s="227" t="s">
        <v>334</v>
      </c>
      <c r="F153" s="228" t="s">
        <v>335</v>
      </c>
      <c r="G153" s="229" t="s">
        <v>328</v>
      </c>
      <c r="H153" s="230">
        <v>457.54000000000002</v>
      </c>
      <c r="I153" s="231"/>
      <c r="J153" s="232">
        <f>ROUND(I153*H153,2)</f>
        <v>0</v>
      </c>
      <c r="K153" s="228" t="s">
        <v>147</v>
      </c>
      <c r="L153" s="44"/>
      <c r="M153" s="233" t="s">
        <v>1</v>
      </c>
      <c r="N153" s="234" t="s">
        <v>38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166</v>
      </c>
      <c r="AT153" s="237" t="s">
        <v>143</v>
      </c>
      <c r="AU153" s="237" t="s">
        <v>83</v>
      </c>
      <c r="AY153" s="17" t="s">
        <v>140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81</v>
      </c>
      <c r="BK153" s="238">
        <f>ROUND(I153*H153,2)</f>
        <v>0</v>
      </c>
      <c r="BL153" s="17" t="s">
        <v>166</v>
      </c>
      <c r="BM153" s="237" t="s">
        <v>1338</v>
      </c>
    </row>
    <row r="154" s="2" customFormat="1">
      <c r="A154" s="38"/>
      <c r="B154" s="39"/>
      <c r="C154" s="40"/>
      <c r="D154" s="239" t="s">
        <v>150</v>
      </c>
      <c r="E154" s="40"/>
      <c r="F154" s="240" t="s">
        <v>337</v>
      </c>
      <c r="G154" s="40"/>
      <c r="H154" s="40"/>
      <c r="I154" s="241"/>
      <c r="J154" s="40"/>
      <c r="K154" s="40"/>
      <c r="L154" s="44"/>
      <c r="M154" s="242"/>
      <c r="N154" s="243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150</v>
      </c>
      <c r="AU154" s="17" t="s">
        <v>83</v>
      </c>
    </row>
    <row r="155" s="2" customFormat="1">
      <c r="A155" s="38"/>
      <c r="B155" s="39"/>
      <c r="C155" s="40"/>
      <c r="D155" s="244" t="s">
        <v>152</v>
      </c>
      <c r="E155" s="40"/>
      <c r="F155" s="245" t="s">
        <v>338</v>
      </c>
      <c r="G155" s="40"/>
      <c r="H155" s="40"/>
      <c r="I155" s="241"/>
      <c r="J155" s="40"/>
      <c r="K155" s="40"/>
      <c r="L155" s="44"/>
      <c r="M155" s="242"/>
      <c r="N155" s="243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152</v>
      </c>
      <c r="AU155" s="17" t="s">
        <v>83</v>
      </c>
    </row>
    <row r="156" s="14" customFormat="1">
      <c r="A156" s="14"/>
      <c r="B156" s="256"/>
      <c r="C156" s="257"/>
      <c r="D156" s="239" t="s">
        <v>154</v>
      </c>
      <c r="E156" s="258" t="s">
        <v>1</v>
      </c>
      <c r="F156" s="259" t="s">
        <v>333</v>
      </c>
      <c r="G156" s="257"/>
      <c r="H156" s="260">
        <v>457.54000000000002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154</v>
      </c>
      <c r="AU156" s="266" t="s">
        <v>83</v>
      </c>
      <c r="AV156" s="14" t="s">
        <v>83</v>
      </c>
      <c r="AW156" s="14" t="s">
        <v>30</v>
      </c>
      <c r="AX156" s="14" t="s">
        <v>81</v>
      </c>
      <c r="AY156" s="266" t="s">
        <v>140</v>
      </c>
    </row>
    <row r="157" s="2" customFormat="1" ht="24.15" customHeight="1">
      <c r="A157" s="38"/>
      <c r="B157" s="39"/>
      <c r="C157" s="226" t="s">
        <v>181</v>
      </c>
      <c r="D157" s="226" t="s">
        <v>143</v>
      </c>
      <c r="E157" s="227" t="s">
        <v>951</v>
      </c>
      <c r="F157" s="228" t="s">
        <v>952</v>
      </c>
      <c r="G157" s="229" t="s">
        <v>292</v>
      </c>
      <c r="H157" s="230">
        <v>1463.2000000000001</v>
      </c>
      <c r="I157" s="231"/>
      <c r="J157" s="232">
        <f>ROUND(I157*H157,2)</f>
        <v>0</v>
      </c>
      <c r="K157" s="228" t="s">
        <v>147</v>
      </c>
      <c r="L157" s="44"/>
      <c r="M157" s="233" t="s">
        <v>1</v>
      </c>
      <c r="N157" s="234" t="s">
        <v>38</v>
      </c>
      <c r="O157" s="91"/>
      <c r="P157" s="235">
        <f>O157*H157</f>
        <v>0</v>
      </c>
      <c r="Q157" s="235">
        <v>0.00059000000000000003</v>
      </c>
      <c r="R157" s="235">
        <f>Q157*H157</f>
        <v>0.86328800000000006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166</v>
      </c>
      <c r="AT157" s="237" t="s">
        <v>143</v>
      </c>
      <c r="AU157" s="237" t="s">
        <v>83</v>
      </c>
      <c r="AY157" s="17" t="s">
        <v>140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81</v>
      </c>
      <c r="BK157" s="238">
        <f>ROUND(I157*H157,2)</f>
        <v>0</v>
      </c>
      <c r="BL157" s="17" t="s">
        <v>166</v>
      </c>
      <c r="BM157" s="237" t="s">
        <v>1339</v>
      </c>
    </row>
    <row r="158" s="2" customFormat="1">
      <c r="A158" s="38"/>
      <c r="B158" s="39"/>
      <c r="C158" s="40"/>
      <c r="D158" s="239" t="s">
        <v>150</v>
      </c>
      <c r="E158" s="40"/>
      <c r="F158" s="240" t="s">
        <v>954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150</v>
      </c>
      <c r="AU158" s="17" t="s">
        <v>83</v>
      </c>
    </row>
    <row r="159" s="2" customFormat="1">
      <c r="A159" s="38"/>
      <c r="B159" s="39"/>
      <c r="C159" s="40"/>
      <c r="D159" s="244" t="s">
        <v>152</v>
      </c>
      <c r="E159" s="40"/>
      <c r="F159" s="245" t="s">
        <v>955</v>
      </c>
      <c r="G159" s="40"/>
      <c r="H159" s="40"/>
      <c r="I159" s="241"/>
      <c r="J159" s="40"/>
      <c r="K159" s="40"/>
      <c r="L159" s="44"/>
      <c r="M159" s="242"/>
      <c r="N159" s="243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152</v>
      </c>
      <c r="AU159" s="17" t="s">
        <v>83</v>
      </c>
    </row>
    <row r="160" s="14" customFormat="1">
      <c r="A160" s="14"/>
      <c r="B160" s="256"/>
      <c r="C160" s="257"/>
      <c r="D160" s="239" t="s">
        <v>154</v>
      </c>
      <c r="E160" s="258" t="s">
        <v>904</v>
      </c>
      <c r="F160" s="259" t="s">
        <v>1340</v>
      </c>
      <c r="G160" s="257"/>
      <c r="H160" s="260">
        <v>1463.2000000000001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154</v>
      </c>
      <c r="AU160" s="266" t="s">
        <v>83</v>
      </c>
      <c r="AV160" s="14" t="s">
        <v>83</v>
      </c>
      <c r="AW160" s="14" t="s">
        <v>30</v>
      </c>
      <c r="AX160" s="14" t="s">
        <v>81</v>
      </c>
      <c r="AY160" s="266" t="s">
        <v>140</v>
      </c>
    </row>
    <row r="161" s="2" customFormat="1" ht="24.15" customHeight="1">
      <c r="A161" s="38"/>
      <c r="B161" s="39"/>
      <c r="C161" s="226" t="s">
        <v>188</v>
      </c>
      <c r="D161" s="226" t="s">
        <v>143</v>
      </c>
      <c r="E161" s="227" t="s">
        <v>957</v>
      </c>
      <c r="F161" s="228" t="s">
        <v>958</v>
      </c>
      <c r="G161" s="229" t="s">
        <v>292</v>
      </c>
      <c r="H161" s="230">
        <v>1463.2000000000001</v>
      </c>
      <c r="I161" s="231"/>
      <c r="J161" s="232">
        <f>ROUND(I161*H161,2)</f>
        <v>0</v>
      </c>
      <c r="K161" s="228" t="s">
        <v>147</v>
      </c>
      <c r="L161" s="44"/>
      <c r="M161" s="233" t="s">
        <v>1</v>
      </c>
      <c r="N161" s="234" t="s">
        <v>38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166</v>
      </c>
      <c r="AT161" s="237" t="s">
        <v>143</v>
      </c>
      <c r="AU161" s="237" t="s">
        <v>83</v>
      </c>
      <c r="AY161" s="17" t="s">
        <v>140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81</v>
      </c>
      <c r="BK161" s="238">
        <f>ROUND(I161*H161,2)</f>
        <v>0</v>
      </c>
      <c r="BL161" s="17" t="s">
        <v>166</v>
      </c>
      <c r="BM161" s="237" t="s">
        <v>1341</v>
      </c>
    </row>
    <row r="162" s="2" customFormat="1">
      <c r="A162" s="38"/>
      <c r="B162" s="39"/>
      <c r="C162" s="40"/>
      <c r="D162" s="239" t="s">
        <v>150</v>
      </c>
      <c r="E162" s="40"/>
      <c r="F162" s="240" t="s">
        <v>960</v>
      </c>
      <c r="G162" s="40"/>
      <c r="H162" s="40"/>
      <c r="I162" s="241"/>
      <c r="J162" s="40"/>
      <c r="K162" s="40"/>
      <c r="L162" s="44"/>
      <c r="M162" s="242"/>
      <c r="N162" s="24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150</v>
      </c>
      <c r="AU162" s="17" t="s">
        <v>83</v>
      </c>
    </row>
    <row r="163" s="2" customFormat="1">
      <c r="A163" s="38"/>
      <c r="B163" s="39"/>
      <c r="C163" s="40"/>
      <c r="D163" s="244" t="s">
        <v>152</v>
      </c>
      <c r="E163" s="40"/>
      <c r="F163" s="245" t="s">
        <v>961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152</v>
      </c>
      <c r="AU163" s="17" t="s">
        <v>83</v>
      </c>
    </row>
    <row r="164" s="14" customFormat="1">
      <c r="A164" s="14"/>
      <c r="B164" s="256"/>
      <c r="C164" s="257"/>
      <c r="D164" s="239" t="s">
        <v>154</v>
      </c>
      <c r="E164" s="258" t="s">
        <v>1</v>
      </c>
      <c r="F164" s="259" t="s">
        <v>904</v>
      </c>
      <c r="G164" s="257"/>
      <c r="H164" s="260">
        <v>1463.2000000000001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154</v>
      </c>
      <c r="AU164" s="266" t="s">
        <v>83</v>
      </c>
      <c r="AV164" s="14" t="s">
        <v>83</v>
      </c>
      <c r="AW164" s="14" t="s">
        <v>30</v>
      </c>
      <c r="AX164" s="14" t="s">
        <v>81</v>
      </c>
      <c r="AY164" s="266" t="s">
        <v>140</v>
      </c>
    </row>
    <row r="165" s="2" customFormat="1" ht="37.8" customHeight="1">
      <c r="A165" s="38"/>
      <c r="B165" s="39"/>
      <c r="C165" s="226" t="s">
        <v>198</v>
      </c>
      <c r="D165" s="226" t="s">
        <v>143</v>
      </c>
      <c r="E165" s="227" t="s">
        <v>355</v>
      </c>
      <c r="F165" s="228" t="s">
        <v>356</v>
      </c>
      <c r="G165" s="229" t="s">
        <v>328</v>
      </c>
      <c r="H165" s="230">
        <v>915.08000000000004</v>
      </c>
      <c r="I165" s="231"/>
      <c r="J165" s="232">
        <f>ROUND(I165*H165,2)</f>
        <v>0</v>
      </c>
      <c r="K165" s="228" t="s">
        <v>147</v>
      </c>
      <c r="L165" s="44"/>
      <c r="M165" s="233" t="s">
        <v>1</v>
      </c>
      <c r="N165" s="234" t="s">
        <v>38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166</v>
      </c>
      <c r="AT165" s="237" t="s">
        <v>143</v>
      </c>
      <c r="AU165" s="237" t="s">
        <v>83</v>
      </c>
      <c r="AY165" s="17" t="s">
        <v>140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81</v>
      </c>
      <c r="BK165" s="238">
        <f>ROUND(I165*H165,2)</f>
        <v>0</v>
      </c>
      <c r="BL165" s="17" t="s">
        <v>166</v>
      </c>
      <c r="BM165" s="237" t="s">
        <v>1342</v>
      </c>
    </row>
    <row r="166" s="2" customFormat="1">
      <c r="A166" s="38"/>
      <c r="B166" s="39"/>
      <c r="C166" s="40"/>
      <c r="D166" s="239" t="s">
        <v>150</v>
      </c>
      <c r="E166" s="40"/>
      <c r="F166" s="240" t="s">
        <v>358</v>
      </c>
      <c r="G166" s="40"/>
      <c r="H166" s="40"/>
      <c r="I166" s="241"/>
      <c r="J166" s="40"/>
      <c r="K166" s="40"/>
      <c r="L166" s="44"/>
      <c r="M166" s="242"/>
      <c r="N166" s="24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150</v>
      </c>
      <c r="AU166" s="17" t="s">
        <v>83</v>
      </c>
    </row>
    <row r="167" s="2" customFormat="1">
      <c r="A167" s="38"/>
      <c r="B167" s="39"/>
      <c r="C167" s="40"/>
      <c r="D167" s="244" t="s">
        <v>152</v>
      </c>
      <c r="E167" s="40"/>
      <c r="F167" s="245" t="s">
        <v>359</v>
      </c>
      <c r="G167" s="40"/>
      <c r="H167" s="40"/>
      <c r="I167" s="241"/>
      <c r="J167" s="40"/>
      <c r="K167" s="40"/>
      <c r="L167" s="44"/>
      <c r="M167" s="242"/>
      <c r="N167" s="24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152</v>
      </c>
      <c r="AU167" s="17" t="s">
        <v>83</v>
      </c>
    </row>
    <row r="168" s="14" customFormat="1">
      <c r="A168" s="14"/>
      <c r="B168" s="256"/>
      <c r="C168" s="257"/>
      <c r="D168" s="239" t="s">
        <v>154</v>
      </c>
      <c r="E168" s="258" t="s">
        <v>1</v>
      </c>
      <c r="F168" s="259" t="s">
        <v>273</v>
      </c>
      <c r="G168" s="257"/>
      <c r="H168" s="260">
        <v>915.08000000000004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154</v>
      </c>
      <c r="AU168" s="266" t="s">
        <v>83</v>
      </c>
      <c r="AV168" s="14" t="s">
        <v>83</v>
      </c>
      <c r="AW168" s="14" t="s">
        <v>30</v>
      </c>
      <c r="AX168" s="14" t="s">
        <v>81</v>
      </c>
      <c r="AY168" s="266" t="s">
        <v>140</v>
      </c>
    </row>
    <row r="169" s="2" customFormat="1" ht="33" customHeight="1">
      <c r="A169" s="38"/>
      <c r="B169" s="39"/>
      <c r="C169" s="226" t="s">
        <v>204</v>
      </c>
      <c r="D169" s="226" t="s">
        <v>143</v>
      </c>
      <c r="E169" s="227" t="s">
        <v>963</v>
      </c>
      <c r="F169" s="228" t="s">
        <v>964</v>
      </c>
      <c r="G169" s="229" t="s">
        <v>362</v>
      </c>
      <c r="H169" s="230">
        <v>1830.1600000000001</v>
      </c>
      <c r="I169" s="231"/>
      <c r="J169" s="232">
        <f>ROUND(I169*H169,2)</f>
        <v>0</v>
      </c>
      <c r="K169" s="228" t="s">
        <v>147</v>
      </c>
      <c r="L169" s="44"/>
      <c r="M169" s="233" t="s">
        <v>1</v>
      </c>
      <c r="N169" s="234" t="s">
        <v>38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166</v>
      </c>
      <c r="AT169" s="237" t="s">
        <v>143</v>
      </c>
      <c r="AU169" s="237" t="s">
        <v>83</v>
      </c>
      <c r="AY169" s="17" t="s">
        <v>140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81</v>
      </c>
      <c r="BK169" s="238">
        <f>ROUND(I169*H169,2)</f>
        <v>0</v>
      </c>
      <c r="BL169" s="17" t="s">
        <v>166</v>
      </c>
      <c r="BM169" s="237" t="s">
        <v>1343</v>
      </c>
    </row>
    <row r="170" s="2" customFormat="1">
      <c r="A170" s="38"/>
      <c r="B170" s="39"/>
      <c r="C170" s="40"/>
      <c r="D170" s="239" t="s">
        <v>150</v>
      </c>
      <c r="E170" s="40"/>
      <c r="F170" s="240" t="s">
        <v>966</v>
      </c>
      <c r="G170" s="40"/>
      <c r="H170" s="40"/>
      <c r="I170" s="241"/>
      <c r="J170" s="40"/>
      <c r="K170" s="40"/>
      <c r="L170" s="44"/>
      <c r="M170" s="242"/>
      <c r="N170" s="243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150</v>
      </c>
      <c r="AU170" s="17" t="s">
        <v>83</v>
      </c>
    </row>
    <row r="171" s="2" customFormat="1">
      <c r="A171" s="38"/>
      <c r="B171" s="39"/>
      <c r="C171" s="40"/>
      <c r="D171" s="244" t="s">
        <v>152</v>
      </c>
      <c r="E171" s="40"/>
      <c r="F171" s="245" t="s">
        <v>967</v>
      </c>
      <c r="G171" s="40"/>
      <c r="H171" s="40"/>
      <c r="I171" s="241"/>
      <c r="J171" s="40"/>
      <c r="K171" s="40"/>
      <c r="L171" s="44"/>
      <c r="M171" s="242"/>
      <c r="N171" s="24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152</v>
      </c>
      <c r="AU171" s="17" t="s">
        <v>83</v>
      </c>
    </row>
    <row r="172" s="14" customFormat="1">
      <c r="A172" s="14"/>
      <c r="B172" s="256"/>
      <c r="C172" s="257"/>
      <c r="D172" s="239" t="s">
        <v>154</v>
      </c>
      <c r="E172" s="258" t="s">
        <v>1</v>
      </c>
      <c r="F172" s="259" t="s">
        <v>366</v>
      </c>
      <c r="G172" s="257"/>
      <c r="H172" s="260">
        <v>1830.1600000000001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6" t="s">
        <v>154</v>
      </c>
      <c r="AU172" s="266" t="s">
        <v>83</v>
      </c>
      <c r="AV172" s="14" t="s">
        <v>83</v>
      </c>
      <c r="AW172" s="14" t="s">
        <v>30</v>
      </c>
      <c r="AX172" s="14" t="s">
        <v>81</v>
      </c>
      <c r="AY172" s="266" t="s">
        <v>140</v>
      </c>
    </row>
    <row r="173" s="2" customFormat="1" ht="16.5" customHeight="1">
      <c r="A173" s="38"/>
      <c r="B173" s="39"/>
      <c r="C173" s="226" t="s">
        <v>210</v>
      </c>
      <c r="D173" s="226" t="s">
        <v>143</v>
      </c>
      <c r="E173" s="227" t="s">
        <v>367</v>
      </c>
      <c r="F173" s="228" t="s">
        <v>368</v>
      </c>
      <c r="G173" s="229" t="s">
        <v>328</v>
      </c>
      <c r="H173" s="230">
        <v>915.08000000000004</v>
      </c>
      <c r="I173" s="231"/>
      <c r="J173" s="232">
        <f>ROUND(I173*H173,2)</f>
        <v>0</v>
      </c>
      <c r="K173" s="228" t="s">
        <v>147</v>
      </c>
      <c r="L173" s="44"/>
      <c r="M173" s="233" t="s">
        <v>1</v>
      </c>
      <c r="N173" s="234" t="s">
        <v>38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166</v>
      </c>
      <c r="AT173" s="237" t="s">
        <v>143</v>
      </c>
      <c r="AU173" s="237" t="s">
        <v>83</v>
      </c>
      <c r="AY173" s="17" t="s">
        <v>140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81</v>
      </c>
      <c r="BK173" s="238">
        <f>ROUND(I173*H173,2)</f>
        <v>0</v>
      </c>
      <c r="BL173" s="17" t="s">
        <v>166</v>
      </c>
      <c r="BM173" s="237" t="s">
        <v>1344</v>
      </c>
    </row>
    <row r="174" s="2" customFormat="1">
      <c r="A174" s="38"/>
      <c r="B174" s="39"/>
      <c r="C174" s="40"/>
      <c r="D174" s="239" t="s">
        <v>150</v>
      </c>
      <c r="E174" s="40"/>
      <c r="F174" s="240" t="s">
        <v>370</v>
      </c>
      <c r="G174" s="40"/>
      <c r="H174" s="40"/>
      <c r="I174" s="241"/>
      <c r="J174" s="40"/>
      <c r="K174" s="40"/>
      <c r="L174" s="44"/>
      <c r="M174" s="242"/>
      <c r="N174" s="243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150</v>
      </c>
      <c r="AU174" s="17" t="s">
        <v>83</v>
      </c>
    </row>
    <row r="175" s="2" customFormat="1">
      <c r="A175" s="38"/>
      <c r="B175" s="39"/>
      <c r="C175" s="40"/>
      <c r="D175" s="244" t="s">
        <v>152</v>
      </c>
      <c r="E175" s="40"/>
      <c r="F175" s="245" t="s">
        <v>371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152</v>
      </c>
      <c r="AU175" s="17" t="s">
        <v>83</v>
      </c>
    </row>
    <row r="176" s="14" customFormat="1">
      <c r="A176" s="14"/>
      <c r="B176" s="256"/>
      <c r="C176" s="257"/>
      <c r="D176" s="239" t="s">
        <v>154</v>
      </c>
      <c r="E176" s="258" t="s">
        <v>1</v>
      </c>
      <c r="F176" s="259" t="s">
        <v>273</v>
      </c>
      <c r="G176" s="257"/>
      <c r="H176" s="260">
        <v>915.08000000000004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154</v>
      </c>
      <c r="AU176" s="266" t="s">
        <v>83</v>
      </c>
      <c r="AV176" s="14" t="s">
        <v>83</v>
      </c>
      <c r="AW176" s="14" t="s">
        <v>30</v>
      </c>
      <c r="AX176" s="14" t="s">
        <v>81</v>
      </c>
      <c r="AY176" s="266" t="s">
        <v>140</v>
      </c>
    </row>
    <row r="177" s="2" customFormat="1" ht="24.15" customHeight="1">
      <c r="A177" s="38"/>
      <c r="B177" s="39"/>
      <c r="C177" s="226" t="s">
        <v>8</v>
      </c>
      <c r="D177" s="226" t="s">
        <v>143</v>
      </c>
      <c r="E177" s="227" t="s">
        <v>372</v>
      </c>
      <c r="F177" s="228" t="s">
        <v>373</v>
      </c>
      <c r="G177" s="229" t="s">
        <v>328</v>
      </c>
      <c r="H177" s="230">
        <v>620.92999999999995</v>
      </c>
      <c r="I177" s="231"/>
      <c r="J177" s="232">
        <f>ROUND(I177*H177,2)</f>
        <v>0</v>
      </c>
      <c r="K177" s="228" t="s">
        <v>147</v>
      </c>
      <c r="L177" s="44"/>
      <c r="M177" s="233" t="s">
        <v>1</v>
      </c>
      <c r="N177" s="234" t="s">
        <v>38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166</v>
      </c>
      <c r="AT177" s="237" t="s">
        <v>143</v>
      </c>
      <c r="AU177" s="237" t="s">
        <v>83</v>
      </c>
      <c r="AY177" s="17" t="s">
        <v>140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81</v>
      </c>
      <c r="BK177" s="238">
        <f>ROUND(I177*H177,2)</f>
        <v>0</v>
      </c>
      <c r="BL177" s="17" t="s">
        <v>166</v>
      </c>
      <c r="BM177" s="237" t="s">
        <v>1345</v>
      </c>
    </row>
    <row r="178" s="2" customFormat="1">
      <c r="A178" s="38"/>
      <c r="B178" s="39"/>
      <c r="C178" s="40"/>
      <c r="D178" s="239" t="s">
        <v>150</v>
      </c>
      <c r="E178" s="40"/>
      <c r="F178" s="240" t="s">
        <v>375</v>
      </c>
      <c r="G178" s="40"/>
      <c r="H178" s="40"/>
      <c r="I178" s="241"/>
      <c r="J178" s="40"/>
      <c r="K178" s="40"/>
      <c r="L178" s="44"/>
      <c r="M178" s="242"/>
      <c r="N178" s="243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150</v>
      </c>
      <c r="AU178" s="17" t="s">
        <v>83</v>
      </c>
    </row>
    <row r="179" s="2" customFormat="1">
      <c r="A179" s="38"/>
      <c r="B179" s="39"/>
      <c r="C179" s="40"/>
      <c r="D179" s="244" t="s">
        <v>152</v>
      </c>
      <c r="E179" s="40"/>
      <c r="F179" s="245" t="s">
        <v>376</v>
      </c>
      <c r="G179" s="40"/>
      <c r="H179" s="40"/>
      <c r="I179" s="241"/>
      <c r="J179" s="40"/>
      <c r="K179" s="40"/>
      <c r="L179" s="44"/>
      <c r="M179" s="242"/>
      <c r="N179" s="243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152</v>
      </c>
      <c r="AU179" s="17" t="s">
        <v>83</v>
      </c>
    </row>
    <row r="180" s="14" customFormat="1">
      <c r="A180" s="14"/>
      <c r="B180" s="256"/>
      <c r="C180" s="257"/>
      <c r="D180" s="239" t="s">
        <v>154</v>
      </c>
      <c r="E180" s="258" t="s">
        <v>908</v>
      </c>
      <c r="F180" s="259" t="s">
        <v>1346</v>
      </c>
      <c r="G180" s="257"/>
      <c r="H180" s="260">
        <v>620.92999999999995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6" t="s">
        <v>154</v>
      </c>
      <c r="AU180" s="266" t="s">
        <v>83</v>
      </c>
      <c r="AV180" s="14" t="s">
        <v>83</v>
      </c>
      <c r="AW180" s="14" t="s">
        <v>30</v>
      </c>
      <c r="AX180" s="14" t="s">
        <v>81</v>
      </c>
      <c r="AY180" s="266" t="s">
        <v>140</v>
      </c>
    </row>
    <row r="181" s="2" customFormat="1" ht="16.5" customHeight="1">
      <c r="A181" s="38"/>
      <c r="B181" s="39"/>
      <c r="C181" s="271" t="s">
        <v>222</v>
      </c>
      <c r="D181" s="271" t="s">
        <v>378</v>
      </c>
      <c r="E181" s="272" t="s">
        <v>379</v>
      </c>
      <c r="F181" s="273" t="s">
        <v>380</v>
      </c>
      <c r="G181" s="274" t="s">
        <v>362</v>
      </c>
      <c r="H181" s="275">
        <v>1241.8599999999999</v>
      </c>
      <c r="I181" s="276"/>
      <c r="J181" s="277">
        <f>ROUND(I181*H181,2)</f>
        <v>0</v>
      </c>
      <c r="K181" s="273" t="s">
        <v>147</v>
      </c>
      <c r="L181" s="278"/>
      <c r="M181" s="279" t="s">
        <v>1</v>
      </c>
      <c r="N181" s="280" t="s">
        <v>38</v>
      </c>
      <c r="O181" s="91"/>
      <c r="P181" s="235">
        <f>O181*H181</f>
        <v>0</v>
      </c>
      <c r="Q181" s="235">
        <v>1</v>
      </c>
      <c r="R181" s="235">
        <f>Q181*H181</f>
        <v>1241.8599999999999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188</v>
      </c>
      <c r="AT181" s="237" t="s">
        <v>378</v>
      </c>
      <c r="AU181" s="237" t="s">
        <v>83</v>
      </c>
      <c r="AY181" s="17" t="s">
        <v>140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81</v>
      </c>
      <c r="BK181" s="238">
        <f>ROUND(I181*H181,2)</f>
        <v>0</v>
      </c>
      <c r="BL181" s="17" t="s">
        <v>166</v>
      </c>
      <c r="BM181" s="237" t="s">
        <v>1347</v>
      </c>
    </row>
    <row r="182" s="2" customFormat="1">
      <c r="A182" s="38"/>
      <c r="B182" s="39"/>
      <c r="C182" s="40"/>
      <c r="D182" s="239" t="s">
        <v>150</v>
      </c>
      <c r="E182" s="40"/>
      <c r="F182" s="240" t="s">
        <v>380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150</v>
      </c>
      <c r="AU182" s="17" t="s">
        <v>83</v>
      </c>
    </row>
    <row r="183" s="14" customFormat="1">
      <c r="A183" s="14"/>
      <c r="B183" s="256"/>
      <c r="C183" s="257"/>
      <c r="D183" s="239" t="s">
        <v>154</v>
      </c>
      <c r="E183" s="258" t="s">
        <v>1</v>
      </c>
      <c r="F183" s="259" t="s">
        <v>908</v>
      </c>
      <c r="G183" s="257"/>
      <c r="H183" s="260">
        <v>620.92999999999995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6" t="s">
        <v>154</v>
      </c>
      <c r="AU183" s="266" t="s">
        <v>83</v>
      </c>
      <c r="AV183" s="14" t="s">
        <v>83</v>
      </c>
      <c r="AW183" s="14" t="s">
        <v>30</v>
      </c>
      <c r="AX183" s="14" t="s">
        <v>81</v>
      </c>
      <c r="AY183" s="266" t="s">
        <v>140</v>
      </c>
    </row>
    <row r="184" s="14" customFormat="1">
      <c r="A184" s="14"/>
      <c r="B184" s="256"/>
      <c r="C184" s="257"/>
      <c r="D184" s="239" t="s">
        <v>154</v>
      </c>
      <c r="E184" s="257"/>
      <c r="F184" s="259" t="s">
        <v>1348</v>
      </c>
      <c r="G184" s="257"/>
      <c r="H184" s="260">
        <v>1241.8599999999999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154</v>
      </c>
      <c r="AU184" s="266" t="s">
        <v>83</v>
      </c>
      <c r="AV184" s="14" t="s">
        <v>83</v>
      </c>
      <c r="AW184" s="14" t="s">
        <v>4</v>
      </c>
      <c r="AX184" s="14" t="s">
        <v>81</v>
      </c>
      <c r="AY184" s="266" t="s">
        <v>140</v>
      </c>
    </row>
    <row r="185" s="12" customFormat="1" ht="22.8" customHeight="1">
      <c r="A185" s="12"/>
      <c r="B185" s="210"/>
      <c r="C185" s="211"/>
      <c r="D185" s="212" t="s">
        <v>72</v>
      </c>
      <c r="E185" s="224" t="s">
        <v>166</v>
      </c>
      <c r="F185" s="224" t="s">
        <v>404</v>
      </c>
      <c r="G185" s="211"/>
      <c r="H185" s="211"/>
      <c r="I185" s="214"/>
      <c r="J185" s="225">
        <f>BK185</f>
        <v>0</v>
      </c>
      <c r="K185" s="211"/>
      <c r="L185" s="216"/>
      <c r="M185" s="217"/>
      <c r="N185" s="218"/>
      <c r="O185" s="218"/>
      <c r="P185" s="219">
        <f>SUM(P186:P190)</f>
        <v>0</v>
      </c>
      <c r="Q185" s="218"/>
      <c r="R185" s="219">
        <f>SUM(R186:R190)</f>
        <v>0</v>
      </c>
      <c r="S185" s="218"/>
      <c r="T185" s="220">
        <f>SUM(T186:T190)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1" t="s">
        <v>81</v>
      </c>
      <c r="AT185" s="222" t="s">
        <v>72</v>
      </c>
      <c r="AU185" s="222" t="s">
        <v>81</v>
      </c>
      <c r="AY185" s="221" t="s">
        <v>140</v>
      </c>
      <c r="BK185" s="223">
        <f>SUM(BK186:BK190)</f>
        <v>0</v>
      </c>
    </row>
    <row r="186" s="2" customFormat="1" ht="33" customHeight="1">
      <c r="A186" s="38"/>
      <c r="B186" s="39"/>
      <c r="C186" s="226" t="s">
        <v>229</v>
      </c>
      <c r="D186" s="226" t="s">
        <v>143</v>
      </c>
      <c r="E186" s="227" t="s">
        <v>1349</v>
      </c>
      <c r="F186" s="228" t="s">
        <v>1350</v>
      </c>
      <c r="G186" s="229" t="s">
        <v>328</v>
      </c>
      <c r="H186" s="230">
        <v>3.1000000000000001</v>
      </c>
      <c r="I186" s="231"/>
      <c r="J186" s="232">
        <f>ROUND(I186*H186,2)</f>
        <v>0</v>
      </c>
      <c r="K186" s="228" t="s">
        <v>147</v>
      </c>
      <c r="L186" s="44"/>
      <c r="M186" s="233" t="s">
        <v>1</v>
      </c>
      <c r="N186" s="234" t="s">
        <v>38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166</v>
      </c>
      <c r="AT186" s="237" t="s">
        <v>143</v>
      </c>
      <c r="AU186" s="237" t="s">
        <v>83</v>
      </c>
      <c r="AY186" s="17" t="s">
        <v>140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81</v>
      </c>
      <c r="BK186" s="238">
        <f>ROUND(I186*H186,2)</f>
        <v>0</v>
      </c>
      <c r="BL186" s="17" t="s">
        <v>166</v>
      </c>
      <c r="BM186" s="237" t="s">
        <v>1351</v>
      </c>
    </row>
    <row r="187" s="2" customFormat="1">
      <c r="A187" s="38"/>
      <c r="B187" s="39"/>
      <c r="C187" s="40"/>
      <c r="D187" s="239" t="s">
        <v>150</v>
      </c>
      <c r="E187" s="40"/>
      <c r="F187" s="240" t="s">
        <v>1352</v>
      </c>
      <c r="G187" s="40"/>
      <c r="H187" s="40"/>
      <c r="I187" s="241"/>
      <c r="J187" s="40"/>
      <c r="K187" s="40"/>
      <c r="L187" s="44"/>
      <c r="M187" s="242"/>
      <c r="N187" s="243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150</v>
      </c>
      <c r="AU187" s="17" t="s">
        <v>83</v>
      </c>
    </row>
    <row r="188" s="2" customFormat="1">
      <c r="A188" s="38"/>
      <c r="B188" s="39"/>
      <c r="C188" s="40"/>
      <c r="D188" s="244" t="s">
        <v>152</v>
      </c>
      <c r="E188" s="40"/>
      <c r="F188" s="245" t="s">
        <v>1353</v>
      </c>
      <c r="G188" s="40"/>
      <c r="H188" s="40"/>
      <c r="I188" s="241"/>
      <c r="J188" s="40"/>
      <c r="K188" s="40"/>
      <c r="L188" s="44"/>
      <c r="M188" s="242"/>
      <c r="N188" s="24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152</v>
      </c>
      <c r="AU188" s="17" t="s">
        <v>83</v>
      </c>
    </row>
    <row r="189" s="13" customFormat="1">
      <c r="A189" s="13"/>
      <c r="B189" s="246"/>
      <c r="C189" s="247"/>
      <c r="D189" s="239" t="s">
        <v>154</v>
      </c>
      <c r="E189" s="248" t="s">
        <v>1</v>
      </c>
      <c r="F189" s="249" t="s">
        <v>1354</v>
      </c>
      <c r="G189" s="247"/>
      <c r="H189" s="248" t="s">
        <v>1</v>
      </c>
      <c r="I189" s="250"/>
      <c r="J189" s="247"/>
      <c r="K189" s="247"/>
      <c r="L189" s="251"/>
      <c r="M189" s="252"/>
      <c r="N189" s="253"/>
      <c r="O189" s="253"/>
      <c r="P189" s="253"/>
      <c r="Q189" s="253"/>
      <c r="R189" s="253"/>
      <c r="S189" s="253"/>
      <c r="T189" s="25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5" t="s">
        <v>154</v>
      </c>
      <c r="AU189" s="255" t="s">
        <v>83</v>
      </c>
      <c r="AV189" s="13" t="s">
        <v>81</v>
      </c>
      <c r="AW189" s="13" t="s">
        <v>30</v>
      </c>
      <c r="AX189" s="13" t="s">
        <v>73</v>
      </c>
      <c r="AY189" s="255" t="s">
        <v>140</v>
      </c>
    </row>
    <row r="190" s="14" customFormat="1">
      <c r="A190" s="14"/>
      <c r="B190" s="256"/>
      <c r="C190" s="257"/>
      <c r="D190" s="239" t="s">
        <v>154</v>
      </c>
      <c r="E190" s="258" t="s">
        <v>1</v>
      </c>
      <c r="F190" s="259" t="s">
        <v>1355</v>
      </c>
      <c r="G190" s="257"/>
      <c r="H190" s="260">
        <v>3.1000000000000001</v>
      </c>
      <c r="I190" s="261"/>
      <c r="J190" s="257"/>
      <c r="K190" s="257"/>
      <c r="L190" s="262"/>
      <c r="M190" s="263"/>
      <c r="N190" s="264"/>
      <c r="O190" s="264"/>
      <c r="P190" s="264"/>
      <c r="Q190" s="264"/>
      <c r="R190" s="264"/>
      <c r="S190" s="264"/>
      <c r="T190" s="26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6" t="s">
        <v>154</v>
      </c>
      <c r="AU190" s="266" t="s">
        <v>83</v>
      </c>
      <c r="AV190" s="14" t="s">
        <v>83</v>
      </c>
      <c r="AW190" s="14" t="s">
        <v>30</v>
      </c>
      <c r="AX190" s="14" t="s">
        <v>81</v>
      </c>
      <c r="AY190" s="266" t="s">
        <v>140</v>
      </c>
    </row>
    <row r="191" s="12" customFormat="1" ht="22.8" customHeight="1">
      <c r="A191" s="12"/>
      <c r="B191" s="210"/>
      <c r="C191" s="211"/>
      <c r="D191" s="212" t="s">
        <v>72</v>
      </c>
      <c r="E191" s="224" t="s">
        <v>188</v>
      </c>
      <c r="F191" s="224" t="s">
        <v>421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SUM(P192:P225)</f>
        <v>0</v>
      </c>
      <c r="Q191" s="218"/>
      <c r="R191" s="219">
        <f>SUM(R192:R225)</f>
        <v>4.2404399999999995</v>
      </c>
      <c r="S191" s="218"/>
      <c r="T191" s="220">
        <f>SUM(T192:T225)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81</v>
      </c>
      <c r="AT191" s="222" t="s">
        <v>72</v>
      </c>
      <c r="AU191" s="222" t="s">
        <v>81</v>
      </c>
      <c r="AY191" s="221" t="s">
        <v>140</v>
      </c>
      <c r="BK191" s="223">
        <f>SUM(BK192:BK225)</f>
        <v>0</v>
      </c>
    </row>
    <row r="192" s="2" customFormat="1" ht="24.15" customHeight="1">
      <c r="A192" s="38"/>
      <c r="B192" s="39"/>
      <c r="C192" s="226" t="s">
        <v>235</v>
      </c>
      <c r="D192" s="226" t="s">
        <v>143</v>
      </c>
      <c r="E192" s="227" t="s">
        <v>1356</v>
      </c>
      <c r="F192" s="228" t="s">
        <v>1357</v>
      </c>
      <c r="G192" s="229" t="s">
        <v>441</v>
      </c>
      <c r="H192" s="230">
        <v>4</v>
      </c>
      <c r="I192" s="231"/>
      <c r="J192" s="232">
        <f>ROUND(I192*H192,2)</f>
        <v>0</v>
      </c>
      <c r="K192" s="228" t="s">
        <v>147</v>
      </c>
      <c r="L192" s="44"/>
      <c r="M192" s="233" t="s">
        <v>1</v>
      </c>
      <c r="N192" s="234" t="s">
        <v>38</v>
      </c>
      <c r="O192" s="91"/>
      <c r="P192" s="235">
        <f>O192*H192</f>
        <v>0</v>
      </c>
      <c r="Q192" s="235">
        <v>0.12526000000000001</v>
      </c>
      <c r="R192" s="235">
        <f>Q192*H192</f>
        <v>0.50104000000000004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166</v>
      </c>
      <c r="AT192" s="237" t="s">
        <v>143</v>
      </c>
      <c r="AU192" s="237" t="s">
        <v>83</v>
      </c>
      <c r="AY192" s="17" t="s">
        <v>140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81</v>
      </c>
      <c r="BK192" s="238">
        <f>ROUND(I192*H192,2)</f>
        <v>0</v>
      </c>
      <c r="BL192" s="17" t="s">
        <v>166</v>
      </c>
      <c r="BM192" s="237" t="s">
        <v>1358</v>
      </c>
    </row>
    <row r="193" s="2" customFormat="1">
      <c r="A193" s="38"/>
      <c r="B193" s="39"/>
      <c r="C193" s="40"/>
      <c r="D193" s="239" t="s">
        <v>150</v>
      </c>
      <c r="E193" s="40"/>
      <c r="F193" s="240" t="s">
        <v>1359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150</v>
      </c>
      <c r="AU193" s="17" t="s">
        <v>83</v>
      </c>
    </row>
    <row r="194" s="2" customFormat="1">
      <c r="A194" s="38"/>
      <c r="B194" s="39"/>
      <c r="C194" s="40"/>
      <c r="D194" s="244" t="s">
        <v>152</v>
      </c>
      <c r="E194" s="40"/>
      <c r="F194" s="245" t="s">
        <v>1360</v>
      </c>
      <c r="G194" s="40"/>
      <c r="H194" s="40"/>
      <c r="I194" s="241"/>
      <c r="J194" s="40"/>
      <c r="K194" s="40"/>
      <c r="L194" s="44"/>
      <c r="M194" s="242"/>
      <c r="N194" s="243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152</v>
      </c>
      <c r="AU194" s="17" t="s">
        <v>83</v>
      </c>
    </row>
    <row r="195" s="2" customFormat="1" ht="21.75" customHeight="1">
      <c r="A195" s="38"/>
      <c r="B195" s="39"/>
      <c r="C195" s="271" t="s">
        <v>243</v>
      </c>
      <c r="D195" s="271" t="s">
        <v>378</v>
      </c>
      <c r="E195" s="272" t="s">
        <v>1361</v>
      </c>
      <c r="F195" s="273" t="s">
        <v>1362</v>
      </c>
      <c r="G195" s="274" t="s">
        <v>441</v>
      </c>
      <c r="H195" s="275">
        <v>4</v>
      </c>
      <c r="I195" s="276"/>
      <c r="J195" s="277">
        <f>ROUND(I195*H195,2)</f>
        <v>0</v>
      </c>
      <c r="K195" s="273" t="s">
        <v>147</v>
      </c>
      <c r="L195" s="278"/>
      <c r="M195" s="279" t="s">
        <v>1</v>
      </c>
      <c r="N195" s="280" t="s">
        <v>38</v>
      </c>
      <c r="O195" s="91"/>
      <c r="P195" s="235">
        <f>O195*H195</f>
        <v>0</v>
      </c>
      <c r="Q195" s="235">
        <v>0.10000000000000001</v>
      </c>
      <c r="R195" s="235">
        <f>Q195*H195</f>
        <v>0.40000000000000002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188</v>
      </c>
      <c r="AT195" s="237" t="s">
        <v>378</v>
      </c>
      <c r="AU195" s="237" t="s">
        <v>83</v>
      </c>
      <c r="AY195" s="17" t="s">
        <v>140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81</v>
      </c>
      <c r="BK195" s="238">
        <f>ROUND(I195*H195,2)</f>
        <v>0</v>
      </c>
      <c r="BL195" s="17" t="s">
        <v>166</v>
      </c>
      <c r="BM195" s="237" t="s">
        <v>1363</v>
      </c>
    </row>
    <row r="196" s="2" customFormat="1">
      <c r="A196" s="38"/>
      <c r="B196" s="39"/>
      <c r="C196" s="40"/>
      <c r="D196" s="239" t="s">
        <v>150</v>
      </c>
      <c r="E196" s="40"/>
      <c r="F196" s="240" t="s">
        <v>1362</v>
      </c>
      <c r="G196" s="40"/>
      <c r="H196" s="40"/>
      <c r="I196" s="241"/>
      <c r="J196" s="40"/>
      <c r="K196" s="40"/>
      <c r="L196" s="44"/>
      <c r="M196" s="242"/>
      <c r="N196" s="243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150</v>
      </c>
      <c r="AU196" s="17" t="s">
        <v>83</v>
      </c>
    </row>
    <row r="197" s="2" customFormat="1" ht="24.15" customHeight="1">
      <c r="A197" s="38"/>
      <c r="B197" s="39"/>
      <c r="C197" s="226" t="s">
        <v>249</v>
      </c>
      <c r="D197" s="226" t="s">
        <v>143</v>
      </c>
      <c r="E197" s="227" t="s">
        <v>1364</v>
      </c>
      <c r="F197" s="228" t="s">
        <v>1365</v>
      </c>
      <c r="G197" s="229" t="s">
        <v>441</v>
      </c>
      <c r="H197" s="230">
        <v>4</v>
      </c>
      <c r="I197" s="231"/>
      <c r="J197" s="232">
        <f>ROUND(I197*H197,2)</f>
        <v>0</v>
      </c>
      <c r="K197" s="228" t="s">
        <v>147</v>
      </c>
      <c r="L197" s="44"/>
      <c r="M197" s="233" t="s">
        <v>1</v>
      </c>
      <c r="N197" s="234" t="s">
        <v>38</v>
      </c>
      <c r="O197" s="91"/>
      <c r="P197" s="235">
        <f>O197*H197</f>
        <v>0</v>
      </c>
      <c r="Q197" s="235">
        <v>0.030759999999999999</v>
      </c>
      <c r="R197" s="235">
        <f>Q197*H197</f>
        <v>0.12304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166</v>
      </c>
      <c r="AT197" s="237" t="s">
        <v>143</v>
      </c>
      <c r="AU197" s="237" t="s">
        <v>83</v>
      </c>
      <c r="AY197" s="17" t="s">
        <v>140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81</v>
      </c>
      <c r="BK197" s="238">
        <f>ROUND(I197*H197,2)</f>
        <v>0</v>
      </c>
      <c r="BL197" s="17" t="s">
        <v>166</v>
      </c>
      <c r="BM197" s="237" t="s">
        <v>1366</v>
      </c>
    </row>
    <row r="198" s="2" customFormat="1">
      <c r="A198" s="38"/>
      <c r="B198" s="39"/>
      <c r="C198" s="40"/>
      <c r="D198" s="239" t="s">
        <v>150</v>
      </c>
      <c r="E198" s="40"/>
      <c r="F198" s="240" t="s">
        <v>1367</v>
      </c>
      <c r="G198" s="40"/>
      <c r="H198" s="40"/>
      <c r="I198" s="241"/>
      <c r="J198" s="40"/>
      <c r="K198" s="40"/>
      <c r="L198" s="44"/>
      <c r="M198" s="242"/>
      <c r="N198" s="24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150</v>
      </c>
      <c r="AU198" s="17" t="s">
        <v>83</v>
      </c>
    </row>
    <row r="199" s="2" customFormat="1">
      <c r="A199" s="38"/>
      <c r="B199" s="39"/>
      <c r="C199" s="40"/>
      <c r="D199" s="244" t="s">
        <v>152</v>
      </c>
      <c r="E199" s="40"/>
      <c r="F199" s="245" t="s">
        <v>1368</v>
      </c>
      <c r="G199" s="40"/>
      <c r="H199" s="40"/>
      <c r="I199" s="241"/>
      <c r="J199" s="40"/>
      <c r="K199" s="40"/>
      <c r="L199" s="44"/>
      <c r="M199" s="242"/>
      <c r="N199" s="24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152</v>
      </c>
      <c r="AU199" s="17" t="s">
        <v>83</v>
      </c>
    </row>
    <row r="200" s="2" customFormat="1" ht="24.15" customHeight="1">
      <c r="A200" s="38"/>
      <c r="B200" s="39"/>
      <c r="C200" s="271" t="s">
        <v>256</v>
      </c>
      <c r="D200" s="271" t="s">
        <v>378</v>
      </c>
      <c r="E200" s="272" t="s">
        <v>1369</v>
      </c>
      <c r="F200" s="273" t="s">
        <v>1370</v>
      </c>
      <c r="G200" s="274" t="s">
        <v>441</v>
      </c>
      <c r="H200" s="275">
        <v>4</v>
      </c>
      <c r="I200" s="276"/>
      <c r="J200" s="277">
        <f>ROUND(I200*H200,2)</f>
        <v>0</v>
      </c>
      <c r="K200" s="273" t="s">
        <v>147</v>
      </c>
      <c r="L200" s="278"/>
      <c r="M200" s="279" t="s">
        <v>1</v>
      </c>
      <c r="N200" s="280" t="s">
        <v>38</v>
      </c>
      <c r="O200" s="91"/>
      <c r="P200" s="235">
        <f>O200*H200</f>
        <v>0</v>
      </c>
      <c r="Q200" s="235">
        <v>0.070000000000000007</v>
      </c>
      <c r="R200" s="235">
        <f>Q200*H200</f>
        <v>0.28000000000000003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188</v>
      </c>
      <c r="AT200" s="237" t="s">
        <v>378</v>
      </c>
      <c r="AU200" s="237" t="s">
        <v>83</v>
      </c>
      <c r="AY200" s="17" t="s">
        <v>140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81</v>
      </c>
      <c r="BK200" s="238">
        <f>ROUND(I200*H200,2)</f>
        <v>0</v>
      </c>
      <c r="BL200" s="17" t="s">
        <v>166</v>
      </c>
      <c r="BM200" s="237" t="s">
        <v>1371</v>
      </c>
    </row>
    <row r="201" s="2" customFormat="1">
      <c r="A201" s="38"/>
      <c r="B201" s="39"/>
      <c r="C201" s="40"/>
      <c r="D201" s="239" t="s">
        <v>150</v>
      </c>
      <c r="E201" s="40"/>
      <c r="F201" s="240" t="s">
        <v>1370</v>
      </c>
      <c r="G201" s="40"/>
      <c r="H201" s="40"/>
      <c r="I201" s="241"/>
      <c r="J201" s="40"/>
      <c r="K201" s="40"/>
      <c r="L201" s="44"/>
      <c r="M201" s="242"/>
      <c r="N201" s="243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150</v>
      </c>
      <c r="AU201" s="17" t="s">
        <v>83</v>
      </c>
    </row>
    <row r="202" s="2" customFormat="1" ht="24.15" customHeight="1">
      <c r="A202" s="38"/>
      <c r="B202" s="39"/>
      <c r="C202" s="226" t="s">
        <v>405</v>
      </c>
      <c r="D202" s="226" t="s">
        <v>143</v>
      </c>
      <c r="E202" s="227" t="s">
        <v>1372</v>
      </c>
      <c r="F202" s="228" t="s">
        <v>1373</v>
      </c>
      <c r="G202" s="229" t="s">
        <v>441</v>
      </c>
      <c r="H202" s="230">
        <v>1</v>
      </c>
      <c r="I202" s="231"/>
      <c r="J202" s="232">
        <f>ROUND(I202*H202,2)</f>
        <v>0</v>
      </c>
      <c r="K202" s="228" t="s">
        <v>147</v>
      </c>
      <c r="L202" s="44"/>
      <c r="M202" s="233" t="s">
        <v>1</v>
      </c>
      <c r="N202" s="234" t="s">
        <v>38</v>
      </c>
      <c r="O202" s="91"/>
      <c r="P202" s="235">
        <f>O202*H202</f>
        <v>0</v>
      </c>
      <c r="Q202" s="235">
        <v>0.030759999999999999</v>
      </c>
      <c r="R202" s="235">
        <f>Q202*H202</f>
        <v>0.030759999999999999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166</v>
      </c>
      <c r="AT202" s="237" t="s">
        <v>143</v>
      </c>
      <c r="AU202" s="237" t="s">
        <v>83</v>
      </c>
      <c r="AY202" s="17" t="s">
        <v>140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81</v>
      </c>
      <c r="BK202" s="238">
        <f>ROUND(I202*H202,2)</f>
        <v>0</v>
      </c>
      <c r="BL202" s="17" t="s">
        <v>166</v>
      </c>
      <c r="BM202" s="237" t="s">
        <v>1374</v>
      </c>
    </row>
    <row r="203" s="2" customFormat="1">
      <c r="A203" s="38"/>
      <c r="B203" s="39"/>
      <c r="C203" s="40"/>
      <c r="D203" s="239" t="s">
        <v>150</v>
      </c>
      <c r="E203" s="40"/>
      <c r="F203" s="240" t="s">
        <v>1375</v>
      </c>
      <c r="G203" s="40"/>
      <c r="H203" s="40"/>
      <c r="I203" s="241"/>
      <c r="J203" s="40"/>
      <c r="K203" s="40"/>
      <c r="L203" s="44"/>
      <c r="M203" s="242"/>
      <c r="N203" s="243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150</v>
      </c>
      <c r="AU203" s="17" t="s">
        <v>83</v>
      </c>
    </row>
    <row r="204" s="2" customFormat="1">
      <c r="A204" s="38"/>
      <c r="B204" s="39"/>
      <c r="C204" s="40"/>
      <c r="D204" s="244" t="s">
        <v>152</v>
      </c>
      <c r="E204" s="40"/>
      <c r="F204" s="245" t="s">
        <v>1376</v>
      </c>
      <c r="G204" s="40"/>
      <c r="H204" s="40"/>
      <c r="I204" s="241"/>
      <c r="J204" s="40"/>
      <c r="K204" s="40"/>
      <c r="L204" s="44"/>
      <c r="M204" s="242"/>
      <c r="N204" s="243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152</v>
      </c>
      <c r="AU204" s="17" t="s">
        <v>83</v>
      </c>
    </row>
    <row r="205" s="2" customFormat="1" ht="24.15" customHeight="1">
      <c r="A205" s="38"/>
      <c r="B205" s="39"/>
      <c r="C205" s="271" t="s">
        <v>413</v>
      </c>
      <c r="D205" s="271" t="s">
        <v>378</v>
      </c>
      <c r="E205" s="272" t="s">
        <v>1377</v>
      </c>
      <c r="F205" s="273" t="s">
        <v>1378</v>
      </c>
      <c r="G205" s="274" t="s">
        <v>441</v>
      </c>
      <c r="H205" s="275">
        <v>1</v>
      </c>
      <c r="I205" s="276"/>
      <c r="J205" s="277">
        <f>ROUND(I205*H205,2)</f>
        <v>0</v>
      </c>
      <c r="K205" s="273" t="s">
        <v>147</v>
      </c>
      <c r="L205" s="278"/>
      <c r="M205" s="279" t="s">
        <v>1</v>
      </c>
      <c r="N205" s="280" t="s">
        <v>38</v>
      </c>
      <c r="O205" s="91"/>
      <c r="P205" s="235">
        <f>O205*H205</f>
        <v>0</v>
      </c>
      <c r="Q205" s="235">
        <v>0.075999999999999998</v>
      </c>
      <c r="R205" s="235">
        <f>Q205*H205</f>
        <v>0.075999999999999998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188</v>
      </c>
      <c r="AT205" s="237" t="s">
        <v>378</v>
      </c>
      <c r="AU205" s="237" t="s">
        <v>83</v>
      </c>
      <c r="AY205" s="17" t="s">
        <v>140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81</v>
      </c>
      <c r="BK205" s="238">
        <f>ROUND(I205*H205,2)</f>
        <v>0</v>
      </c>
      <c r="BL205" s="17" t="s">
        <v>166</v>
      </c>
      <c r="BM205" s="237" t="s">
        <v>1379</v>
      </c>
    </row>
    <row r="206" s="2" customFormat="1">
      <c r="A206" s="38"/>
      <c r="B206" s="39"/>
      <c r="C206" s="40"/>
      <c r="D206" s="239" t="s">
        <v>150</v>
      </c>
      <c r="E206" s="40"/>
      <c r="F206" s="240" t="s">
        <v>1378</v>
      </c>
      <c r="G206" s="40"/>
      <c r="H206" s="40"/>
      <c r="I206" s="241"/>
      <c r="J206" s="40"/>
      <c r="K206" s="40"/>
      <c r="L206" s="44"/>
      <c r="M206" s="242"/>
      <c r="N206" s="243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150</v>
      </c>
      <c r="AU206" s="17" t="s">
        <v>83</v>
      </c>
    </row>
    <row r="207" s="2" customFormat="1" ht="24.15" customHeight="1">
      <c r="A207" s="38"/>
      <c r="B207" s="39"/>
      <c r="C207" s="226" t="s">
        <v>7</v>
      </c>
      <c r="D207" s="226" t="s">
        <v>143</v>
      </c>
      <c r="E207" s="227" t="s">
        <v>1380</v>
      </c>
      <c r="F207" s="228" t="s">
        <v>1381</v>
      </c>
      <c r="G207" s="229" t="s">
        <v>441</v>
      </c>
      <c r="H207" s="230">
        <v>5</v>
      </c>
      <c r="I207" s="231"/>
      <c r="J207" s="232">
        <f>ROUND(I207*H207,2)</f>
        <v>0</v>
      </c>
      <c r="K207" s="228" t="s">
        <v>147</v>
      </c>
      <c r="L207" s="44"/>
      <c r="M207" s="233" t="s">
        <v>1</v>
      </c>
      <c r="N207" s="234" t="s">
        <v>38</v>
      </c>
      <c r="O207" s="91"/>
      <c r="P207" s="235">
        <f>O207*H207</f>
        <v>0</v>
      </c>
      <c r="Q207" s="235">
        <v>0.030759999999999999</v>
      </c>
      <c r="R207" s="235">
        <f>Q207*H207</f>
        <v>0.15379999999999999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166</v>
      </c>
      <c r="AT207" s="237" t="s">
        <v>143</v>
      </c>
      <c r="AU207" s="237" t="s">
        <v>83</v>
      </c>
      <c r="AY207" s="17" t="s">
        <v>140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81</v>
      </c>
      <c r="BK207" s="238">
        <f>ROUND(I207*H207,2)</f>
        <v>0</v>
      </c>
      <c r="BL207" s="17" t="s">
        <v>166</v>
      </c>
      <c r="BM207" s="237" t="s">
        <v>1382</v>
      </c>
    </row>
    <row r="208" s="2" customFormat="1">
      <c r="A208" s="38"/>
      <c r="B208" s="39"/>
      <c r="C208" s="40"/>
      <c r="D208" s="239" t="s">
        <v>150</v>
      </c>
      <c r="E208" s="40"/>
      <c r="F208" s="240" t="s">
        <v>1383</v>
      </c>
      <c r="G208" s="40"/>
      <c r="H208" s="40"/>
      <c r="I208" s="241"/>
      <c r="J208" s="40"/>
      <c r="K208" s="40"/>
      <c r="L208" s="44"/>
      <c r="M208" s="242"/>
      <c r="N208" s="243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150</v>
      </c>
      <c r="AU208" s="17" t="s">
        <v>83</v>
      </c>
    </row>
    <row r="209" s="2" customFormat="1">
      <c r="A209" s="38"/>
      <c r="B209" s="39"/>
      <c r="C209" s="40"/>
      <c r="D209" s="244" t="s">
        <v>152</v>
      </c>
      <c r="E209" s="40"/>
      <c r="F209" s="245" t="s">
        <v>1384</v>
      </c>
      <c r="G209" s="40"/>
      <c r="H209" s="40"/>
      <c r="I209" s="241"/>
      <c r="J209" s="40"/>
      <c r="K209" s="40"/>
      <c r="L209" s="44"/>
      <c r="M209" s="242"/>
      <c r="N209" s="243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152</v>
      </c>
      <c r="AU209" s="17" t="s">
        <v>83</v>
      </c>
    </row>
    <row r="210" s="14" customFormat="1">
      <c r="A210" s="14"/>
      <c r="B210" s="256"/>
      <c r="C210" s="257"/>
      <c r="D210" s="239" t="s">
        <v>154</v>
      </c>
      <c r="E210" s="258" t="s">
        <v>1</v>
      </c>
      <c r="F210" s="259" t="s">
        <v>139</v>
      </c>
      <c r="G210" s="257"/>
      <c r="H210" s="260">
        <v>5</v>
      </c>
      <c r="I210" s="261"/>
      <c r="J210" s="257"/>
      <c r="K210" s="257"/>
      <c r="L210" s="262"/>
      <c r="M210" s="263"/>
      <c r="N210" s="264"/>
      <c r="O210" s="264"/>
      <c r="P210" s="264"/>
      <c r="Q210" s="264"/>
      <c r="R210" s="264"/>
      <c r="S210" s="264"/>
      <c r="T210" s="26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6" t="s">
        <v>154</v>
      </c>
      <c r="AU210" s="266" t="s">
        <v>83</v>
      </c>
      <c r="AV210" s="14" t="s">
        <v>83</v>
      </c>
      <c r="AW210" s="14" t="s">
        <v>30</v>
      </c>
      <c r="AX210" s="14" t="s">
        <v>81</v>
      </c>
      <c r="AY210" s="266" t="s">
        <v>140</v>
      </c>
    </row>
    <row r="211" s="2" customFormat="1" ht="24.15" customHeight="1">
      <c r="A211" s="38"/>
      <c r="B211" s="39"/>
      <c r="C211" s="271" t="s">
        <v>428</v>
      </c>
      <c r="D211" s="271" t="s">
        <v>378</v>
      </c>
      <c r="E211" s="272" t="s">
        <v>1385</v>
      </c>
      <c r="F211" s="273" t="s">
        <v>1386</v>
      </c>
      <c r="G211" s="274" t="s">
        <v>441</v>
      </c>
      <c r="H211" s="275">
        <v>5</v>
      </c>
      <c r="I211" s="276"/>
      <c r="J211" s="277">
        <f>ROUND(I211*H211,2)</f>
        <v>0</v>
      </c>
      <c r="K211" s="273" t="s">
        <v>147</v>
      </c>
      <c r="L211" s="278"/>
      <c r="M211" s="279" t="s">
        <v>1</v>
      </c>
      <c r="N211" s="280" t="s">
        <v>38</v>
      </c>
      <c r="O211" s="91"/>
      <c r="P211" s="235">
        <f>O211*H211</f>
        <v>0</v>
      </c>
      <c r="Q211" s="235">
        <v>0.155</v>
      </c>
      <c r="R211" s="235">
        <f>Q211*H211</f>
        <v>0.77500000000000002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188</v>
      </c>
      <c r="AT211" s="237" t="s">
        <v>378</v>
      </c>
      <c r="AU211" s="237" t="s">
        <v>83</v>
      </c>
      <c r="AY211" s="17" t="s">
        <v>140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81</v>
      </c>
      <c r="BK211" s="238">
        <f>ROUND(I211*H211,2)</f>
        <v>0</v>
      </c>
      <c r="BL211" s="17" t="s">
        <v>166</v>
      </c>
      <c r="BM211" s="237" t="s">
        <v>1387</v>
      </c>
    </row>
    <row r="212" s="2" customFormat="1">
      <c r="A212" s="38"/>
      <c r="B212" s="39"/>
      <c r="C212" s="40"/>
      <c r="D212" s="239" t="s">
        <v>150</v>
      </c>
      <c r="E212" s="40"/>
      <c r="F212" s="240" t="s">
        <v>1386</v>
      </c>
      <c r="G212" s="40"/>
      <c r="H212" s="40"/>
      <c r="I212" s="241"/>
      <c r="J212" s="40"/>
      <c r="K212" s="40"/>
      <c r="L212" s="44"/>
      <c r="M212" s="242"/>
      <c r="N212" s="243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150</v>
      </c>
      <c r="AU212" s="17" t="s">
        <v>83</v>
      </c>
    </row>
    <row r="213" s="14" customFormat="1">
      <c r="A213" s="14"/>
      <c r="B213" s="256"/>
      <c r="C213" s="257"/>
      <c r="D213" s="239" t="s">
        <v>154</v>
      </c>
      <c r="E213" s="258" t="s">
        <v>1</v>
      </c>
      <c r="F213" s="259" t="s">
        <v>139</v>
      </c>
      <c r="G213" s="257"/>
      <c r="H213" s="260">
        <v>5</v>
      </c>
      <c r="I213" s="261"/>
      <c r="J213" s="257"/>
      <c r="K213" s="257"/>
      <c r="L213" s="262"/>
      <c r="M213" s="263"/>
      <c r="N213" s="264"/>
      <c r="O213" s="264"/>
      <c r="P213" s="264"/>
      <c r="Q213" s="264"/>
      <c r="R213" s="264"/>
      <c r="S213" s="264"/>
      <c r="T213" s="26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6" t="s">
        <v>154</v>
      </c>
      <c r="AU213" s="266" t="s">
        <v>83</v>
      </c>
      <c r="AV213" s="14" t="s">
        <v>83</v>
      </c>
      <c r="AW213" s="14" t="s">
        <v>30</v>
      </c>
      <c r="AX213" s="14" t="s">
        <v>81</v>
      </c>
      <c r="AY213" s="266" t="s">
        <v>140</v>
      </c>
    </row>
    <row r="214" s="2" customFormat="1" ht="24.15" customHeight="1">
      <c r="A214" s="38"/>
      <c r="B214" s="39"/>
      <c r="C214" s="226" t="s">
        <v>438</v>
      </c>
      <c r="D214" s="226" t="s">
        <v>143</v>
      </c>
      <c r="E214" s="227" t="s">
        <v>1388</v>
      </c>
      <c r="F214" s="228" t="s">
        <v>1389</v>
      </c>
      <c r="G214" s="229" t="s">
        <v>441</v>
      </c>
      <c r="H214" s="230">
        <v>4</v>
      </c>
      <c r="I214" s="231"/>
      <c r="J214" s="232">
        <f>ROUND(I214*H214,2)</f>
        <v>0</v>
      </c>
      <c r="K214" s="228" t="s">
        <v>147</v>
      </c>
      <c r="L214" s="44"/>
      <c r="M214" s="233" t="s">
        <v>1</v>
      </c>
      <c r="N214" s="234" t="s">
        <v>38</v>
      </c>
      <c r="O214" s="91"/>
      <c r="P214" s="235">
        <f>O214*H214</f>
        <v>0</v>
      </c>
      <c r="Q214" s="235">
        <v>0.030759999999999999</v>
      </c>
      <c r="R214" s="235">
        <f>Q214*H214</f>
        <v>0.12304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166</v>
      </c>
      <c r="AT214" s="237" t="s">
        <v>143</v>
      </c>
      <c r="AU214" s="237" t="s">
        <v>83</v>
      </c>
      <c r="AY214" s="17" t="s">
        <v>140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81</v>
      </c>
      <c r="BK214" s="238">
        <f>ROUND(I214*H214,2)</f>
        <v>0</v>
      </c>
      <c r="BL214" s="17" t="s">
        <v>166</v>
      </c>
      <c r="BM214" s="237" t="s">
        <v>1390</v>
      </c>
    </row>
    <row r="215" s="2" customFormat="1">
      <c r="A215" s="38"/>
      <c r="B215" s="39"/>
      <c r="C215" s="40"/>
      <c r="D215" s="239" t="s">
        <v>150</v>
      </c>
      <c r="E215" s="40"/>
      <c r="F215" s="240" t="s">
        <v>1391</v>
      </c>
      <c r="G215" s="40"/>
      <c r="H215" s="40"/>
      <c r="I215" s="241"/>
      <c r="J215" s="40"/>
      <c r="K215" s="40"/>
      <c r="L215" s="44"/>
      <c r="M215" s="242"/>
      <c r="N215" s="243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150</v>
      </c>
      <c r="AU215" s="17" t="s">
        <v>83</v>
      </c>
    </row>
    <row r="216" s="2" customFormat="1">
      <c r="A216" s="38"/>
      <c r="B216" s="39"/>
      <c r="C216" s="40"/>
      <c r="D216" s="244" t="s">
        <v>152</v>
      </c>
      <c r="E216" s="40"/>
      <c r="F216" s="245" t="s">
        <v>1392</v>
      </c>
      <c r="G216" s="40"/>
      <c r="H216" s="40"/>
      <c r="I216" s="241"/>
      <c r="J216" s="40"/>
      <c r="K216" s="40"/>
      <c r="L216" s="44"/>
      <c r="M216" s="242"/>
      <c r="N216" s="24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152</v>
      </c>
      <c r="AU216" s="17" t="s">
        <v>83</v>
      </c>
    </row>
    <row r="217" s="2" customFormat="1" ht="33" customHeight="1">
      <c r="A217" s="38"/>
      <c r="B217" s="39"/>
      <c r="C217" s="271" t="s">
        <v>444</v>
      </c>
      <c r="D217" s="271" t="s">
        <v>378</v>
      </c>
      <c r="E217" s="272" t="s">
        <v>1393</v>
      </c>
      <c r="F217" s="273" t="s">
        <v>1394</v>
      </c>
      <c r="G217" s="274" t="s">
        <v>441</v>
      </c>
      <c r="H217" s="275">
        <v>4</v>
      </c>
      <c r="I217" s="276"/>
      <c r="J217" s="277">
        <f>ROUND(I217*H217,2)</f>
        <v>0</v>
      </c>
      <c r="K217" s="273" t="s">
        <v>147</v>
      </c>
      <c r="L217" s="278"/>
      <c r="M217" s="279" t="s">
        <v>1</v>
      </c>
      <c r="N217" s="280" t="s">
        <v>38</v>
      </c>
      <c r="O217" s="91"/>
      <c r="P217" s="235">
        <f>O217*H217</f>
        <v>0</v>
      </c>
      <c r="Q217" s="235">
        <v>0.17000000000000001</v>
      </c>
      <c r="R217" s="235">
        <f>Q217*H217</f>
        <v>0.68000000000000005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188</v>
      </c>
      <c r="AT217" s="237" t="s">
        <v>378</v>
      </c>
      <c r="AU217" s="237" t="s">
        <v>83</v>
      </c>
      <c r="AY217" s="17" t="s">
        <v>140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81</v>
      </c>
      <c r="BK217" s="238">
        <f>ROUND(I217*H217,2)</f>
        <v>0</v>
      </c>
      <c r="BL217" s="17" t="s">
        <v>166</v>
      </c>
      <c r="BM217" s="237" t="s">
        <v>1395</v>
      </c>
    </row>
    <row r="218" s="2" customFormat="1">
      <c r="A218" s="38"/>
      <c r="B218" s="39"/>
      <c r="C218" s="40"/>
      <c r="D218" s="239" t="s">
        <v>150</v>
      </c>
      <c r="E218" s="40"/>
      <c r="F218" s="240" t="s">
        <v>1394</v>
      </c>
      <c r="G218" s="40"/>
      <c r="H218" s="40"/>
      <c r="I218" s="241"/>
      <c r="J218" s="40"/>
      <c r="K218" s="40"/>
      <c r="L218" s="44"/>
      <c r="M218" s="242"/>
      <c r="N218" s="243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150</v>
      </c>
      <c r="AU218" s="17" t="s">
        <v>83</v>
      </c>
    </row>
    <row r="219" s="2" customFormat="1" ht="24.15" customHeight="1">
      <c r="A219" s="38"/>
      <c r="B219" s="39"/>
      <c r="C219" s="226" t="s">
        <v>451</v>
      </c>
      <c r="D219" s="226" t="s">
        <v>143</v>
      </c>
      <c r="E219" s="227" t="s">
        <v>1396</v>
      </c>
      <c r="F219" s="228" t="s">
        <v>1397</v>
      </c>
      <c r="G219" s="229" t="s">
        <v>441</v>
      </c>
      <c r="H219" s="230">
        <v>4</v>
      </c>
      <c r="I219" s="231"/>
      <c r="J219" s="232">
        <f>ROUND(I219*H219,2)</f>
        <v>0</v>
      </c>
      <c r="K219" s="228" t="s">
        <v>147</v>
      </c>
      <c r="L219" s="44"/>
      <c r="M219" s="233" t="s">
        <v>1</v>
      </c>
      <c r="N219" s="234" t="s">
        <v>38</v>
      </c>
      <c r="O219" s="91"/>
      <c r="P219" s="235">
        <f>O219*H219</f>
        <v>0</v>
      </c>
      <c r="Q219" s="235">
        <v>0.21734000000000001</v>
      </c>
      <c r="R219" s="235">
        <f>Q219*H219</f>
        <v>0.86936000000000002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166</v>
      </c>
      <c r="AT219" s="237" t="s">
        <v>143</v>
      </c>
      <c r="AU219" s="237" t="s">
        <v>83</v>
      </c>
      <c r="AY219" s="17" t="s">
        <v>140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81</v>
      </c>
      <c r="BK219" s="238">
        <f>ROUND(I219*H219,2)</f>
        <v>0</v>
      </c>
      <c r="BL219" s="17" t="s">
        <v>166</v>
      </c>
      <c r="BM219" s="237" t="s">
        <v>1398</v>
      </c>
    </row>
    <row r="220" s="2" customFormat="1">
      <c r="A220" s="38"/>
      <c r="B220" s="39"/>
      <c r="C220" s="40"/>
      <c r="D220" s="239" t="s">
        <v>150</v>
      </c>
      <c r="E220" s="40"/>
      <c r="F220" s="240" t="s">
        <v>1397</v>
      </c>
      <c r="G220" s="40"/>
      <c r="H220" s="40"/>
      <c r="I220" s="241"/>
      <c r="J220" s="40"/>
      <c r="K220" s="40"/>
      <c r="L220" s="44"/>
      <c r="M220" s="242"/>
      <c r="N220" s="24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150</v>
      </c>
      <c r="AU220" s="17" t="s">
        <v>83</v>
      </c>
    </row>
    <row r="221" s="2" customFormat="1">
      <c r="A221" s="38"/>
      <c r="B221" s="39"/>
      <c r="C221" s="40"/>
      <c r="D221" s="244" t="s">
        <v>152</v>
      </c>
      <c r="E221" s="40"/>
      <c r="F221" s="245" t="s">
        <v>1399</v>
      </c>
      <c r="G221" s="40"/>
      <c r="H221" s="40"/>
      <c r="I221" s="241"/>
      <c r="J221" s="40"/>
      <c r="K221" s="40"/>
      <c r="L221" s="44"/>
      <c r="M221" s="242"/>
      <c r="N221" s="243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152</v>
      </c>
      <c r="AU221" s="17" t="s">
        <v>83</v>
      </c>
    </row>
    <row r="222" s="2" customFormat="1" ht="16.5" customHeight="1">
      <c r="A222" s="38"/>
      <c r="B222" s="39"/>
      <c r="C222" s="271" t="s">
        <v>455</v>
      </c>
      <c r="D222" s="271" t="s">
        <v>378</v>
      </c>
      <c r="E222" s="272" t="s">
        <v>1400</v>
      </c>
      <c r="F222" s="273" t="s">
        <v>1401</v>
      </c>
      <c r="G222" s="274" t="s">
        <v>441</v>
      </c>
      <c r="H222" s="275">
        <v>4</v>
      </c>
      <c r="I222" s="276"/>
      <c r="J222" s="277">
        <f>ROUND(I222*H222,2)</f>
        <v>0</v>
      </c>
      <c r="K222" s="273" t="s">
        <v>147</v>
      </c>
      <c r="L222" s="278"/>
      <c r="M222" s="279" t="s">
        <v>1</v>
      </c>
      <c r="N222" s="280" t="s">
        <v>38</v>
      </c>
      <c r="O222" s="91"/>
      <c r="P222" s="235">
        <f>O222*H222</f>
        <v>0</v>
      </c>
      <c r="Q222" s="235">
        <v>0.050599999999999999</v>
      </c>
      <c r="R222" s="235">
        <f>Q222*H222</f>
        <v>0.2024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188</v>
      </c>
      <c r="AT222" s="237" t="s">
        <v>378</v>
      </c>
      <c r="AU222" s="237" t="s">
        <v>83</v>
      </c>
      <c r="AY222" s="17" t="s">
        <v>140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81</v>
      </c>
      <c r="BK222" s="238">
        <f>ROUND(I222*H222,2)</f>
        <v>0</v>
      </c>
      <c r="BL222" s="17" t="s">
        <v>166</v>
      </c>
      <c r="BM222" s="237" t="s">
        <v>1402</v>
      </c>
    </row>
    <row r="223" s="2" customFormat="1">
      <c r="A223" s="38"/>
      <c r="B223" s="39"/>
      <c r="C223" s="40"/>
      <c r="D223" s="239" t="s">
        <v>150</v>
      </c>
      <c r="E223" s="40"/>
      <c r="F223" s="240" t="s">
        <v>1401</v>
      </c>
      <c r="G223" s="40"/>
      <c r="H223" s="40"/>
      <c r="I223" s="241"/>
      <c r="J223" s="40"/>
      <c r="K223" s="40"/>
      <c r="L223" s="44"/>
      <c r="M223" s="242"/>
      <c r="N223" s="243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150</v>
      </c>
      <c r="AU223" s="17" t="s">
        <v>83</v>
      </c>
    </row>
    <row r="224" s="2" customFormat="1" ht="16.5" customHeight="1">
      <c r="A224" s="38"/>
      <c r="B224" s="39"/>
      <c r="C224" s="271" t="s">
        <v>459</v>
      </c>
      <c r="D224" s="271" t="s">
        <v>378</v>
      </c>
      <c r="E224" s="272" t="s">
        <v>1403</v>
      </c>
      <c r="F224" s="273" t="s">
        <v>1404</v>
      </c>
      <c r="G224" s="274" t="s">
        <v>441</v>
      </c>
      <c r="H224" s="275">
        <v>4</v>
      </c>
      <c r="I224" s="276"/>
      <c r="J224" s="277">
        <f>ROUND(I224*H224,2)</f>
        <v>0</v>
      </c>
      <c r="K224" s="273" t="s">
        <v>147</v>
      </c>
      <c r="L224" s="278"/>
      <c r="M224" s="279" t="s">
        <v>1</v>
      </c>
      <c r="N224" s="280" t="s">
        <v>38</v>
      </c>
      <c r="O224" s="91"/>
      <c r="P224" s="235">
        <f>O224*H224</f>
        <v>0</v>
      </c>
      <c r="Q224" s="235">
        <v>0.0064999999999999997</v>
      </c>
      <c r="R224" s="235">
        <f>Q224*H224</f>
        <v>0.025999999999999999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188</v>
      </c>
      <c r="AT224" s="237" t="s">
        <v>378</v>
      </c>
      <c r="AU224" s="237" t="s">
        <v>83</v>
      </c>
      <c r="AY224" s="17" t="s">
        <v>140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81</v>
      </c>
      <c r="BK224" s="238">
        <f>ROUND(I224*H224,2)</f>
        <v>0</v>
      </c>
      <c r="BL224" s="17" t="s">
        <v>166</v>
      </c>
      <c r="BM224" s="237" t="s">
        <v>1405</v>
      </c>
    </row>
    <row r="225" s="2" customFormat="1">
      <c r="A225" s="38"/>
      <c r="B225" s="39"/>
      <c r="C225" s="40"/>
      <c r="D225" s="239" t="s">
        <v>150</v>
      </c>
      <c r="E225" s="40"/>
      <c r="F225" s="240" t="s">
        <v>1404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150</v>
      </c>
      <c r="AU225" s="17" t="s">
        <v>83</v>
      </c>
    </row>
    <row r="226" s="12" customFormat="1" ht="22.8" customHeight="1">
      <c r="A226" s="12"/>
      <c r="B226" s="210"/>
      <c r="C226" s="211"/>
      <c r="D226" s="212" t="s">
        <v>72</v>
      </c>
      <c r="E226" s="224" t="s">
        <v>198</v>
      </c>
      <c r="F226" s="224" t="s">
        <v>776</v>
      </c>
      <c r="G226" s="211"/>
      <c r="H226" s="211"/>
      <c r="I226" s="214"/>
      <c r="J226" s="225">
        <f>BK226</f>
        <v>0</v>
      </c>
      <c r="K226" s="211"/>
      <c r="L226" s="216"/>
      <c r="M226" s="217"/>
      <c r="N226" s="218"/>
      <c r="O226" s="218"/>
      <c r="P226" s="219">
        <f>SUM(P227:P233)</f>
        <v>0</v>
      </c>
      <c r="Q226" s="218"/>
      <c r="R226" s="219">
        <f>SUM(R227:R233)</f>
        <v>0</v>
      </c>
      <c r="S226" s="218"/>
      <c r="T226" s="220">
        <f>SUM(T227:T233)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1" t="s">
        <v>81</v>
      </c>
      <c r="AT226" s="222" t="s">
        <v>72</v>
      </c>
      <c r="AU226" s="222" t="s">
        <v>81</v>
      </c>
      <c r="AY226" s="221" t="s">
        <v>140</v>
      </c>
      <c r="BK226" s="223">
        <f>SUM(BK227:BK233)</f>
        <v>0</v>
      </c>
    </row>
    <row r="227" s="2" customFormat="1" ht="24.15" customHeight="1">
      <c r="A227" s="38"/>
      <c r="B227" s="39"/>
      <c r="C227" s="226" t="s">
        <v>463</v>
      </c>
      <c r="D227" s="226" t="s">
        <v>143</v>
      </c>
      <c r="E227" s="227" t="s">
        <v>778</v>
      </c>
      <c r="F227" s="228" t="s">
        <v>779</v>
      </c>
      <c r="G227" s="229" t="s">
        <v>396</v>
      </c>
      <c r="H227" s="230">
        <v>350.80000000000001</v>
      </c>
      <c r="I227" s="231"/>
      <c r="J227" s="232">
        <f>ROUND(I227*H227,2)</f>
        <v>0</v>
      </c>
      <c r="K227" s="228" t="s">
        <v>147</v>
      </c>
      <c r="L227" s="44"/>
      <c r="M227" s="233" t="s">
        <v>1</v>
      </c>
      <c r="N227" s="234" t="s">
        <v>38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166</v>
      </c>
      <c r="AT227" s="237" t="s">
        <v>143</v>
      </c>
      <c r="AU227" s="237" t="s">
        <v>83</v>
      </c>
      <c r="AY227" s="17" t="s">
        <v>140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81</v>
      </c>
      <c r="BK227" s="238">
        <f>ROUND(I227*H227,2)</f>
        <v>0</v>
      </c>
      <c r="BL227" s="17" t="s">
        <v>166</v>
      </c>
      <c r="BM227" s="237" t="s">
        <v>1406</v>
      </c>
    </row>
    <row r="228" s="2" customFormat="1">
      <c r="A228" s="38"/>
      <c r="B228" s="39"/>
      <c r="C228" s="40"/>
      <c r="D228" s="239" t="s">
        <v>150</v>
      </c>
      <c r="E228" s="40"/>
      <c r="F228" s="240" t="s">
        <v>781</v>
      </c>
      <c r="G228" s="40"/>
      <c r="H228" s="40"/>
      <c r="I228" s="241"/>
      <c r="J228" s="40"/>
      <c r="K228" s="40"/>
      <c r="L228" s="44"/>
      <c r="M228" s="242"/>
      <c r="N228" s="243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150</v>
      </c>
      <c r="AU228" s="17" t="s">
        <v>83</v>
      </c>
    </row>
    <row r="229" s="2" customFormat="1">
      <c r="A229" s="38"/>
      <c r="B229" s="39"/>
      <c r="C229" s="40"/>
      <c r="D229" s="244" t="s">
        <v>152</v>
      </c>
      <c r="E229" s="40"/>
      <c r="F229" s="245" t="s">
        <v>782</v>
      </c>
      <c r="G229" s="40"/>
      <c r="H229" s="40"/>
      <c r="I229" s="241"/>
      <c r="J229" s="40"/>
      <c r="K229" s="40"/>
      <c r="L229" s="44"/>
      <c r="M229" s="242"/>
      <c r="N229" s="243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152</v>
      </c>
      <c r="AU229" s="17" t="s">
        <v>83</v>
      </c>
    </row>
    <row r="230" s="14" customFormat="1">
      <c r="A230" s="14"/>
      <c r="B230" s="256"/>
      <c r="C230" s="257"/>
      <c r="D230" s="239" t="s">
        <v>154</v>
      </c>
      <c r="E230" s="258" t="s">
        <v>896</v>
      </c>
      <c r="F230" s="259" t="s">
        <v>1407</v>
      </c>
      <c r="G230" s="257"/>
      <c r="H230" s="260">
        <v>38</v>
      </c>
      <c r="I230" s="261"/>
      <c r="J230" s="257"/>
      <c r="K230" s="257"/>
      <c r="L230" s="262"/>
      <c r="M230" s="263"/>
      <c r="N230" s="264"/>
      <c r="O230" s="264"/>
      <c r="P230" s="264"/>
      <c r="Q230" s="264"/>
      <c r="R230" s="264"/>
      <c r="S230" s="264"/>
      <c r="T230" s="26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6" t="s">
        <v>154</v>
      </c>
      <c r="AU230" s="266" t="s">
        <v>83</v>
      </c>
      <c r="AV230" s="14" t="s">
        <v>83</v>
      </c>
      <c r="AW230" s="14" t="s">
        <v>30</v>
      </c>
      <c r="AX230" s="14" t="s">
        <v>73</v>
      </c>
      <c r="AY230" s="266" t="s">
        <v>140</v>
      </c>
    </row>
    <row r="231" s="14" customFormat="1">
      <c r="A231" s="14"/>
      <c r="B231" s="256"/>
      <c r="C231" s="257"/>
      <c r="D231" s="239" t="s">
        <v>154</v>
      </c>
      <c r="E231" s="258" t="s">
        <v>899</v>
      </c>
      <c r="F231" s="259" t="s">
        <v>1288</v>
      </c>
      <c r="G231" s="257"/>
      <c r="H231" s="260">
        <v>36.899999999999999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6" t="s">
        <v>154</v>
      </c>
      <c r="AU231" s="266" t="s">
        <v>83</v>
      </c>
      <c r="AV231" s="14" t="s">
        <v>83</v>
      </c>
      <c r="AW231" s="14" t="s">
        <v>30</v>
      </c>
      <c r="AX231" s="14" t="s">
        <v>73</v>
      </c>
      <c r="AY231" s="266" t="s">
        <v>140</v>
      </c>
    </row>
    <row r="232" s="14" customFormat="1">
      <c r="A232" s="14"/>
      <c r="B232" s="256"/>
      <c r="C232" s="257"/>
      <c r="D232" s="239" t="s">
        <v>154</v>
      </c>
      <c r="E232" s="258" t="s">
        <v>901</v>
      </c>
      <c r="F232" s="259" t="s">
        <v>1408</v>
      </c>
      <c r="G232" s="257"/>
      <c r="H232" s="260">
        <v>176.5</v>
      </c>
      <c r="I232" s="261"/>
      <c r="J232" s="257"/>
      <c r="K232" s="257"/>
      <c r="L232" s="262"/>
      <c r="M232" s="263"/>
      <c r="N232" s="264"/>
      <c r="O232" s="264"/>
      <c r="P232" s="264"/>
      <c r="Q232" s="264"/>
      <c r="R232" s="264"/>
      <c r="S232" s="264"/>
      <c r="T232" s="26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6" t="s">
        <v>154</v>
      </c>
      <c r="AU232" s="266" t="s">
        <v>83</v>
      </c>
      <c r="AV232" s="14" t="s">
        <v>83</v>
      </c>
      <c r="AW232" s="14" t="s">
        <v>30</v>
      </c>
      <c r="AX232" s="14" t="s">
        <v>73</v>
      </c>
      <c r="AY232" s="266" t="s">
        <v>140</v>
      </c>
    </row>
    <row r="233" s="14" customFormat="1">
      <c r="A233" s="14"/>
      <c r="B233" s="256"/>
      <c r="C233" s="257"/>
      <c r="D233" s="239" t="s">
        <v>154</v>
      </c>
      <c r="E233" s="258" t="s">
        <v>1</v>
      </c>
      <c r="F233" s="259" t="s">
        <v>1290</v>
      </c>
      <c r="G233" s="257"/>
      <c r="H233" s="260">
        <v>350.80000000000001</v>
      </c>
      <c r="I233" s="261"/>
      <c r="J233" s="257"/>
      <c r="K233" s="257"/>
      <c r="L233" s="262"/>
      <c r="M233" s="263"/>
      <c r="N233" s="264"/>
      <c r="O233" s="264"/>
      <c r="P233" s="264"/>
      <c r="Q233" s="264"/>
      <c r="R233" s="264"/>
      <c r="S233" s="264"/>
      <c r="T233" s="26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6" t="s">
        <v>154</v>
      </c>
      <c r="AU233" s="266" t="s">
        <v>83</v>
      </c>
      <c r="AV233" s="14" t="s">
        <v>83</v>
      </c>
      <c r="AW233" s="14" t="s">
        <v>30</v>
      </c>
      <c r="AX233" s="14" t="s">
        <v>81</v>
      </c>
      <c r="AY233" s="266" t="s">
        <v>140</v>
      </c>
    </row>
    <row r="234" s="12" customFormat="1" ht="22.8" customHeight="1">
      <c r="A234" s="12"/>
      <c r="B234" s="210"/>
      <c r="C234" s="211"/>
      <c r="D234" s="212" t="s">
        <v>72</v>
      </c>
      <c r="E234" s="224" t="s">
        <v>791</v>
      </c>
      <c r="F234" s="224" t="s">
        <v>792</v>
      </c>
      <c r="G234" s="211"/>
      <c r="H234" s="211"/>
      <c r="I234" s="214"/>
      <c r="J234" s="225">
        <f>BK234</f>
        <v>0</v>
      </c>
      <c r="K234" s="211"/>
      <c r="L234" s="216"/>
      <c r="M234" s="217"/>
      <c r="N234" s="218"/>
      <c r="O234" s="218"/>
      <c r="P234" s="219">
        <f>SUM(P235:P245)</f>
        <v>0</v>
      </c>
      <c r="Q234" s="218"/>
      <c r="R234" s="219">
        <f>SUM(R235:R245)</f>
        <v>0</v>
      </c>
      <c r="S234" s="218"/>
      <c r="T234" s="220">
        <f>SUM(T235:T245)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1" t="s">
        <v>81</v>
      </c>
      <c r="AT234" s="222" t="s">
        <v>72</v>
      </c>
      <c r="AU234" s="222" t="s">
        <v>81</v>
      </c>
      <c r="AY234" s="221" t="s">
        <v>140</v>
      </c>
      <c r="BK234" s="223">
        <f>SUM(BK235:BK245)</f>
        <v>0</v>
      </c>
    </row>
    <row r="235" s="2" customFormat="1" ht="21.75" customHeight="1">
      <c r="A235" s="38"/>
      <c r="B235" s="39"/>
      <c r="C235" s="226" t="s">
        <v>467</v>
      </c>
      <c r="D235" s="226" t="s">
        <v>143</v>
      </c>
      <c r="E235" s="227" t="s">
        <v>808</v>
      </c>
      <c r="F235" s="228" t="s">
        <v>809</v>
      </c>
      <c r="G235" s="229" t="s">
        <v>362</v>
      </c>
      <c r="H235" s="230">
        <v>294.89400000000001</v>
      </c>
      <c r="I235" s="231"/>
      <c r="J235" s="232">
        <f>ROUND(I235*H235,2)</f>
        <v>0</v>
      </c>
      <c r="K235" s="228" t="s">
        <v>147</v>
      </c>
      <c r="L235" s="44"/>
      <c r="M235" s="233" t="s">
        <v>1</v>
      </c>
      <c r="N235" s="234" t="s">
        <v>38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166</v>
      </c>
      <c r="AT235" s="237" t="s">
        <v>143</v>
      </c>
      <c r="AU235" s="237" t="s">
        <v>83</v>
      </c>
      <c r="AY235" s="17" t="s">
        <v>140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81</v>
      </c>
      <c r="BK235" s="238">
        <f>ROUND(I235*H235,2)</f>
        <v>0</v>
      </c>
      <c r="BL235" s="17" t="s">
        <v>166</v>
      </c>
      <c r="BM235" s="237" t="s">
        <v>1409</v>
      </c>
    </row>
    <row r="236" s="2" customFormat="1">
      <c r="A236" s="38"/>
      <c r="B236" s="39"/>
      <c r="C236" s="40"/>
      <c r="D236" s="239" t="s">
        <v>150</v>
      </c>
      <c r="E236" s="40"/>
      <c r="F236" s="240" t="s">
        <v>811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150</v>
      </c>
      <c r="AU236" s="17" t="s">
        <v>83</v>
      </c>
    </row>
    <row r="237" s="2" customFormat="1">
      <c r="A237" s="38"/>
      <c r="B237" s="39"/>
      <c r="C237" s="40"/>
      <c r="D237" s="244" t="s">
        <v>152</v>
      </c>
      <c r="E237" s="40"/>
      <c r="F237" s="245" t="s">
        <v>812</v>
      </c>
      <c r="G237" s="40"/>
      <c r="H237" s="40"/>
      <c r="I237" s="241"/>
      <c r="J237" s="40"/>
      <c r="K237" s="40"/>
      <c r="L237" s="44"/>
      <c r="M237" s="242"/>
      <c r="N237" s="243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152</v>
      </c>
      <c r="AU237" s="17" t="s">
        <v>83</v>
      </c>
    </row>
    <row r="238" s="2" customFormat="1" ht="24.15" customHeight="1">
      <c r="A238" s="38"/>
      <c r="B238" s="39"/>
      <c r="C238" s="226" t="s">
        <v>471</v>
      </c>
      <c r="D238" s="226" t="s">
        <v>143</v>
      </c>
      <c r="E238" s="227" t="s">
        <v>814</v>
      </c>
      <c r="F238" s="228" t="s">
        <v>815</v>
      </c>
      <c r="G238" s="229" t="s">
        <v>362</v>
      </c>
      <c r="H238" s="230">
        <v>1179.576</v>
      </c>
      <c r="I238" s="231"/>
      <c r="J238" s="232">
        <f>ROUND(I238*H238,2)</f>
        <v>0</v>
      </c>
      <c r="K238" s="228" t="s">
        <v>147</v>
      </c>
      <c r="L238" s="44"/>
      <c r="M238" s="233" t="s">
        <v>1</v>
      </c>
      <c r="N238" s="234" t="s">
        <v>38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166</v>
      </c>
      <c r="AT238" s="237" t="s">
        <v>143</v>
      </c>
      <c r="AU238" s="237" t="s">
        <v>83</v>
      </c>
      <c r="AY238" s="17" t="s">
        <v>140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81</v>
      </c>
      <c r="BK238" s="238">
        <f>ROUND(I238*H238,2)</f>
        <v>0</v>
      </c>
      <c r="BL238" s="17" t="s">
        <v>166</v>
      </c>
      <c r="BM238" s="237" t="s">
        <v>1410</v>
      </c>
    </row>
    <row r="239" s="2" customFormat="1">
      <c r="A239" s="38"/>
      <c r="B239" s="39"/>
      <c r="C239" s="40"/>
      <c r="D239" s="239" t="s">
        <v>150</v>
      </c>
      <c r="E239" s="40"/>
      <c r="F239" s="240" t="s">
        <v>817</v>
      </c>
      <c r="G239" s="40"/>
      <c r="H239" s="40"/>
      <c r="I239" s="241"/>
      <c r="J239" s="40"/>
      <c r="K239" s="40"/>
      <c r="L239" s="44"/>
      <c r="M239" s="242"/>
      <c r="N239" s="243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150</v>
      </c>
      <c r="AU239" s="17" t="s">
        <v>83</v>
      </c>
    </row>
    <row r="240" s="2" customFormat="1">
      <c r="A240" s="38"/>
      <c r="B240" s="39"/>
      <c r="C240" s="40"/>
      <c r="D240" s="244" t="s">
        <v>152</v>
      </c>
      <c r="E240" s="40"/>
      <c r="F240" s="245" t="s">
        <v>818</v>
      </c>
      <c r="G240" s="40"/>
      <c r="H240" s="40"/>
      <c r="I240" s="241"/>
      <c r="J240" s="40"/>
      <c r="K240" s="40"/>
      <c r="L240" s="44"/>
      <c r="M240" s="242"/>
      <c r="N240" s="24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152</v>
      </c>
      <c r="AU240" s="17" t="s">
        <v>83</v>
      </c>
    </row>
    <row r="241" s="14" customFormat="1">
      <c r="A241" s="14"/>
      <c r="B241" s="256"/>
      <c r="C241" s="257"/>
      <c r="D241" s="239" t="s">
        <v>154</v>
      </c>
      <c r="E241" s="257"/>
      <c r="F241" s="259" t="s">
        <v>1411</v>
      </c>
      <c r="G241" s="257"/>
      <c r="H241" s="260">
        <v>1179.576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6" t="s">
        <v>154</v>
      </c>
      <c r="AU241" s="266" t="s">
        <v>83</v>
      </c>
      <c r="AV241" s="14" t="s">
        <v>83</v>
      </c>
      <c r="AW241" s="14" t="s">
        <v>4</v>
      </c>
      <c r="AX241" s="14" t="s">
        <v>81</v>
      </c>
      <c r="AY241" s="266" t="s">
        <v>140</v>
      </c>
    </row>
    <row r="242" s="2" customFormat="1" ht="24.15" customHeight="1">
      <c r="A242" s="38"/>
      <c r="B242" s="39"/>
      <c r="C242" s="226" t="s">
        <v>475</v>
      </c>
      <c r="D242" s="226" t="s">
        <v>143</v>
      </c>
      <c r="E242" s="227" t="s">
        <v>821</v>
      </c>
      <c r="F242" s="228" t="s">
        <v>361</v>
      </c>
      <c r="G242" s="229" t="s">
        <v>362</v>
      </c>
      <c r="H242" s="230">
        <v>189.55600000000001</v>
      </c>
      <c r="I242" s="231"/>
      <c r="J242" s="232">
        <f>ROUND(I242*H242,2)</f>
        <v>0</v>
      </c>
      <c r="K242" s="228" t="s">
        <v>147</v>
      </c>
      <c r="L242" s="44"/>
      <c r="M242" s="233" t="s">
        <v>1</v>
      </c>
      <c r="N242" s="234" t="s">
        <v>38</v>
      </c>
      <c r="O242" s="91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166</v>
      </c>
      <c r="AT242" s="237" t="s">
        <v>143</v>
      </c>
      <c r="AU242" s="237" t="s">
        <v>83</v>
      </c>
      <c r="AY242" s="17" t="s">
        <v>140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81</v>
      </c>
      <c r="BK242" s="238">
        <f>ROUND(I242*H242,2)</f>
        <v>0</v>
      </c>
      <c r="BL242" s="17" t="s">
        <v>166</v>
      </c>
      <c r="BM242" s="237" t="s">
        <v>1412</v>
      </c>
    </row>
    <row r="243" s="2" customFormat="1">
      <c r="A243" s="38"/>
      <c r="B243" s="39"/>
      <c r="C243" s="40"/>
      <c r="D243" s="239" t="s">
        <v>150</v>
      </c>
      <c r="E243" s="40"/>
      <c r="F243" s="240" t="s">
        <v>364</v>
      </c>
      <c r="G243" s="40"/>
      <c r="H243" s="40"/>
      <c r="I243" s="241"/>
      <c r="J243" s="40"/>
      <c r="K243" s="40"/>
      <c r="L243" s="44"/>
      <c r="M243" s="242"/>
      <c r="N243" s="243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150</v>
      </c>
      <c r="AU243" s="17" t="s">
        <v>83</v>
      </c>
    </row>
    <row r="244" s="2" customFormat="1">
      <c r="A244" s="38"/>
      <c r="B244" s="39"/>
      <c r="C244" s="40"/>
      <c r="D244" s="244" t="s">
        <v>152</v>
      </c>
      <c r="E244" s="40"/>
      <c r="F244" s="245" t="s">
        <v>823</v>
      </c>
      <c r="G244" s="40"/>
      <c r="H244" s="40"/>
      <c r="I244" s="241"/>
      <c r="J244" s="40"/>
      <c r="K244" s="40"/>
      <c r="L244" s="44"/>
      <c r="M244" s="242"/>
      <c r="N244" s="243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152</v>
      </c>
      <c r="AU244" s="17" t="s">
        <v>83</v>
      </c>
    </row>
    <row r="245" s="14" customFormat="1">
      <c r="A245" s="14"/>
      <c r="B245" s="256"/>
      <c r="C245" s="257"/>
      <c r="D245" s="239" t="s">
        <v>154</v>
      </c>
      <c r="E245" s="258" t="s">
        <v>1</v>
      </c>
      <c r="F245" s="259" t="s">
        <v>1413</v>
      </c>
      <c r="G245" s="257"/>
      <c r="H245" s="260">
        <v>189.55600000000001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154</v>
      </c>
      <c r="AU245" s="266" t="s">
        <v>83</v>
      </c>
      <c r="AV245" s="14" t="s">
        <v>83</v>
      </c>
      <c r="AW245" s="14" t="s">
        <v>30</v>
      </c>
      <c r="AX245" s="14" t="s">
        <v>81</v>
      </c>
      <c r="AY245" s="266" t="s">
        <v>140</v>
      </c>
    </row>
    <row r="246" s="12" customFormat="1" ht="22.8" customHeight="1">
      <c r="A246" s="12"/>
      <c r="B246" s="210"/>
      <c r="C246" s="211"/>
      <c r="D246" s="212" t="s">
        <v>72</v>
      </c>
      <c r="E246" s="224" t="s">
        <v>825</v>
      </c>
      <c r="F246" s="224" t="s">
        <v>826</v>
      </c>
      <c r="G246" s="211"/>
      <c r="H246" s="211"/>
      <c r="I246" s="214"/>
      <c r="J246" s="225">
        <f>BK246</f>
        <v>0</v>
      </c>
      <c r="K246" s="211"/>
      <c r="L246" s="216"/>
      <c r="M246" s="217"/>
      <c r="N246" s="218"/>
      <c r="O246" s="218"/>
      <c r="P246" s="219">
        <f>SUM(P247:P249)</f>
        <v>0</v>
      </c>
      <c r="Q246" s="218"/>
      <c r="R246" s="219">
        <f>SUM(R247:R249)</f>
        <v>0</v>
      </c>
      <c r="S246" s="218"/>
      <c r="T246" s="220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1" t="s">
        <v>81</v>
      </c>
      <c r="AT246" s="222" t="s">
        <v>72</v>
      </c>
      <c r="AU246" s="222" t="s">
        <v>81</v>
      </c>
      <c r="AY246" s="221" t="s">
        <v>140</v>
      </c>
      <c r="BK246" s="223">
        <f>SUM(BK247:BK249)</f>
        <v>0</v>
      </c>
    </row>
    <row r="247" s="2" customFormat="1" ht="24.15" customHeight="1">
      <c r="A247" s="38"/>
      <c r="B247" s="39"/>
      <c r="C247" s="226" t="s">
        <v>479</v>
      </c>
      <c r="D247" s="226" t="s">
        <v>143</v>
      </c>
      <c r="E247" s="227" t="s">
        <v>1414</v>
      </c>
      <c r="F247" s="228" t="s">
        <v>1415</v>
      </c>
      <c r="G247" s="229" t="s">
        <v>362</v>
      </c>
      <c r="H247" s="230">
        <v>1246.9639999999999</v>
      </c>
      <c r="I247" s="231"/>
      <c r="J247" s="232">
        <f>ROUND(I247*H247,2)</f>
        <v>0</v>
      </c>
      <c r="K247" s="228" t="s">
        <v>147</v>
      </c>
      <c r="L247" s="44"/>
      <c r="M247" s="233" t="s">
        <v>1</v>
      </c>
      <c r="N247" s="234" t="s">
        <v>38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166</v>
      </c>
      <c r="AT247" s="237" t="s">
        <v>143</v>
      </c>
      <c r="AU247" s="237" t="s">
        <v>83</v>
      </c>
      <c r="AY247" s="17" t="s">
        <v>140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81</v>
      </c>
      <c r="BK247" s="238">
        <f>ROUND(I247*H247,2)</f>
        <v>0</v>
      </c>
      <c r="BL247" s="17" t="s">
        <v>166</v>
      </c>
      <c r="BM247" s="237" t="s">
        <v>1416</v>
      </c>
    </row>
    <row r="248" s="2" customFormat="1">
      <c r="A248" s="38"/>
      <c r="B248" s="39"/>
      <c r="C248" s="40"/>
      <c r="D248" s="239" t="s">
        <v>150</v>
      </c>
      <c r="E248" s="40"/>
      <c r="F248" s="240" t="s">
        <v>1417</v>
      </c>
      <c r="G248" s="40"/>
      <c r="H248" s="40"/>
      <c r="I248" s="241"/>
      <c r="J248" s="40"/>
      <c r="K248" s="40"/>
      <c r="L248" s="44"/>
      <c r="M248" s="242"/>
      <c r="N248" s="243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150</v>
      </c>
      <c r="AU248" s="17" t="s">
        <v>83</v>
      </c>
    </row>
    <row r="249" s="2" customFormat="1">
      <c r="A249" s="38"/>
      <c r="B249" s="39"/>
      <c r="C249" s="40"/>
      <c r="D249" s="244" t="s">
        <v>152</v>
      </c>
      <c r="E249" s="40"/>
      <c r="F249" s="245" t="s">
        <v>1418</v>
      </c>
      <c r="G249" s="40"/>
      <c r="H249" s="40"/>
      <c r="I249" s="241"/>
      <c r="J249" s="40"/>
      <c r="K249" s="40"/>
      <c r="L249" s="44"/>
      <c r="M249" s="242"/>
      <c r="N249" s="243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152</v>
      </c>
      <c r="AU249" s="17" t="s">
        <v>83</v>
      </c>
    </row>
    <row r="250" s="12" customFormat="1" ht="25.92" customHeight="1">
      <c r="A250" s="12"/>
      <c r="B250" s="210"/>
      <c r="C250" s="211"/>
      <c r="D250" s="212" t="s">
        <v>72</v>
      </c>
      <c r="E250" s="213" t="s">
        <v>833</v>
      </c>
      <c r="F250" s="213" t="s">
        <v>834</v>
      </c>
      <c r="G250" s="211"/>
      <c r="H250" s="211"/>
      <c r="I250" s="214"/>
      <c r="J250" s="215">
        <f>BK250</f>
        <v>0</v>
      </c>
      <c r="K250" s="211"/>
      <c r="L250" s="216"/>
      <c r="M250" s="217"/>
      <c r="N250" s="218"/>
      <c r="O250" s="218"/>
      <c r="P250" s="219">
        <f>P251+P255</f>
        <v>0</v>
      </c>
      <c r="Q250" s="218"/>
      <c r="R250" s="219">
        <f>R251+R255</f>
        <v>0.50849999999999995</v>
      </c>
      <c r="S250" s="218"/>
      <c r="T250" s="220">
        <f>T251+T255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1" t="s">
        <v>83</v>
      </c>
      <c r="AT250" s="222" t="s">
        <v>72</v>
      </c>
      <c r="AU250" s="222" t="s">
        <v>73</v>
      </c>
      <c r="AY250" s="221" t="s">
        <v>140</v>
      </c>
      <c r="BK250" s="223">
        <f>BK251+BK255</f>
        <v>0</v>
      </c>
    </row>
    <row r="251" s="12" customFormat="1" ht="22.8" customHeight="1">
      <c r="A251" s="12"/>
      <c r="B251" s="210"/>
      <c r="C251" s="211"/>
      <c r="D251" s="212" t="s">
        <v>72</v>
      </c>
      <c r="E251" s="224" t="s">
        <v>1419</v>
      </c>
      <c r="F251" s="224" t="s">
        <v>1420</v>
      </c>
      <c r="G251" s="211"/>
      <c r="H251" s="211"/>
      <c r="I251" s="214"/>
      <c r="J251" s="225">
        <f>BK251</f>
        <v>0</v>
      </c>
      <c r="K251" s="211"/>
      <c r="L251" s="216"/>
      <c r="M251" s="217"/>
      <c r="N251" s="218"/>
      <c r="O251" s="218"/>
      <c r="P251" s="219">
        <f>SUM(P252:P254)</f>
        <v>0</v>
      </c>
      <c r="Q251" s="218"/>
      <c r="R251" s="219">
        <f>SUM(R252:R254)</f>
        <v>0.47735999999999995</v>
      </c>
      <c r="S251" s="218"/>
      <c r="T251" s="220">
        <f>SUM(T252:T254)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1" t="s">
        <v>83</v>
      </c>
      <c r="AT251" s="222" t="s">
        <v>72</v>
      </c>
      <c r="AU251" s="222" t="s">
        <v>81</v>
      </c>
      <c r="AY251" s="221" t="s">
        <v>140</v>
      </c>
      <c r="BK251" s="223">
        <f>SUM(BK252:BK254)</f>
        <v>0</v>
      </c>
    </row>
    <row r="252" s="2" customFormat="1" ht="16.5" customHeight="1">
      <c r="A252" s="38"/>
      <c r="B252" s="39"/>
      <c r="C252" s="226" t="s">
        <v>483</v>
      </c>
      <c r="D252" s="226" t="s">
        <v>143</v>
      </c>
      <c r="E252" s="227" t="s">
        <v>1421</v>
      </c>
      <c r="F252" s="228" t="s">
        <v>1422</v>
      </c>
      <c r="G252" s="229" t="s">
        <v>441</v>
      </c>
      <c r="H252" s="230">
        <v>18</v>
      </c>
      <c r="I252" s="231"/>
      <c r="J252" s="232">
        <f>ROUND(I252*H252,2)</f>
        <v>0</v>
      </c>
      <c r="K252" s="228" t="s">
        <v>147</v>
      </c>
      <c r="L252" s="44"/>
      <c r="M252" s="233" t="s">
        <v>1</v>
      </c>
      <c r="N252" s="234" t="s">
        <v>38</v>
      </c>
      <c r="O252" s="91"/>
      <c r="P252" s="235">
        <f>O252*H252</f>
        <v>0</v>
      </c>
      <c r="Q252" s="235">
        <v>0.026519999999999998</v>
      </c>
      <c r="R252" s="235">
        <f>Q252*H252</f>
        <v>0.47735999999999995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243</v>
      </c>
      <c r="AT252" s="237" t="s">
        <v>143</v>
      </c>
      <c r="AU252" s="237" t="s">
        <v>83</v>
      </c>
      <c r="AY252" s="17" t="s">
        <v>140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81</v>
      </c>
      <c r="BK252" s="238">
        <f>ROUND(I252*H252,2)</f>
        <v>0</v>
      </c>
      <c r="BL252" s="17" t="s">
        <v>243</v>
      </c>
      <c r="BM252" s="237" t="s">
        <v>1423</v>
      </c>
    </row>
    <row r="253" s="2" customFormat="1">
      <c r="A253" s="38"/>
      <c r="B253" s="39"/>
      <c r="C253" s="40"/>
      <c r="D253" s="239" t="s">
        <v>150</v>
      </c>
      <c r="E253" s="40"/>
      <c r="F253" s="240" t="s">
        <v>1424</v>
      </c>
      <c r="G253" s="40"/>
      <c r="H253" s="40"/>
      <c r="I253" s="241"/>
      <c r="J253" s="40"/>
      <c r="K253" s="40"/>
      <c r="L253" s="44"/>
      <c r="M253" s="242"/>
      <c r="N253" s="243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150</v>
      </c>
      <c r="AU253" s="17" t="s">
        <v>83</v>
      </c>
    </row>
    <row r="254" s="2" customFormat="1">
      <c r="A254" s="38"/>
      <c r="B254" s="39"/>
      <c r="C254" s="40"/>
      <c r="D254" s="244" t="s">
        <v>152</v>
      </c>
      <c r="E254" s="40"/>
      <c r="F254" s="245" t="s">
        <v>1425</v>
      </c>
      <c r="G254" s="40"/>
      <c r="H254" s="40"/>
      <c r="I254" s="241"/>
      <c r="J254" s="40"/>
      <c r="K254" s="40"/>
      <c r="L254" s="44"/>
      <c r="M254" s="242"/>
      <c r="N254" s="243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152</v>
      </c>
      <c r="AU254" s="17" t="s">
        <v>83</v>
      </c>
    </row>
    <row r="255" s="12" customFormat="1" ht="22.8" customHeight="1">
      <c r="A255" s="12"/>
      <c r="B255" s="210"/>
      <c r="C255" s="211"/>
      <c r="D255" s="212" t="s">
        <v>72</v>
      </c>
      <c r="E255" s="224" t="s">
        <v>1426</v>
      </c>
      <c r="F255" s="224" t="s">
        <v>1427</v>
      </c>
      <c r="G255" s="211"/>
      <c r="H255" s="211"/>
      <c r="I255" s="214"/>
      <c r="J255" s="225">
        <f>BK255</f>
        <v>0</v>
      </c>
      <c r="K255" s="211"/>
      <c r="L255" s="216"/>
      <c r="M255" s="217"/>
      <c r="N255" s="218"/>
      <c r="O255" s="218"/>
      <c r="P255" s="219">
        <f>SUM(P256:P262)</f>
        <v>0</v>
      </c>
      <c r="Q255" s="218"/>
      <c r="R255" s="219">
        <f>SUM(R256:R262)</f>
        <v>0.031140000000000001</v>
      </c>
      <c r="S255" s="218"/>
      <c r="T255" s="220">
        <f>SUM(T256:T262)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1" t="s">
        <v>83</v>
      </c>
      <c r="AT255" s="222" t="s">
        <v>72</v>
      </c>
      <c r="AU255" s="222" t="s">
        <v>81</v>
      </c>
      <c r="AY255" s="221" t="s">
        <v>140</v>
      </c>
      <c r="BK255" s="223">
        <f>SUM(BK256:BK262)</f>
        <v>0</v>
      </c>
    </row>
    <row r="256" s="2" customFormat="1" ht="16.5" customHeight="1">
      <c r="A256" s="38"/>
      <c r="B256" s="39"/>
      <c r="C256" s="226" t="s">
        <v>490</v>
      </c>
      <c r="D256" s="226" t="s">
        <v>143</v>
      </c>
      <c r="E256" s="227" t="s">
        <v>1428</v>
      </c>
      <c r="F256" s="228" t="s">
        <v>1429</v>
      </c>
      <c r="G256" s="229" t="s">
        <v>396</v>
      </c>
      <c r="H256" s="230">
        <v>18</v>
      </c>
      <c r="I256" s="231"/>
      <c r="J256" s="232">
        <f>ROUND(I256*H256,2)</f>
        <v>0</v>
      </c>
      <c r="K256" s="228" t="s">
        <v>147</v>
      </c>
      <c r="L256" s="44"/>
      <c r="M256" s="233" t="s">
        <v>1</v>
      </c>
      <c r="N256" s="234" t="s">
        <v>38</v>
      </c>
      <c r="O256" s="91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243</v>
      </c>
      <c r="AT256" s="237" t="s">
        <v>143</v>
      </c>
      <c r="AU256" s="237" t="s">
        <v>83</v>
      </c>
      <c r="AY256" s="17" t="s">
        <v>140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81</v>
      </c>
      <c r="BK256" s="238">
        <f>ROUND(I256*H256,2)</f>
        <v>0</v>
      </c>
      <c r="BL256" s="17" t="s">
        <v>243</v>
      </c>
      <c r="BM256" s="237" t="s">
        <v>1430</v>
      </c>
    </row>
    <row r="257" s="2" customFormat="1">
      <c r="A257" s="38"/>
      <c r="B257" s="39"/>
      <c r="C257" s="40"/>
      <c r="D257" s="239" t="s">
        <v>150</v>
      </c>
      <c r="E257" s="40"/>
      <c r="F257" s="240" t="s">
        <v>1431</v>
      </c>
      <c r="G257" s="40"/>
      <c r="H257" s="40"/>
      <c r="I257" s="241"/>
      <c r="J257" s="40"/>
      <c r="K257" s="40"/>
      <c r="L257" s="44"/>
      <c r="M257" s="242"/>
      <c r="N257" s="243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150</v>
      </c>
      <c r="AU257" s="17" t="s">
        <v>83</v>
      </c>
    </row>
    <row r="258" s="2" customFormat="1">
      <c r="A258" s="38"/>
      <c r="B258" s="39"/>
      <c r="C258" s="40"/>
      <c r="D258" s="244" t="s">
        <v>152</v>
      </c>
      <c r="E258" s="40"/>
      <c r="F258" s="245" t="s">
        <v>1432</v>
      </c>
      <c r="G258" s="40"/>
      <c r="H258" s="40"/>
      <c r="I258" s="241"/>
      <c r="J258" s="40"/>
      <c r="K258" s="40"/>
      <c r="L258" s="44"/>
      <c r="M258" s="242"/>
      <c r="N258" s="243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152</v>
      </c>
      <c r="AU258" s="17" t="s">
        <v>83</v>
      </c>
    </row>
    <row r="259" s="13" customFormat="1">
      <c r="A259" s="13"/>
      <c r="B259" s="246"/>
      <c r="C259" s="247"/>
      <c r="D259" s="239" t="s">
        <v>154</v>
      </c>
      <c r="E259" s="248" t="s">
        <v>1</v>
      </c>
      <c r="F259" s="249" t="s">
        <v>1433</v>
      </c>
      <c r="G259" s="247"/>
      <c r="H259" s="248" t="s">
        <v>1</v>
      </c>
      <c r="I259" s="250"/>
      <c r="J259" s="247"/>
      <c r="K259" s="247"/>
      <c r="L259" s="251"/>
      <c r="M259" s="252"/>
      <c r="N259" s="253"/>
      <c r="O259" s="253"/>
      <c r="P259" s="253"/>
      <c r="Q259" s="253"/>
      <c r="R259" s="253"/>
      <c r="S259" s="253"/>
      <c r="T259" s="25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5" t="s">
        <v>154</v>
      </c>
      <c r="AU259" s="255" t="s">
        <v>83</v>
      </c>
      <c r="AV259" s="13" t="s">
        <v>81</v>
      </c>
      <c r="AW259" s="13" t="s">
        <v>30</v>
      </c>
      <c r="AX259" s="13" t="s">
        <v>73</v>
      </c>
      <c r="AY259" s="255" t="s">
        <v>140</v>
      </c>
    </row>
    <row r="260" s="14" customFormat="1">
      <c r="A260" s="14"/>
      <c r="B260" s="256"/>
      <c r="C260" s="257"/>
      <c r="D260" s="239" t="s">
        <v>154</v>
      </c>
      <c r="E260" s="258" t="s">
        <v>1</v>
      </c>
      <c r="F260" s="259" t="s">
        <v>256</v>
      </c>
      <c r="G260" s="257"/>
      <c r="H260" s="260">
        <v>18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154</v>
      </c>
      <c r="AU260" s="266" t="s">
        <v>83</v>
      </c>
      <c r="AV260" s="14" t="s">
        <v>83</v>
      </c>
      <c r="AW260" s="14" t="s">
        <v>30</v>
      </c>
      <c r="AX260" s="14" t="s">
        <v>81</v>
      </c>
      <c r="AY260" s="266" t="s">
        <v>140</v>
      </c>
    </row>
    <row r="261" s="2" customFormat="1" ht="16.5" customHeight="1">
      <c r="A261" s="38"/>
      <c r="B261" s="39"/>
      <c r="C261" s="271" t="s">
        <v>494</v>
      </c>
      <c r="D261" s="271" t="s">
        <v>378</v>
      </c>
      <c r="E261" s="272" t="s">
        <v>1434</v>
      </c>
      <c r="F261" s="273" t="s">
        <v>1435</v>
      </c>
      <c r="G261" s="274" t="s">
        <v>396</v>
      </c>
      <c r="H261" s="275">
        <v>18</v>
      </c>
      <c r="I261" s="276"/>
      <c r="J261" s="277">
        <f>ROUND(I261*H261,2)</f>
        <v>0</v>
      </c>
      <c r="K261" s="273" t="s">
        <v>147</v>
      </c>
      <c r="L261" s="278"/>
      <c r="M261" s="279" t="s">
        <v>1</v>
      </c>
      <c r="N261" s="280" t="s">
        <v>38</v>
      </c>
      <c r="O261" s="91"/>
      <c r="P261" s="235">
        <f>O261*H261</f>
        <v>0</v>
      </c>
      <c r="Q261" s="235">
        <v>0.00173</v>
      </c>
      <c r="R261" s="235">
        <f>Q261*H261</f>
        <v>0.031140000000000001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479</v>
      </c>
      <c r="AT261" s="237" t="s">
        <v>378</v>
      </c>
      <c r="AU261" s="237" t="s">
        <v>83</v>
      </c>
      <c r="AY261" s="17" t="s">
        <v>140</v>
      </c>
      <c r="BE261" s="238">
        <f>IF(N261="základní",J261,0)</f>
        <v>0</v>
      </c>
      <c r="BF261" s="238">
        <f>IF(N261="snížená",J261,0)</f>
        <v>0</v>
      </c>
      <c r="BG261" s="238">
        <f>IF(N261="zákl. přenesená",J261,0)</f>
        <v>0</v>
      </c>
      <c r="BH261" s="238">
        <f>IF(N261="sníž. přenesená",J261,0)</f>
        <v>0</v>
      </c>
      <c r="BI261" s="238">
        <f>IF(N261="nulová",J261,0)</f>
        <v>0</v>
      </c>
      <c r="BJ261" s="17" t="s">
        <v>81</v>
      </c>
      <c r="BK261" s="238">
        <f>ROUND(I261*H261,2)</f>
        <v>0</v>
      </c>
      <c r="BL261" s="17" t="s">
        <v>243</v>
      </c>
      <c r="BM261" s="237" t="s">
        <v>1436</v>
      </c>
    </row>
    <row r="262" s="2" customFormat="1">
      <c r="A262" s="38"/>
      <c r="B262" s="39"/>
      <c r="C262" s="40"/>
      <c r="D262" s="239" t="s">
        <v>150</v>
      </c>
      <c r="E262" s="40"/>
      <c r="F262" s="240" t="s">
        <v>1435</v>
      </c>
      <c r="G262" s="40"/>
      <c r="H262" s="40"/>
      <c r="I262" s="241"/>
      <c r="J262" s="40"/>
      <c r="K262" s="40"/>
      <c r="L262" s="44"/>
      <c r="M262" s="293"/>
      <c r="N262" s="294"/>
      <c r="O262" s="295"/>
      <c r="P262" s="295"/>
      <c r="Q262" s="295"/>
      <c r="R262" s="295"/>
      <c r="S262" s="295"/>
      <c r="T262" s="296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150</v>
      </c>
      <c r="AU262" s="17" t="s">
        <v>83</v>
      </c>
    </row>
    <row r="263" s="2" customFormat="1" ht="6.96" customHeight="1">
      <c r="A263" s="38"/>
      <c r="B263" s="66"/>
      <c r="C263" s="67"/>
      <c r="D263" s="67"/>
      <c r="E263" s="67"/>
      <c r="F263" s="67"/>
      <c r="G263" s="67"/>
      <c r="H263" s="67"/>
      <c r="I263" s="67"/>
      <c r="J263" s="67"/>
      <c r="K263" s="67"/>
      <c r="L263" s="44"/>
      <c r="M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</row>
  </sheetData>
  <sheetProtection sheet="1" autoFilter="0" formatColumns="0" formatRows="0" objects="1" scenarios="1" spinCount="100000" saltValue="gmgdGx4jv1DbQlrPbQ8Hw/yQtmxmRoaTQDcPhozkXsUzm5pScq0BiOzaboqKBFJ3t1dqHhKbUglBxzdoJAFn5w==" hashValue="lMrlqtCX8vkvwDfV9YExjvjetjbtKkWzoVQBgeKSinDpzPJqIGYY9kGH+ksB5qo7l87492qyB9Z6afWspQVG6Q==" algorithmName="SHA-512" password="CC35"/>
  <autoFilter ref="C125:K26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hyperlinks>
    <hyperlink ref="F131" r:id="rId1" display="https://podminky.urs.cz/item/CS_URS_2024_02/113106132"/>
    <hyperlink ref="F136" r:id="rId2" display="https://podminky.urs.cz/item/CS_URS_2024_02/113106351"/>
    <hyperlink ref="F141" r:id="rId3" display="https://podminky.urs.cz/item/CS_URS_2024_02/113107324"/>
    <hyperlink ref="F145" r:id="rId4" display="https://podminky.urs.cz/item/CS_URS_2024_02/113107343"/>
    <hyperlink ref="F150" r:id="rId5" display="https://podminky.urs.cz/item/CS_URS_2024_02/132354204"/>
    <hyperlink ref="F155" r:id="rId6" display="https://podminky.urs.cz/item/CS_URS_2024_02/132454204"/>
    <hyperlink ref="F159" r:id="rId7" display="https://podminky.urs.cz/item/CS_URS_2024_02/151811132"/>
    <hyperlink ref="F163" r:id="rId8" display="https://podminky.urs.cz/item/CS_URS_2024_02/151811232"/>
    <hyperlink ref="F167" r:id="rId9" display="https://podminky.urs.cz/item/CS_URS_2024_02/162651132"/>
    <hyperlink ref="F171" r:id="rId10" display="https://podminky.urs.cz/item/CS_URS_2024_02/171201231"/>
    <hyperlink ref="F175" r:id="rId11" display="https://podminky.urs.cz/item/CS_URS_2024_02/171251201"/>
    <hyperlink ref="F179" r:id="rId12" display="https://podminky.urs.cz/item/CS_URS_2024_02/174151101"/>
    <hyperlink ref="F188" r:id="rId13" display="https://podminky.urs.cz/item/CS_URS_2024_02/452311171"/>
    <hyperlink ref="F194" r:id="rId14" display="https://podminky.urs.cz/item/CS_URS_2024_02/895941342"/>
    <hyperlink ref="F199" r:id="rId15" display="https://podminky.urs.cz/item/CS_URS_2024_02/895941351"/>
    <hyperlink ref="F204" r:id="rId16" display="https://podminky.urs.cz/item/CS_URS_2024_02/895941361"/>
    <hyperlink ref="F209" r:id="rId17" display="https://podminky.urs.cz/item/CS_URS_2024_02/895941362"/>
    <hyperlink ref="F216" r:id="rId18" display="https://podminky.urs.cz/item/CS_URS_2024_02/895941366"/>
    <hyperlink ref="F221" r:id="rId19" display="https://podminky.urs.cz/item/CS_URS_2024_02/899204112"/>
    <hyperlink ref="F229" r:id="rId20" display="https://podminky.urs.cz/item/CS_URS_2024_02/919735113"/>
    <hyperlink ref="F237" r:id="rId21" display="https://podminky.urs.cz/item/CS_URS_2024_02/997221551"/>
    <hyperlink ref="F240" r:id="rId22" display="https://podminky.urs.cz/item/CS_URS_2024_02/997221559"/>
    <hyperlink ref="F244" r:id="rId23" display="https://podminky.urs.cz/item/CS_URS_2024_02/997221655"/>
    <hyperlink ref="F249" r:id="rId24" display="https://podminky.urs.cz/item/CS_URS_2024_02/998276101"/>
    <hyperlink ref="F254" r:id="rId25" display="https://podminky.urs.cz/item/CS_URS_2024_02/721241102"/>
    <hyperlink ref="F258" r:id="rId26" display="https://podminky.urs.cz/item/CS_URS_2024_02/764508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  <c r="AZ2" s="270" t="s">
        <v>906</v>
      </c>
      <c r="BA2" s="270" t="s">
        <v>906</v>
      </c>
      <c r="BB2" s="270" t="s">
        <v>1</v>
      </c>
      <c r="BC2" s="270" t="s">
        <v>1437</v>
      </c>
      <c r="BD2" s="270" t="s">
        <v>83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83</v>
      </c>
    </row>
    <row r="4" s="1" customFormat="1" ht="24.96" customHeight="1">
      <c r="B4" s="20"/>
      <c r="D4" s="148" t="s">
        <v>110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Obnova VHI v MPR - Obnova VHI v části ul. Kosmákova, Jihlava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1438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26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31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33</v>
      </c>
      <c r="E30" s="38"/>
      <c r="F30" s="38"/>
      <c r="G30" s="38"/>
      <c r="H30" s="38"/>
      <c r="I30" s="38"/>
      <c r="J30" s="160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35</v>
      </c>
      <c r="G32" s="38"/>
      <c r="H32" s="38"/>
      <c r="I32" s="161" t="s">
        <v>34</v>
      </c>
      <c r="J32" s="161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37</v>
      </c>
      <c r="E33" s="150" t="s">
        <v>38</v>
      </c>
      <c r="F33" s="163">
        <f>ROUND((SUM(BE123:BE275)),  2)</f>
        <v>0</v>
      </c>
      <c r="G33" s="38"/>
      <c r="H33" s="38"/>
      <c r="I33" s="164">
        <v>0.20999999999999999</v>
      </c>
      <c r="J33" s="163">
        <f>ROUND(((SUM(BE123:BE275))*I33),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39</v>
      </c>
      <c r="F34" s="163">
        <f>ROUND((SUM(BF123:BF275)),  2)</f>
        <v>0</v>
      </c>
      <c r="G34" s="38"/>
      <c r="H34" s="38"/>
      <c r="I34" s="164">
        <v>0.12</v>
      </c>
      <c r="J34" s="163">
        <f>ROUND(((SUM(BF123:BF275))*I34),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40</v>
      </c>
      <c r="F35" s="163">
        <f>ROUND((SUM(BG123:BG275)),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41</v>
      </c>
      <c r="F36" s="163">
        <f>ROUND((SUM(BH123:BH275)),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ROUND((SUM(BI123:BI275)),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43</v>
      </c>
      <c r="E39" s="167"/>
      <c r="F39" s="167"/>
      <c r="G39" s="168" t="s">
        <v>44</v>
      </c>
      <c r="H39" s="169" t="s">
        <v>45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46</v>
      </c>
      <c r="E50" s="173"/>
      <c r="F50" s="173"/>
      <c r="G50" s="172" t="s">
        <v>47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48</v>
      </c>
      <c r="E61" s="175"/>
      <c r="F61" s="176" t="s">
        <v>49</v>
      </c>
      <c r="G61" s="174" t="s">
        <v>48</v>
      </c>
      <c r="H61" s="175"/>
      <c r="I61" s="175"/>
      <c r="J61" s="177" t="s">
        <v>49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50</v>
      </c>
      <c r="E65" s="178"/>
      <c r="F65" s="178"/>
      <c r="G65" s="172" t="s">
        <v>51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48</v>
      </c>
      <c r="E76" s="175"/>
      <c r="F76" s="176" t="s">
        <v>49</v>
      </c>
      <c r="G76" s="174" t="s">
        <v>48</v>
      </c>
      <c r="H76" s="175"/>
      <c r="I76" s="175"/>
      <c r="J76" s="177" t="s">
        <v>49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Obnova VHI v MPR - Obnova VHI v části ul. Kosmákova, Jihlava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SO-03a - Výstavba dešťové kanalizace - potrubí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5. 9. 2024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114</v>
      </c>
      <c r="D94" s="185"/>
      <c r="E94" s="185"/>
      <c r="F94" s="185"/>
      <c r="G94" s="185"/>
      <c r="H94" s="185"/>
      <c r="I94" s="185"/>
      <c r="J94" s="186" t="s">
        <v>115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116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117</v>
      </c>
    </row>
    <row r="97" s="9" customFormat="1" ht="24.96" customHeight="1">
      <c r="A97" s="9"/>
      <c r="B97" s="188"/>
      <c r="C97" s="189"/>
      <c r="D97" s="190" t="s">
        <v>276</v>
      </c>
      <c r="E97" s="191"/>
      <c r="F97" s="191"/>
      <c r="G97" s="191"/>
      <c r="H97" s="191"/>
      <c r="I97" s="191"/>
      <c r="J97" s="192">
        <f>J124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277</v>
      </c>
      <c r="E98" s="196"/>
      <c r="F98" s="196"/>
      <c r="G98" s="196"/>
      <c r="H98" s="196"/>
      <c r="I98" s="196"/>
      <c r="J98" s="197">
        <f>J125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278</v>
      </c>
      <c r="E99" s="196"/>
      <c r="F99" s="196"/>
      <c r="G99" s="196"/>
      <c r="H99" s="196"/>
      <c r="I99" s="196"/>
      <c r="J99" s="197">
        <f>J134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911</v>
      </c>
      <c r="E100" s="196"/>
      <c r="F100" s="196"/>
      <c r="G100" s="196"/>
      <c r="H100" s="196"/>
      <c r="I100" s="196"/>
      <c r="J100" s="197">
        <f>J144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279</v>
      </c>
      <c r="E101" s="196"/>
      <c r="F101" s="196"/>
      <c r="G101" s="196"/>
      <c r="H101" s="196"/>
      <c r="I101" s="196"/>
      <c r="J101" s="197">
        <f>J149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280</v>
      </c>
      <c r="E102" s="196"/>
      <c r="F102" s="196"/>
      <c r="G102" s="196"/>
      <c r="H102" s="196"/>
      <c r="I102" s="196"/>
      <c r="J102" s="197">
        <f>J154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283</v>
      </c>
      <c r="E103" s="196"/>
      <c r="F103" s="196"/>
      <c r="G103" s="196"/>
      <c r="H103" s="196"/>
      <c r="I103" s="196"/>
      <c r="J103" s="197">
        <f>J272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Obnova VHI v MPR - Obnova VHI v části ul. Kosmákova, Jihlava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SO-03a - Výstavba dešťové kanalizace - potrubí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5. 9. 2024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126</v>
      </c>
      <c r="D122" s="202" t="s">
        <v>58</v>
      </c>
      <c r="E122" s="202" t="s">
        <v>54</v>
      </c>
      <c r="F122" s="202" t="s">
        <v>55</v>
      </c>
      <c r="G122" s="202" t="s">
        <v>127</v>
      </c>
      <c r="H122" s="202" t="s">
        <v>128</v>
      </c>
      <c r="I122" s="202" t="s">
        <v>129</v>
      </c>
      <c r="J122" s="202" t="s">
        <v>115</v>
      </c>
      <c r="K122" s="203" t="s">
        <v>130</v>
      </c>
      <c r="L122" s="204"/>
      <c r="M122" s="100" t="s">
        <v>1</v>
      </c>
      <c r="N122" s="101" t="s">
        <v>37</v>
      </c>
      <c r="O122" s="101" t="s">
        <v>131</v>
      </c>
      <c r="P122" s="101" t="s">
        <v>132</v>
      </c>
      <c r="Q122" s="101" t="s">
        <v>133</v>
      </c>
      <c r="R122" s="101" t="s">
        <v>134</v>
      </c>
      <c r="S122" s="101" t="s">
        <v>135</v>
      </c>
      <c r="T122" s="102" t="s">
        <v>136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137</v>
      </c>
      <c r="D123" s="40"/>
      <c r="E123" s="40"/>
      <c r="F123" s="40"/>
      <c r="G123" s="40"/>
      <c r="H123" s="40"/>
      <c r="I123" s="40"/>
      <c r="J123" s="205">
        <f>BK123</f>
        <v>0</v>
      </c>
      <c r="K123" s="40"/>
      <c r="L123" s="44"/>
      <c r="M123" s="103"/>
      <c r="N123" s="206"/>
      <c r="O123" s="104"/>
      <c r="P123" s="207">
        <f>P124</f>
        <v>0</v>
      </c>
      <c r="Q123" s="104"/>
      <c r="R123" s="207">
        <f>R124</f>
        <v>390.82118760000003</v>
      </c>
      <c r="S123" s="104"/>
      <c r="T123" s="208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117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72</v>
      </c>
      <c r="E124" s="213" t="s">
        <v>287</v>
      </c>
      <c r="F124" s="213" t="s">
        <v>288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P125+P134+P144+P149+P154+P272</f>
        <v>0</v>
      </c>
      <c r="Q124" s="218"/>
      <c r="R124" s="219">
        <f>R125+R134+R144+R149+R154+R272</f>
        <v>390.82118760000003</v>
      </c>
      <c r="S124" s="218"/>
      <c r="T124" s="220">
        <f>T125+T134+T144+T149+T154+T272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81</v>
      </c>
      <c r="AT124" s="222" t="s">
        <v>72</v>
      </c>
      <c r="AU124" s="222" t="s">
        <v>73</v>
      </c>
      <c r="AY124" s="221" t="s">
        <v>140</v>
      </c>
      <c r="BK124" s="223">
        <f>BK125+BK134+BK144+BK149+BK154+BK272</f>
        <v>0</v>
      </c>
    </row>
    <row r="125" s="12" customFormat="1" ht="22.8" customHeight="1">
      <c r="A125" s="12"/>
      <c r="B125" s="210"/>
      <c r="C125" s="211"/>
      <c r="D125" s="212" t="s">
        <v>72</v>
      </c>
      <c r="E125" s="224" t="s">
        <v>81</v>
      </c>
      <c r="F125" s="224" t="s">
        <v>289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SUM(P126:P133)</f>
        <v>0</v>
      </c>
      <c r="Q125" s="218"/>
      <c r="R125" s="219">
        <f>SUM(R126:R133)</f>
        <v>343.81999999999999</v>
      </c>
      <c r="S125" s="218"/>
      <c r="T125" s="220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81</v>
      </c>
      <c r="AT125" s="222" t="s">
        <v>72</v>
      </c>
      <c r="AU125" s="222" t="s">
        <v>81</v>
      </c>
      <c r="AY125" s="221" t="s">
        <v>140</v>
      </c>
      <c r="BK125" s="223">
        <f>SUM(BK126:BK133)</f>
        <v>0</v>
      </c>
    </row>
    <row r="126" s="2" customFormat="1" ht="24.15" customHeight="1">
      <c r="A126" s="38"/>
      <c r="B126" s="39"/>
      <c r="C126" s="226" t="s">
        <v>81</v>
      </c>
      <c r="D126" s="226" t="s">
        <v>143</v>
      </c>
      <c r="E126" s="227" t="s">
        <v>383</v>
      </c>
      <c r="F126" s="228" t="s">
        <v>384</v>
      </c>
      <c r="G126" s="229" t="s">
        <v>328</v>
      </c>
      <c r="H126" s="230">
        <v>171.91</v>
      </c>
      <c r="I126" s="231"/>
      <c r="J126" s="232">
        <f>ROUND(I126*H126,2)</f>
        <v>0</v>
      </c>
      <c r="K126" s="228" t="s">
        <v>147</v>
      </c>
      <c r="L126" s="44"/>
      <c r="M126" s="233" t="s">
        <v>1</v>
      </c>
      <c r="N126" s="234" t="s">
        <v>38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166</v>
      </c>
      <c r="AT126" s="237" t="s">
        <v>143</v>
      </c>
      <c r="AU126" s="237" t="s">
        <v>83</v>
      </c>
      <c r="AY126" s="17" t="s">
        <v>140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81</v>
      </c>
      <c r="BK126" s="238">
        <f>ROUND(I126*H126,2)</f>
        <v>0</v>
      </c>
      <c r="BL126" s="17" t="s">
        <v>166</v>
      </c>
      <c r="BM126" s="237" t="s">
        <v>1439</v>
      </c>
    </row>
    <row r="127" s="2" customFormat="1">
      <c r="A127" s="38"/>
      <c r="B127" s="39"/>
      <c r="C127" s="40"/>
      <c r="D127" s="239" t="s">
        <v>150</v>
      </c>
      <c r="E127" s="40"/>
      <c r="F127" s="240" t="s">
        <v>386</v>
      </c>
      <c r="G127" s="40"/>
      <c r="H127" s="40"/>
      <c r="I127" s="241"/>
      <c r="J127" s="40"/>
      <c r="K127" s="40"/>
      <c r="L127" s="44"/>
      <c r="M127" s="242"/>
      <c r="N127" s="243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150</v>
      </c>
      <c r="AU127" s="17" t="s">
        <v>83</v>
      </c>
    </row>
    <row r="128" s="2" customFormat="1">
      <c r="A128" s="38"/>
      <c r="B128" s="39"/>
      <c r="C128" s="40"/>
      <c r="D128" s="244" t="s">
        <v>152</v>
      </c>
      <c r="E128" s="40"/>
      <c r="F128" s="245" t="s">
        <v>387</v>
      </c>
      <c r="G128" s="40"/>
      <c r="H128" s="40"/>
      <c r="I128" s="241"/>
      <c r="J128" s="40"/>
      <c r="K128" s="40"/>
      <c r="L128" s="44"/>
      <c r="M128" s="242"/>
      <c r="N128" s="24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152</v>
      </c>
      <c r="AU128" s="17" t="s">
        <v>83</v>
      </c>
    </row>
    <row r="129" s="14" customFormat="1">
      <c r="A129" s="14"/>
      <c r="B129" s="256"/>
      <c r="C129" s="257"/>
      <c r="D129" s="239" t="s">
        <v>154</v>
      </c>
      <c r="E129" s="258" t="s">
        <v>906</v>
      </c>
      <c r="F129" s="259" t="s">
        <v>1440</v>
      </c>
      <c r="G129" s="257"/>
      <c r="H129" s="260">
        <v>171.91</v>
      </c>
      <c r="I129" s="261"/>
      <c r="J129" s="257"/>
      <c r="K129" s="257"/>
      <c r="L129" s="262"/>
      <c r="M129" s="263"/>
      <c r="N129" s="264"/>
      <c r="O129" s="264"/>
      <c r="P129" s="264"/>
      <c r="Q129" s="264"/>
      <c r="R129" s="264"/>
      <c r="S129" s="264"/>
      <c r="T129" s="26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6" t="s">
        <v>154</v>
      </c>
      <c r="AU129" s="266" t="s">
        <v>83</v>
      </c>
      <c r="AV129" s="14" t="s">
        <v>83</v>
      </c>
      <c r="AW129" s="14" t="s">
        <v>30</v>
      </c>
      <c r="AX129" s="14" t="s">
        <v>81</v>
      </c>
      <c r="AY129" s="266" t="s">
        <v>140</v>
      </c>
    </row>
    <row r="130" s="2" customFormat="1" ht="16.5" customHeight="1">
      <c r="A130" s="38"/>
      <c r="B130" s="39"/>
      <c r="C130" s="271" t="s">
        <v>83</v>
      </c>
      <c r="D130" s="271" t="s">
        <v>378</v>
      </c>
      <c r="E130" s="272" t="s">
        <v>379</v>
      </c>
      <c r="F130" s="273" t="s">
        <v>380</v>
      </c>
      <c r="G130" s="274" t="s">
        <v>362</v>
      </c>
      <c r="H130" s="275">
        <v>343.81999999999999</v>
      </c>
      <c r="I130" s="276"/>
      <c r="J130" s="277">
        <f>ROUND(I130*H130,2)</f>
        <v>0</v>
      </c>
      <c r="K130" s="273" t="s">
        <v>147</v>
      </c>
      <c r="L130" s="278"/>
      <c r="M130" s="279" t="s">
        <v>1</v>
      </c>
      <c r="N130" s="280" t="s">
        <v>38</v>
      </c>
      <c r="O130" s="91"/>
      <c r="P130" s="235">
        <f>O130*H130</f>
        <v>0</v>
      </c>
      <c r="Q130" s="235">
        <v>1</v>
      </c>
      <c r="R130" s="235">
        <f>Q130*H130</f>
        <v>343.81999999999999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188</v>
      </c>
      <c r="AT130" s="237" t="s">
        <v>378</v>
      </c>
      <c r="AU130" s="237" t="s">
        <v>83</v>
      </c>
      <c r="AY130" s="17" t="s">
        <v>140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81</v>
      </c>
      <c r="BK130" s="238">
        <f>ROUND(I130*H130,2)</f>
        <v>0</v>
      </c>
      <c r="BL130" s="17" t="s">
        <v>166</v>
      </c>
      <c r="BM130" s="237" t="s">
        <v>1441</v>
      </c>
    </row>
    <row r="131" s="2" customFormat="1">
      <c r="A131" s="38"/>
      <c r="B131" s="39"/>
      <c r="C131" s="40"/>
      <c r="D131" s="239" t="s">
        <v>150</v>
      </c>
      <c r="E131" s="40"/>
      <c r="F131" s="240" t="s">
        <v>380</v>
      </c>
      <c r="G131" s="40"/>
      <c r="H131" s="40"/>
      <c r="I131" s="241"/>
      <c r="J131" s="40"/>
      <c r="K131" s="40"/>
      <c r="L131" s="44"/>
      <c r="M131" s="242"/>
      <c r="N131" s="243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150</v>
      </c>
      <c r="AU131" s="17" t="s">
        <v>83</v>
      </c>
    </row>
    <row r="132" s="14" customFormat="1">
      <c r="A132" s="14"/>
      <c r="B132" s="256"/>
      <c r="C132" s="257"/>
      <c r="D132" s="239" t="s">
        <v>154</v>
      </c>
      <c r="E132" s="258" t="s">
        <v>1</v>
      </c>
      <c r="F132" s="259" t="s">
        <v>906</v>
      </c>
      <c r="G132" s="257"/>
      <c r="H132" s="260">
        <v>171.91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6" t="s">
        <v>154</v>
      </c>
      <c r="AU132" s="266" t="s">
        <v>83</v>
      </c>
      <c r="AV132" s="14" t="s">
        <v>83</v>
      </c>
      <c r="AW132" s="14" t="s">
        <v>30</v>
      </c>
      <c r="AX132" s="14" t="s">
        <v>81</v>
      </c>
      <c r="AY132" s="266" t="s">
        <v>140</v>
      </c>
    </row>
    <row r="133" s="14" customFormat="1">
      <c r="A133" s="14"/>
      <c r="B133" s="256"/>
      <c r="C133" s="257"/>
      <c r="D133" s="239" t="s">
        <v>154</v>
      </c>
      <c r="E133" s="257"/>
      <c r="F133" s="259" t="s">
        <v>1442</v>
      </c>
      <c r="G133" s="257"/>
      <c r="H133" s="260">
        <v>343.81999999999999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6" t="s">
        <v>154</v>
      </c>
      <c r="AU133" s="266" t="s">
        <v>83</v>
      </c>
      <c r="AV133" s="14" t="s">
        <v>83</v>
      </c>
      <c r="AW133" s="14" t="s">
        <v>4</v>
      </c>
      <c r="AX133" s="14" t="s">
        <v>81</v>
      </c>
      <c r="AY133" s="266" t="s">
        <v>140</v>
      </c>
    </row>
    <row r="134" s="12" customFormat="1" ht="22.8" customHeight="1">
      <c r="A134" s="12"/>
      <c r="B134" s="210"/>
      <c r="C134" s="211"/>
      <c r="D134" s="212" t="s">
        <v>72</v>
      </c>
      <c r="E134" s="224" t="s">
        <v>83</v>
      </c>
      <c r="F134" s="224" t="s">
        <v>393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SUM(P135:P143)</f>
        <v>0</v>
      </c>
      <c r="Q134" s="218"/>
      <c r="R134" s="219">
        <f>SUM(R135:R143)</f>
        <v>0.0055999999999999999</v>
      </c>
      <c r="S134" s="218"/>
      <c r="T134" s="220">
        <f>SUM(T135:T143)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81</v>
      </c>
      <c r="AT134" s="222" t="s">
        <v>72</v>
      </c>
      <c r="AU134" s="222" t="s">
        <v>81</v>
      </c>
      <c r="AY134" s="221" t="s">
        <v>140</v>
      </c>
      <c r="BK134" s="223">
        <f>SUM(BK135:BK143)</f>
        <v>0</v>
      </c>
    </row>
    <row r="135" s="2" customFormat="1" ht="37.8" customHeight="1">
      <c r="A135" s="38"/>
      <c r="B135" s="39"/>
      <c r="C135" s="226" t="s">
        <v>161</v>
      </c>
      <c r="D135" s="226" t="s">
        <v>143</v>
      </c>
      <c r="E135" s="227" t="s">
        <v>394</v>
      </c>
      <c r="F135" s="228" t="s">
        <v>395</v>
      </c>
      <c r="G135" s="229" t="s">
        <v>396</v>
      </c>
      <c r="H135" s="230">
        <v>159.90000000000001</v>
      </c>
      <c r="I135" s="231"/>
      <c r="J135" s="232">
        <f>ROUND(I135*H135,2)</f>
        <v>0</v>
      </c>
      <c r="K135" s="228" t="s">
        <v>147</v>
      </c>
      <c r="L135" s="44"/>
      <c r="M135" s="233" t="s">
        <v>1</v>
      </c>
      <c r="N135" s="234" t="s">
        <v>38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166</v>
      </c>
      <c r="AT135" s="237" t="s">
        <v>143</v>
      </c>
      <c r="AU135" s="237" t="s">
        <v>83</v>
      </c>
      <c r="AY135" s="17" t="s">
        <v>140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81</v>
      </c>
      <c r="BK135" s="238">
        <f>ROUND(I135*H135,2)</f>
        <v>0</v>
      </c>
      <c r="BL135" s="17" t="s">
        <v>166</v>
      </c>
      <c r="BM135" s="237" t="s">
        <v>1443</v>
      </c>
    </row>
    <row r="136" s="2" customFormat="1">
      <c r="A136" s="38"/>
      <c r="B136" s="39"/>
      <c r="C136" s="40"/>
      <c r="D136" s="239" t="s">
        <v>150</v>
      </c>
      <c r="E136" s="40"/>
      <c r="F136" s="240" t="s">
        <v>398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150</v>
      </c>
      <c r="AU136" s="17" t="s">
        <v>83</v>
      </c>
    </row>
    <row r="137" s="2" customFormat="1">
      <c r="A137" s="38"/>
      <c r="B137" s="39"/>
      <c r="C137" s="40"/>
      <c r="D137" s="244" t="s">
        <v>152</v>
      </c>
      <c r="E137" s="40"/>
      <c r="F137" s="245" t="s">
        <v>399</v>
      </c>
      <c r="G137" s="40"/>
      <c r="H137" s="40"/>
      <c r="I137" s="241"/>
      <c r="J137" s="40"/>
      <c r="K137" s="40"/>
      <c r="L137" s="44"/>
      <c r="M137" s="242"/>
      <c r="N137" s="243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152</v>
      </c>
      <c r="AU137" s="17" t="s">
        <v>83</v>
      </c>
    </row>
    <row r="138" s="13" customFormat="1">
      <c r="A138" s="13"/>
      <c r="B138" s="246"/>
      <c r="C138" s="247"/>
      <c r="D138" s="239" t="s">
        <v>154</v>
      </c>
      <c r="E138" s="248" t="s">
        <v>1</v>
      </c>
      <c r="F138" s="249" t="s">
        <v>400</v>
      </c>
      <c r="G138" s="247"/>
      <c r="H138" s="248" t="s">
        <v>1</v>
      </c>
      <c r="I138" s="250"/>
      <c r="J138" s="247"/>
      <c r="K138" s="247"/>
      <c r="L138" s="251"/>
      <c r="M138" s="252"/>
      <c r="N138" s="253"/>
      <c r="O138" s="253"/>
      <c r="P138" s="253"/>
      <c r="Q138" s="253"/>
      <c r="R138" s="253"/>
      <c r="S138" s="253"/>
      <c r="T138" s="25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5" t="s">
        <v>154</v>
      </c>
      <c r="AU138" s="255" t="s">
        <v>83</v>
      </c>
      <c r="AV138" s="13" t="s">
        <v>81</v>
      </c>
      <c r="AW138" s="13" t="s">
        <v>30</v>
      </c>
      <c r="AX138" s="13" t="s">
        <v>73</v>
      </c>
      <c r="AY138" s="255" t="s">
        <v>140</v>
      </c>
    </row>
    <row r="139" s="13" customFormat="1">
      <c r="A139" s="13"/>
      <c r="B139" s="246"/>
      <c r="C139" s="247"/>
      <c r="D139" s="239" t="s">
        <v>154</v>
      </c>
      <c r="E139" s="248" t="s">
        <v>1</v>
      </c>
      <c r="F139" s="249" t="s">
        <v>401</v>
      </c>
      <c r="G139" s="247"/>
      <c r="H139" s="248" t="s">
        <v>1</v>
      </c>
      <c r="I139" s="250"/>
      <c r="J139" s="247"/>
      <c r="K139" s="247"/>
      <c r="L139" s="251"/>
      <c r="M139" s="252"/>
      <c r="N139" s="253"/>
      <c r="O139" s="253"/>
      <c r="P139" s="253"/>
      <c r="Q139" s="253"/>
      <c r="R139" s="253"/>
      <c r="S139" s="253"/>
      <c r="T139" s="25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5" t="s">
        <v>154</v>
      </c>
      <c r="AU139" s="255" t="s">
        <v>83</v>
      </c>
      <c r="AV139" s="13" t="s">
        <v>81</v>
      </c>
      <c r="AW139" s="13" t="s">
        <v>30</v>
      </c>
      <c r="AX139" s="13" t="s">
        <v>73</v>
      </c>
      <c r="AY139" s="255" t="s">
        <v>140</v>
      </c>
    </row>
    <row r="140" s="13" customFormat="1">
      <c r="A140" s="13"/>
      <c r="B140" s="246"/>
      <c r="C140" s="247"/>
      <c r="D140" s="239" t="s">
        <v>154</v>
      </c>
      <c r="E140" s="248" t="s">
        <v>1</v>
      </c>
      <c r="F140" s="249" t="s">
        <v>402</v>
      </c>
      <c r="G140" s="247"/>
      <c r="H140" s="248" t="s">
        <v>1</v>
      </c>
      <c r="I140" s="250"/>
      <c r="J140" s="247"/>
      <c r="K140" s="247"/>
      <c r="L140" s="251"/>
      <c r="M140" s="252"/>
      <c r="N140" s="253"/>
      <c r="O140" s="253"/>
      <c r="P140" s="253"/>
      <c r="Q140" s="253"/>
      <c r="R140" s="253"/>
      <c r="S140" s="253"/>
      <c r="T140" s="25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5" t="s">
        <v>154</v>
      </c>
      <c r="AU140" s="255" t="s">
        <v>83</v>
      </c>
      <c r="AV140" s="13" t="s">
        <v>81</v>
      </c>
      <c r="AW140" s="13" t="s">
        <v>30</v>
      </c>
      <c r="AX140" s="13" t="s">
        <v>73</v>
      </c>
      <c r="AY140" s="255" t="s">
        <v>140</v>
      </c>
    </row>
    <row r="141" s="14" customFormat="1">
      <c r="A141" s="14"/>
      <c r="B141" s="256"/>
      <c r="C141" s="257"/>
      <c r="D141" s="239" t="s">
        <v>154</v>
      </c>
      <c r="E141" s="258" t="s">
        <v>1</v>
      </c>
      <c r="F141" s="259" t="s">
        <v>1444</v>
      </c>
      <c r="G141" s="257"/>
      <c r="H141" s="260">
        <v>159.90000000000001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6" t="s">
        <v>154</v>
      </c>
      <c r="AU141" s="266" t="s">
        <v>83</v>
      </c>
      <c r="AV141" s="14" t="s">
        <v>83</v>
      </c>
      <c r="AW141" s="14" t="s">
        <v>30</v>
      </c>
      <c r="AX141" s="14" t="s">
        <v>81</v>
      </c>
      <c r="AY141" s="266" t="s">
        <v>140</v>
      </c>
    </row>
    <row r="142" s="2" customFormat="1" ht="24.15" customHeight="1">
      <c r="A142" s="38"/>
      <c r="B142" s="39"/>
      <c r="C142" s="271" t="s">
        <v>166</v>
      </c>
      <c r="D142" s="271" t="s">
        <v>378</v>
      </c>
      <c r="E142" s="272" t="s">
        <v>1445</v>
      </c>
      <c r="F142" s="273" t="s">
        <v>1446</v>
      </c>
      <c r="G142" s="274" t="s">
        <v>441</v>
      </c>
      <c r="H142" s="275">
        <v>4</v>
      </c>
      <c r="I142" s="276"/>
      <c r="J142" s="277">
        <f>ROUND(I142*H142,2)</f>
        <v>0</v>
      </c>
      <c r="K142" s="273" t="s">
        <v>147</v>
      </c>
      <c r="L142" s="278"/>
      <c r="M142" s="279" t="s">
        <v>1</v>
      </c>
      <c r="N142" s="280" t="s">
        <v>38</v>
      </c>
      <c r="O142" s="91"/>
      <c r="P142" s="235">
        <f>O142*H142</f>
        <v>0</v>
      </c>
      <c r="Q142" s="235">
        <v>0.0014</v>
      </c>
      <c r="R142" s="235">
        <f>Q142*H142</f>
        <v>0.0055999999999999999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188</v>
      </c>
      <c r="AT142" s="237" t="s">
        <v>378</v>
      </c>
      <c r="AU142" s="237" t="s">
        <v>83</v>
      </c>
      <c r="AY142" s="17" t="s">
        <v>140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81</v>
      </c>
      <c r="BK142" s="238">
        <f>ROUND(I142*H142,2)</f>
        <v>0</v>
      </c>
      <c r="BL142" s="17" t="s">
        <v>166</v>
      </c>
      <c r="BM142" s="237" t="s">
        <v>1447</v>
      </c>
    </row>
    <row r="143" s="2" customFormat="1">
      <c r="A143" s="38"/>
      <c r="B143" s="39"/>
      <c r="C143" s="40"/>
      <c r="D143" s="239" t="s">
        <v>150</v>
      </c>
      <c r="E143" s="40"/>
      <c r="F143" s="240" t="s">
        <v>1446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150</v>
      </c>
      <c r="AU143" s="17" t="s">
        <v>83</v>
      </c>
    </row>
    <row r="144" s="12" customFormat="1" ht="22.8" customHeight="1">
      <c r="A144" s="12"/>
      <c r="B144" s="210"/>
      <c r="C144" s="211"/>
      <c r="D144" s="212" t="s">
        <v>72</v>
      </c>
      <c r="E144" s="224" t="s">
        <v>161</v>
      </c>
      <c r="F144" s="224" t="s">
        <v>978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SUM(P145:P148)</f>
        <v>0</v>
      </c>
      <c r="Q144" s="218"/>
      <c r="R144" s="219">
        <f>SUM(R145:R148)</f>
        <v>0</v>
      </c>
      <c r="S144" s="218"/>
      <c r="T144" s="220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81</v>
      </c>
      <c r="AT144" s="222" t="s">
        <v>72</v>
      </c>
      <c r="AU144" s="222" t="s">
        <v>81</v>
      </c>
      <c r="AY144" s="221" t="s">
        <v>140</v>
      </c>
      <c r="BK144" s="223">
        <f>SUM(BK145:BK148)</f>
        <v>0</v>
      </c>
    </row>
    <row r="145" s="2" customFormat="1" ht="21.75" customHeight="1">
      <c r="A145" s="38"/>
      <c r="B145" s="39"/>
      <c r="C145" s="226" t="s">
        <v>139</v>
      </c>
      <c r="D145" s="226" t="s">
        <v>143</v>
      </c>
      <c r="E145" s="227" t="s">
        <v>979</v>
      </c>
      <c r="F145" s="228" t="s">
        <v>980</v>
      </c>
      <c r="G145" s="229" t="s">
        <v>396</v>
      </c>
      <c r="H145" s="230">
        <v>272.30000000000001</v>
      </c>
      <c r="I145" s="231"/>
      <c r="J145" s="232">
        <f>ROUND(I145*H145,2)</f>
        <v>0</v>
      </c>
      <c r="K145" s="228" t="s">
        <v>147</v>
      </c>
      <c r="L145" s="44"/>
      <c r="M145" s="233" t="s">
        <v>1</v>
      </c>
      <c r="N145" s="234" t="s">
        <v>38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166</v>
      </c>
      <c r="AT145" s="237" t="s">
        <v>143</v>
      </c>
      <c r="AU145" s="237" t="s">
        <v>83</v>
      </c>
      <c r="AY145" s="17" t="s">
        <v>140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81</v>
      </c>
      <c r="BK145" s="238">
        <f>ROUND(I145*H145,2)</f>
        <v>0</v>
      </c>
      <c r="BL145" s="17" t="s">
        <v>166</v>
      </c>
      <c r="BM145" s="237" t="s">
        <v>1448</v>
      </c>
    </row>
    <row r="146" s="2" customFormat="1">
      <c r="A146" s="38"/>
      <c r="B146" s="39"/>
      <c r="C146" s="40"/>
      <c r="D146" s="239" t="s">
        <v>150</v>
      </c>
      <c r="E146" s="40"/>
      <c r="F146" s="240" t="s">
        <v>982</v>
      </c>
      <c r="G146" s="40"/>
      <c r="H146" s="40"/>
      <c r="I146" s="241"/>
      <c r="J146" s="40"/>
      <c r="K146" s="40"/>
      <c r="L146" s="44"/>
      <c r="M146" s="242"/>
      <c r="N146" s="243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150</v>
      </c>
      <c r="AU146" s="17" t="s">
        <v>83</v>
      </c>
    </row>
    <row r="147" s="2" customFormat="1">
      <c r="A147" s="38"/>
      <c r="B147" s="39"/>
      <c r="C147" s="40"/>
      <c r="D147" s="244" t="s">
        <v>152</v>
      </c>
      <c r="E147" s="40"/>
      <c r="F147" s="245" t="s">
        <v>983</v>
      </c>
      <c r="G147" s="40"/>
      <c r="H147" s="40"/>
      <c r="I147" s="241"/>
      <c r="J147" s="40"/>
      <c r="K147" s="40"/>
      <c r="L147" s="44"/>
      <c r="M147" s="242"/>
      <c r="N147" s="243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152</v>
      </c>
      <c r="AU147" s="17" t="s">
        <v>83</v>
      </c>
    </row>
    <row r="148" s="14" customFormat="1">
      <c r="A148" s="14"/>
      <c r="B148" s="256"/>
      <c r="C148" s="257"/>
      <c r="D148" s="239" t="s">
        <v>154</v>
      </c>
      <c r="E148" s="258" t="s">
        <v>1</v>
      </c>
      <c r="F148" s="259" t="s">
        <v>1449</v>
      </c>
      <c r="G148" s="257"/>
      <c r="H148" s="260">
        <v>272.30000000000001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154</v>
      </c>
      <c r="AU148" s="266" t="s">
        <v>83</v>
      </c>
      <c r="AV148" s="14" t="s">
        <v>83</v>
      </c>
      <c r="AW148" s="14" t="s">
        <v>30</v>
      </c>
      <c r="AX148" s="14" t="s">
        <v>81</v>
      </c>
      <c r="AY148" s="266" t="s">
        <v>140</v>
      </c>
    </row>
    <row r="149" s="12" customFormat="1" ht="22.8" customHeight="1">
      <c r="A149" s="12"/>
      <c r="B149" s="210"/>
      <c r="C149" s="211"/>
      <c r="D149" s="212" t="s">
        <v>72</v>
      </c>
      <c r="E149" s="224" t="s">
        <v>166</v>
      </c>
      <c r="F149" s="224" t="s">
        <v>404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SUM(P150:P153)</f>
        <v>0</v>
      </c>
      <c r="Q149" s="218"/>
      <c r="R149" s="219">
        <f>SUM(R150:R153)</f>
        <v>0</v>
      </c>
      <c r="S149" s="218"/>
      <c r="T149" s="220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81</v>
      </c>
      <c r="AT149" s="222" t="s">
        <v>72</v>
      </c>
      <c r="AU149" s="222" t="s">
        <v>81</v>
      </c>
      <c r="AY149" s="221" t="s">
        <v>140</v>
      </c>
      <c r="BK149" s="223">
        <f>SUM(BK150:BK153)</f>
        <v>0</v>
      </c>
    </row>
    <row r="150" s="2" customFormat="1" ht="16.5" customHeight="1">
      <c r="A150" s="38"/>
      <c r="B150" s="39"/>
      <c r="C150" s="226" t="s">
        <v>176</v>
      </c>
      <c r="D150" s="226" t="s">
        <v>143</v>
      </c>
      <c r="E150" s="227" t="s">
        <v>406</v>
      </c>
      <c r="F150" s="228" t="s">
        <v>407</v>
      </c>
      <c r="G150" s="229" t="s">
        <v>328</v>
      </c>
      <c r="H150" s="230">
        <v>42.5</v>
      </c>
      <c r="I150" s="231"/>
      <c r="J150" s="232">
        <f>ROUND(I150*H150,2)</f>
        <v>0</v>
      </c>
      <c r="K150" s="228" t="s">
        <v>147</v>
      </c>
      <c r="L150" s="44"/>
      <c r="M150" s="233" t="s">
        <v>1</v>
      </c>
      <c r="N150" s="234" t="s">
        <v>38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166</v>
      </c>
      <c r="AT150" s="237" t="s">
        <v>143</v>
      </c>
      <c r="AU150" s="237" t="s">
        <v>83</v>
      </c>
      <c r="AY150" s="17" t="s">
        <v>140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81</v>
      </c>
      <c r="BK150" s="238">
        <f>ROUND(I150*H150,2)</f>
        <v>0</v>
      </c>
      <c r="BL150" s="17" t="s">
        <v>166</v>
      </c>
      <c r="BM150" s="237" t="s">
        <v>1450</v>
      </c>
    </row>
    <row r="151" s="2" customFormat="1">
      <c r="A151" s="38"/>
      <c r="B151" s="39"/>
      <c r="C151" s="40"/>
      <c r="D151" s="239" t="s">
        <v>150</v>
      </c>
      <c r="E151" s="40"/>
      <c r="F151" s="240" t="s">
        <v>409</v>
      </c>
      <c r="G151" s="40"/>
      <c r="H151" s="40"/>
      <c r="I151" s="241"/>
      <c r="J151" s="40"/>
      <c r="K151" s="40"/>
      <c r="L151" s="44"/>
      <c r="M151" s="242"/>
      <c r="N151" s="243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150</v>
      </c>
      <c r="AU151" s="17" t="s">
        <v>83</v>
      </c>
    </row>
    <row r="152" s="2" customFormat="1">
      <c r="A152" s="38"/>
      <c r="B152" s="39"/>
      <c r="C152" s="40"/>
      <c r="D152" s="244" t="s">
        <v>152</v>
      </c>
      <c r="E152" s="40"/>
      <c r="F152" s="245" t="s">
        <v>410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152</v>
      </c>
      <c r="AU152" s="17" t="s">
        <v>83</v>
      </c>
    </row>
    <row r="153" s="14" customFormat="1">
      <c r="A153" s="14"/>
      <c r="B153" s="256"/>
      <c r="C153" s="257"/>
      <c r="D153" s="239" t="s">
        <v>154</v>
      </c>
      <c r="E153" s="258" t="s">
        <v>1</v>
      </c>
      <c r="F153" s="259" t="s">
        <v>1451</v>
      </c>
      <c r="G153" s="257"/>
      <c r="H153" s="260">
        <v>42.5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154</v>
      </c>
      <c r="AU153" s="266" t="s">
        <v>83</v>
      </c>
      <c r="AV153" s="14" t="s">
        <v>83</v>
      </c>
      <c r="AW153" s="14" t="s">
        <v>30</v>
      </c>
      <c r="AX153" s="14" t="s">
        <v>81</v>
      </c>
      <c r="AY153" s="266" t="s">
        <v>140</v>
      </c>
    </row>
    <row r="154" s="12" customFormat="1" ht="22.8" customHeight="1">
      <c r="A154" s="12"/>
      <c r="B154" s="210"/>
      <c r="C154" s="211"/>
      <c r="D154" s="212" t="s">
        <v>72</v>
      </c>
      <c r="E154" s="224" t="s">
        <v>188</v>
      </c>
      <c r="F154" s="224" t="s">
        <v>421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SUM(P155:P271)</f>
        <v>0</v>
      </c>
      <c r="Q154" s="218"/>
      <c r="R154" s="219">
        <f>SUM(R155:R271)</f>
        <v>46.995587600000015</v>
      </c>
      <c r="S154" s="218"/>
      <c r="T154" s="220">
        <f>SUM(T155:T271)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81</v>
      </c>
      <c r="AT154" s="222" t="s">
        <v>72</v>
      </c>
      <c r="AU154" s="222" t="s">
        <v>81</v>
      </c>
      <c r="AY154" s="221" t="s">
        <v>140</v>
      </c>
      <c r="BK154" s="223">
        <f>SUM(BK155:BK271)</f>
        <v>0</v>
      </c>
    </row>
    <row r="155" s="2" customFormat="1" ht="24.15" customHeight="1">
      <c r="A155" s="38"/>
      <c r="B155" s="39"/>
      <c r="C155" s="226" t="s">
        <v>181</v>
      </c>
      <c r="D155" s="226" t="s">
        <v>143</v>
      </c>
      <c r="E155" s="227" t="s">
        <v>1452</v>
      </c>
      <c r="F155" s="228" t="s">
        <v>1453</v>
      </c>
      <c r="G155" s="229" t="s">
        <v>396</v>
      </c>
      <c r="H155" s="230">
        <v>138.90000000000001</v>
      </c>
      <c r="I155" s="231"/>
      <c r="J155" s="232">
        <f>ROUND(I155*H155,2)</f>
        <v>0</v>
      </c>
      <c r="K155" s="228" t="s">
        <v>147</v>
      </c>
      <c r="L155" s="44"/>
      <c r="M155" s="233" t="s">
        <v>1</v>
      </c>
      <c r="N155" s="234" t="s">
        <v>38</v>
      </c>
      <c r="O155" s="91"/>
      <c r="P155" s="235">
        <f>O155*H155</f>
        <v>0</v>
      </c>
      <c r="Q155" s="235">
        <v>1.0000000000000001E-05</v>
      </c>
      <c r="R155" s="235">
        <f>Q155*H155</f>
        <v>0.0013890000000000003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166</v>
      </c>
      <c r="AT155" s="237" t="s">
        <v>143</v>
      </c>
      <c r="AU155" s="237" t="s">
        <v>83</v>
      </c>
      <c r="AY155" s="17" t="s">
        <v>140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81</v>
      </c>
      <c r="BK155" s="238">
        <f>ROUND(I155*H155,2)</f>
        <v>0</v>
      </c>
      <c r="BL155" s="17" t="s">
        <v>166</v>
      </c>
      <c r="BM155" s="237" t="s">
        <v>1454</v>
      </c>
    </row>
    <row r="156" s="2" customFormat="1">
      <c r="A156" s="38"/>
      <c r="B156" s="39"/>
      <c r="C156" s="40"/>
      <c r="D156" s="239" t="s">
        <v>150</v>
      </c>
      <c r="E156" s="40"/>
      <c r="F156" s="240" t="s">
        <v>1455</v>
      </c>
      <c r="G156" s="40"/>
      <c r="H156" s="40"/>
      <c r="I156" s="241"/>
      <c r="J156" s="40"/>
      <c r="K156" s="40"/>
      <c r="L156" s="44"/>
      <c r="M156" s="242"/>
      <c r="N156" s="243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150</v>
      </c>
      <c r="AU156" s="17" t="s">
        <v>83</v>
      </c>
    </row>
    <row r="157" s="2" customFormat="1">
      <c r="A157" s="38"/>
      <c r="B157" s="39"/>
      <c r="C157" s="40"/>
      <c r="D157" s="244" t="s">
        <v>152</v>
      </c>
      <c r="E157" s="40"/>
      <c r="F157" s="245" t="s">
        <v>1456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152</v>
      </c>
      <c r="AU157" s="17" t="s">
        <v>83</v>
      </c>
    </row>
    <row r="158" s="14" customFormat="1">
      <c r="A158" s="14"/>
      <c r="B158" s="256"/>
      <c r="C158" s="257"/>
      <c r="D158" s="239" t="s">
        <v>154</v>
      </c>
      <c r="E158" s="258" t="s">
        <v>1</v>
      </c>
      <c r="F158" s="259" t="s">
        <v>1457</v>
      </c>
      <c r="G158" s="257"/>
      <c r="H158" s="260">
        <v>138.90000000000001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154</v>
      </c>
      <c r="AU158" s="266" t="s">
        <v>83</v>
      </c>
      <c r="AV158" s="14" t="s">
        <v>83</v>
      </c>
      <c r="AW158" s="14" t="s">
        <v>30</v>
      </c>
      <c r="AX158" s="14" t="s">
        <v>81</v>
      </c>
      <c r="AY158" s="266" t="s">
        <v>140</v>
      </c>
    </row>
    <row r="159" s="2" customFormat="1" ht="24.15" customHeight="1">
      <c r="A159" s="38"/>
      <c r="B159" s="39"/>
      <c r="C159" s="271" t="s">
        <v>188</v>
      </c>
      <c r="D159" s="271" t="s">
        <v>378</v>
      </c>
      <c r="E159" s="272" t="s">
        <v>1458</v>
      </c>
      <c r="F159" s="273" t="s">
        <v>1459</v>
      </c>
      <c r="G159" s="274" t="s">
        <v>396</v>
      </c>
      <c r="H159" s="275">
        <v>140.98400000000001</v>
      </c>
      <c r="I159" s="276"/>
      <c r="J159" s="277">
        <f>ROUND(I159*H159,2)</f>
        <v>0</v>
      </c>
      <c r="K159" s="273" t="s">
        <v>147</v>
      </c>
      <c r="L159" s="278"/>
      <c r="M159" s="279" t="s">
        <v>1</v>
      </c>
      <c r="N159" s="280" t="s">
        <v>38</v>
      </c>
      <c r="O159" s="91"/>
      <c r="P159" s="235">
        <f>O159*H159</f>
        <v>0</v>
      </c>
      <c r="Q159" s="235">
        <v>0.00365</v>
      </c>
      <c r="R159" s="235">
        <f>Q159*H159</f>
        <v>0.51459160000000004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188</v>
      </c>
      <c r="AT159" s="237" t="s">
        <v>378</v>
      </c>
      <c r="AU159" s="237" t="s">
        <v>83</v>
      </c>
      <c r="AY159" s="17" t="s">
        <v>140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81</v>
      </c>
      <c r="BK159" s="238">
        <f>ROUND(I159*H159,2)</f>
        <v>0</v>
      </c>
      <c r="BL159" s="17" t="s">
        <v>166</v>
      </c>
      <c r="BM159" s="237" t="s">
        <v>1460</v>
      </c>
    </row>
    <row r="160" s="2" customFormat="1">
      <c r="A160" s="38"/>
      <c r="B160" s="39"/>
      <c r="C160" s="40"/>
      <c r="D160" s="239" t="s">
        <v>150</v>
      </c>
      <c r="E160" s="40"/>
      <c r="F160" s="240" t="s">
        <v>1461</v>
      </c>
      <c r="G160" s="40"/>
      <c r="H160" s="40"/>
      <c r="I160" s="241"/>
      <c r="J160" s="40"/>
      <c r="K160" s="40"/>
      <c r="L160" s="44"/>
      <c r="M160" s="242"/>
      <c r="N160" s="243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150</v>
      </c>
      <c r="AU160" s="17" t="s">
        <v>83</v>
      </c>
    </row>
    <row r="161" s="2" customFormat="1">
      <c r="A161" s="38"/>
      <c r="B161" s="39"/>
      <c r="C161" s="40"/>
      <c r="D161" s="239" t="s">
        <v>1230</v>
      </c>
      <c r="E161" s="40"/>
      <c r="F161" s="292" t="s">
        <v>1462</v>
      </c>
      <c r="G161" s="40"/>
      <c r="H161" s="40"/>
      <c r="I161" s="241"/>
      <c r="J161" s="40"/>
      <c r="K161" s="40"/>
      <c r="L161" s="44"/>
      <c r="M161" s="242"/>
      <c r="N161" s="243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1230</v>
      </c>
      <c r="AU161" s="17" t="s">
        <v>83</v>
      </c>
    </row>
    <row r="162" s="14" customFormat="1">
      <c r="A162" s="14"/>
      <c r="B162" s="256"/>
      <c r="C162" s="257"/>
      <c r="D162" s="239" t="s">
        <v>154</v>
      </c>
      <c r="E162" s="257"/>
      <c r="F162" s="259" t="s">
        <v>1463</v>
      </c>
      <c r="G162" s="257"/>
      <c r="H162" s="260">
        <v>140.98400000000001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154</v>
      </c>
      <c r="AU162" s="266" t="s">
        <v>83</v>
      </c>
      <c r="AV162" s="14" t="s">
        <v>83</v>
      </c>
      <c r="AW162" s="14" t="s">
        <v>4</v>
      </c>
      <c r="AX162" s="14" t="s">
        <v>81</v>
      </c>
      <c r="AY162" s="266" t="s">
        <v>140</v>
      </c>
    </row>
    <row r="163" s="2" customFormat="1" ht="21.75" customHeight="1">
      <c r="A163" s="38"/>
      <c r="B163" s="39"/>
      <c r="C163" s="271" t="s">
        <v>198</v>
      </c>
      <c r="D163" s="271" t="s">
        <v>378</v>
      </c>
      <c r="E163" s="272" t="s">
        <v>1227</v>
      </c>
      <c r="F163" s="273" t="s">
        <v>1228</v>
      </c>
      <c r="G163" s="274" t="s">
        <v>441</v>
      </c>
      <c r="H163" s="275">
        <v>4</v>
      </c>
      <c r="I163" s="276"/>
      <c r="J163" s="277">
        <f>ROUND(I163*H163,2)</f>
        <v>0</v>
      </c>
      <c r="K163" s="273" t="s">
        <v>1</v>
      </c>
      <c r="L163" s="278"/>
      <c r="M163" s="279" t="s">
        <v>1</v>
      </c>
      <c r="N163" s="280" t="s">
        <v>38</v>
      </c>
      <c r="O163" s="91"/>
      <c r="P163" s="235">
        <f>O163*H163</f>
        <v>0</v>
      </c>
      <c r="Q163" s="235">
        <v>0.081000000000000003</v>
      </c>
      <c r="R163" s="235">
        <f>Q163*H163</f>
        <v>0.32400000000000001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188</v>
      </c>
      <c r="AT163" s="237" t="s">
        <v>378</v>
      </c>
      <c r="AU163" s="237" t="s">
        <v>83</v>
      </c>
      <c r="AY163" s="17" t="s">
        <v>140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81</v>
      </c>
      <c r="BK163" s="238">
        <f>ROUND(I163*H163,2)</f>
        <v>0</v>
      </c>
      <c r="BL163" s="17" t="s">
        <v>166</v>
      </c>
      <c r="BM163" s="237" t="s">
        <v>1464</v>
      </c>
    </row>
    <row r="164" s="2" customFormat="1">
      <c r="A164" s="38"/>
      <c r="B164" s="39"/>
      <c r="C164" s="40"/>
      <c r="D164" s="239" t="s">
        <v>150</v>
      </c>
      <c r="E164" s="40"/>
      <c r="F164" s="240" t="s">
        <v>1228</v>
      </c>
      <c r="G164" s="40"/>
      <c r="H164" s="40"/>
      <c r="I164" s="241"/>
      <c r="J164" s="40"/>
      <c r="K164" s="40"/>
      <c r="L164" s="44"/>
      <c r="M164" s="242"/>
      <c r="N164" s="243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150</v>
      </c>
      <c r="AU164" s="17" t="s">
        <v>83</v>
      </c>
    </row>
    <row r="165" s="2" customFormat="1">
      <c r="A165" s="38"/>
      <c r="B165" s="39"/>
      <c r="C165" s="40"/>
      <c r="D165" s="239" t="s">
        <v>1230</v>
      </c>
      <c r="E165" s="40"/>
      <c r="F165" s="292" t="s">
        <v>1231</v>
      </c>
      <c r="G165" s="40"/>
      <c r="H165" s="40"/>
      <c r="I165" s="241"/>
      <c r="J165" s="40"/>
      <c r="K165" s="40"/>
      <c r="L165" s="44"/>
      <c r="M165" s="242"/>
      <c r="N165" s="243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1230</v>
      </c>
      <c r="AU165" s="17" t="s">
        <v>83</v>
      </c>
    </row>
    <row r="166" s="14" customFormat="1">
      <c r="A166" s="14"/>
      <c r="B166" s="256"/>
      <c r="C166" s="257"/>
      <c r="D166" s="239" t="s">
        <v>154</v>
      </c>
      <c r="E166" s="258" t="s">
        <v>1</v>
      </c>
      <c r="F166" s="259" t="s">
        <v>166</v>
      </c>
      <c r="G166" s="257"/>
      <c r="H166" s="260">
        <v>4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6" t="s">
        <v>154</v>
      </c>
      <c r="AU166" s="266" t="s">
        <v>83</v>
      </c>
      <c r="AV166" s="14" t="s">
        <v>83</v>
      </c>
      <c r="AW166" s="14" t="s">
        <v>30</v>
      </c>
      <c r="AX166" s="14" t="s">
        <v>81</v>
      </c>
      <c r="AY166" s="266" t="s">
        <v>140</v>
      </c>
    </row>
    <row r="167" s="2" customFormat="1" ht="21.75" customHeight="1">
      <c r="A167" s="38"/>
      <c r="B167" s="39"/>
      <c r="C167" s="271" t="s">
        <v>204</v>
      </c>
      <c r="D167" s="271" t="s">
        <v>378</v>
      </c>
      <c r="E167" s="272" t="s">
        <v>1232</v>
      </c>
      <c r="F167" s="273" t="s">
        <v>1233</v>
      </c>
      <c r="G167" s="274" t="s">
        <v>441</v>
      </c>
      <c r="H167" s="275">
        <v>5</v>
      </c>
      <c r="I167" s="276"/>
      <c r="J167" s="277">
        <f>ROUND(I167*H167,2)</f>
        <v>0</v>
      </c>
      <c r="K167" s="273" t="s">
        <v>1</v>
      </c>
      <c r="L167" s="278"/>
      <c r="M167" s="279" t="s">
        <v>1</v>
      </c>
      <c r="N167" s="280" t="s">
        <v>38</v>
      </c>
      <c r="O167" s="91"/>
      <c r="P167" s="235">
        <f>O167*H167</f>
        <v>0</v>
      </c>
      <c r="Q167" s="235">
        <v>0.068000000000000005</v>
      </c>
      <c r="R167" s="235">
        <f>Q167*H167</f>
        <v>0.34000000000000002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188</v>
      </c>
      <c r="AT167" s="237" t="s">
        <v>378</v>
      </c>
      <c r="AU167" s="237" t="s">
        <v>83</v>
      </c>
      <c r="AY167" s="17" t="s">
        <v>140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81</v>
      </c>
      <c r="BK167" s="238">
        <f>ROUND(I167*H167,2)</f>
        <v>0</v>
      </c>
      <c r="BL167" s="17" t="s">
        <v>166</v>
      </c>
      <c r="BM167" s="237" t="s">
        <v>1465</v>
      </c>
    </row>
    <row r="168" s="2" customFormat="1">
      <c r="A168" s="38"/>
      <c r="B168" s="39"/>
      <c r="C168" s="40"/>
      <c r="D168" s="239" t="s">
        <v>150</v>
      </c>
      <c r="E168" s="40"/>
      <c r="F168" s="240" t="s">
        <v>1233</v>
      </c>
      <c r="G168" s="40"/>
      <c r="H168" s="40"/>
      <c r="I168" s="241"/>
      <c r="J168" s="40"/>
      <c r="K168" s="40"/>
      <c r="L168" s="44"/>
      <c r="M168" s="242"/>
      <c r="N168" s="243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150</v>
      </c>
      <c r="AU168" s="17" t="s">
        <v>83</v>
      </c>
    </row>
    <row r="169" s="2" customFormat="1">
      <c r="A169" s="38"/>
      <c r="B169" s="39"/>
      <c r="C169" s="40"/>
      <c r="D169" s="239" t="s">
        <v>1230</v>
      </c>
      <c r="E169" s="40"/>
      <c r="F169" s="292" t="s">
        <v>1235</v>
      </c>
      <c r="G169" s="40"/>
      <c r="H169" s="40"/>
      <c r="I169" s="241"/>
      <c r="J169" s="40"/>
      <c r="K169" s="40"/>
      <c r="L169" s="44"/>
      <c r="M169" s="242"/>
      <c r="N169" s="243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1230</v>
      </c>
      <c r="AU169" s="17" t="s">
        <v>83</v>
      </c>
    </row>
    <row r="170" s="14" customFormat="1">
      <c r="A170" s="14"/>
      <c r="B170" s="256"/>
      <c r="C170" s="257"/>
      <c r="D170" s="239" t="s">
        <v>154</v>
      </c>
      <c r="E170" s="258" t="s">
        <v>1</v>
      </c>
      <c r="F170" s="259" t="s">
        <v>139</v>
      </c>
      <c r="G170" s="257"/>
      <c r="H170" s="260">
        <v>5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154</v>
      </c>
      <c r="AU170" s="266" t="s">
        <v>83</v>
      </c>
      <c r="AV170" s="14" t="s">
        <v>83</v>
      </c>
      <c r="AW170" s="14" t="s">
        <v>30</v>
      </c>
      <c r="AX170" s="14" t="s">
        <v>81</v>
      </c>
      <c r="AY170" s="266" t="s">
        <v>140</v>
      </c>
    </row>
    <row r="171" s="2" customFormat="1" ht="16.5" customHeight="1">
      <c r="A171" s="38"/>
      <c r="B171" s="39"/>
      <c r="C171" s="271" t="s">
        <v>8</v>
      </c>
      <c r="D171" s="271" t="s">
        <v>378</v>
      </c>
      <c r="E171" s="272" t="s">
        <v>1240</v>
      </c>
      <c r="F171" s="273" t="s">
        <v>1241</v>
      </c>
      <c r="G171" s="274" t="s">
        <v>441</v>
      </c>
      <c r="H171" s="275">
        <v>1</v>
      </c>
      <c r="I171" s="276"/>
      <c r="J171" s="277">
        <f>ROUND(I171*H171,2)</f>
        <v>0</v>
      </c>
      <c r="K171" s="273" t="s">
        <v>1</v>
      </c>
      <c r="L171" s="278"/>
      <c r="M171" s="279" t="s">
        <v>1</v>
      </c>
      <c r="N171" s="280" t="s">
        <v>38</v>
      </c>
      <c r="O171" s="91"/>
      <c r="P171" s="235">
        <f>O171*H171</f>
        <v>0</v>
      </c>
      <c r="Q171" s="235">
        <v>0.040000000000000001</v>
      </c>
      <c r="R171" s="235">
        <f>Q171*H171</f>
        <v>0.040000000000000001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188</v>
      </c>
      <c r="AT171" s="237" t="s">
        <v>378</v>
      </c>
      <c r="AU171" s="237" t="s">
        <v>83</v>
      </c>
      <c r="AY171" s="17" t="s">
        <v>140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81</v>
      </c>
      <c r="BK171" s="238">
        <f>ROUND(I171*H171,2)</f>
        <v>0</v>
      </c>
      <c r="BL171" s="17" t="s">
        <v>166</v>
      </c>
      <c r="BM171" s="237" t="s">
        <v>1466</v>
      </c>
    </row>
    <row r="172" s="2" customFormat="1">
      <c r="A172" s="38"/>
      <c r="B172" s="39"/>
      <c r="C172" s="40"/>
      <c r="D172" s="239" t="s">
        <v>150</v>
      </c>
      <c r="E172" s="40"/>
      <c r="F172" s="240" t="s">
        <v>1241</v>
      </c>
      <c r="G172" s="40"/>
      <c r="H172" s="40"/>
      <c r="I172" s="241"/>
      <c r="J172" s="40"/>
      <c r="K172" s="40"/>
      <c r="L172" s="44"/>
      <c r="M172" s="242"/>
      <c r="N172" s="24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150</v>
      </c>
      <c r="AU172" s="17" t="s">
        <v>83</v>
      </c>
    </row>
    <row r="173" s="2" customFormat="1">
      <c r="A173" s="38"/>
      <c r="B173" s="39"/>
      <c r="C173" s="40"/>
      <c r="D173" s="239" t="s">
        <v>1230</v>
      </c>
      <c r="E173" s="40"/>
      <c r="F173" s="292" t="s">
        <v>1243</v>
      </c>
      <c r="G173" s="40"/>
      <c r="H173" s="40"/>
      <c r="I173" s="241"/>
      <c r="J173" s="40"/>
      <c r="K173" s="40"/>
      <c r="L173" s="44"/>
      <c r="M173" s="242"/>
      <c r="N173" s="243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1230</v>
      </c>
      <c r="AU173" s="17" t="s">
        <v>83</v>
      </c>
    </row>
    <row r="174" s="14" customFormat="1">
      <c r="A174" s="14"/>
      <c r="B174" s="256"/>
      <c r="C174" s="257"/>
      <c r="D174" s="239" t="s">
        <v>154</v>
      </c>
      <c r="E174" s="258" t="s">
        <v>1</v>
      </c>
      <c r="F174" s="259" t="s">
        <v>81</v>
      </c>
      <c r="G174" s="257"/>
      <c r="H174" s="260">
        <v>1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6" t="s">
        <v>154</v>
      </c>
      <c r="AU174" s="266" t="s">
        <v>83</v>
      </c>
      <c r="AV174" s="14" t="s">
        <v>83</v>
      </c>
      <c r="AW174" s="14" t="s">
        <v>30</v>
      </c>
      <c r="AX174" s="14" t="s">
        <v>81</v>
      </c>
      <c r="AY174" s="266" t="s">
        <v>140</v>
      </c>
    </row>
    <row r="175" s="2" customFormat="1" ht="16.5" customHeight="1">
      <c r="A175" s="38"/>
      <c r="B175" s="39"/>
      <c r="C175" s="271" t="s">
        <v>210</v>
      </c>
      <c r="D175" s="271" t="s">
        <v>378</v>
      </c>
      <c r="E175" s="272" t="s">
        <v>1467</v>
      </c>
      <c r="F175" s="273" t="s">
        <v>1468</v>
      </c>
      <c r="G175" s="274" t="s">
        <v>441</v>
      </c>
      <c r="H175" s="275">
        <v>1</v>
      </c>
      <c r="I175" s="276"/>
      <c r="J175" s="277">
        <f>ROUND(I175*H175,2)</f>
        <v>0</v>
      </c>
      <c r="K175" s="273" t="s">
        <v>1</v>
      </c>
      <c r="L175" s="278"/>
      <c r="M175" s="279" t="s">
        <v>1</v>
      </c>
      <c r="N175" s="280" t="s">
        <v>38</v>
      </c>
      <c r="O175" s="91"/>
      <c r="P175" s="235">
        <f>O175*H175</f>
        <v>0</v>
      </c>
      <c r="Q175" s="235">
        <v>0.028000000000000001</v>
      </c>
      <c r="R175" s="235">
        <f>Q175*H175</f>
        <v>0.028000000000000001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188</v>
      </c>
      <c r="AT175" s="237" t="s">
        <v>378</v>
      </c>
      <c r="AU175" s="237" t="s">
        <v>83</v>
      </c>
      <c r="AY175" s="17" t="s">
        <v>140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81</v>
      </c>
      <c r="BK175" s="238">
        <f>ROUND(I175*H175,2)</f>
        <v>0</v>
      </c>
      <c r="BL175" s="17" t="s">
        <v>166</v>
      </c>
      <c r="BM175" s="237" t="s">
        <v>1469</v>
      </c>
    </row>
    <row r="176" s="2" customFormat="1">
      <c r="A176" s="38"/>
      <c r="B176" s="39"/>
      <c r="C176" s="40"/>
      <c r="D176" s="239" t="s">
        <v>150</v>
      </c>
      <c r="E176" s="40"/>
      <c r="F176" s="240" t="s">
        <v>1468</v>
      </c>
      <c r="G176" s="40"/>
      <c r="H176" s="40"/>
      <c r="I176" s="241"/>
      <c r="J176" s="40"/>
      <c r="K176" s="40"/>
      <c r="L176" s="44"/>
      <c r="M176" s="242"/>
      <c r="N176" s="243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150</v>
      </c>
      <c r="AU176" s="17" t="s">
        <v>83</v>
      </c>
    </row>
    <row r="177" s="2" customFormat="1">
      <c r="A177" s="38"/>
      <c r="B177" s="39"/>
      <c r="C177" s="40"/>
      <c r="D177" s="239" t="s">
        <v>1230</v>
      </c>
      <c r="E177" s="40"/>
      <c r="F177" s="292" t="s">
        <v>1239</v>
      </c>
      <c r="G177" s="40"/>
      <c r="H177" s="40"/>
      <c r="I177" s="241"/>
      <c r="J177" s="40"/>
      <c r="K177" s="40"/>
      <c r="L177" s="44"/>
      <c r="M177" s="242"/>
      <c r="N177" s="24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1230</v>
      </c>
      <c r="AU177" s="17" t="s">
        <v>83</v>
      </c>
    </row>
    <row r="178" s="14" customFormat="1">
      <c r="A178" s="14"/>
      <c r="B178" s="256"/>
      <c r="C178" s="257"/>
      <c r="D178" s="239" t="s">
        <v>154</v>
      </c>
      <c r="E178" s="258" t="s">
        <v>1</v>
      </c>
      <c r="F178" s="259" t="s">
        <v>81</v>
      </c>
      <c r="G178" s="257"/>
      <c r="H178" s="260">
        <v>1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154</v>
      </c>
      <c r="AU178" s="266" t="s">
        <v>83</v>
      </c>
      <c r="AV178" s="14" t="s">
        <v>83</v>
      </c>
      <c r="AW178" s="14" t="s">
        <v>30</v>
      </c>
      <c r="AX178" s="14" t="s">
        <v>81</v>
      </c>
      <c r="AY178" s="266" t="s">
        <v>140</v>
      </c>
    </row>
    <row r="179" s="2" customFormat="1" ht="24.15" customHeight="1">
      <c r="A179" s="38"/>
      <c r="B179" s="39"/>
      <c r="C179" s="226" t="s">
        <v>222</v>
      </c>
      <c r="D179" s="226" t="s">
        <v>143</v>
      </c>
      <c r="E179" s="227" t="s">
        <v>1470</v>
      </c>
      <c r="F179" s="228" t="s">
        <v>1471</v>
      </c>
      <c r="G179" s="229" t="s">
        <v>396</v>
      </c>
      <c r="H179" s="230">
        <v>159.90000000000001</v>
      </c>
      <c r="I179" s="231"/>
      <c r="J179" s="232">
        <f>ROUND(I179*H179,2)</f>
        <v>0</v>
      </c>
      <c r="K179" s="228" t="s">
        <v>147</v>
      </c>
      <c r="L179" s="44"/>
      <c r="M179" s="233" t="s">
        <v>1</v>
      </c>
      <c r="N179" s="234" t="s">
        <v>38</v>
      </c>
      <c r="O179" s="91"/>
      <c r="P179" s="235">
        <f>O179*H179</f>
        <v>0</v>
      </c>
      <c r="Q179" s="235">
        <v>3.0000000000000001E-05</v>
      </c>
      <c r="R179" s="235">
        <f>Q179*H179</f>
        <v>0.004797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166</v>
      </c>
      <c r="AT179" s="237" t="s">
        <v>143</v>
      </c>
      <c r="AU179" s="237" t="s">
        <v>83</v>
      </c>
      <c r="AY179" s="17" t="s">
        <v>140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81</v>
      </c>
      <c r="BK179" s="238">
        <f>ROUND(I179*H179,2)</f>
        <v>0</v>
      </c>
      <c r="BL179" s="17" t="s">
        <v>166</v>
      </c>
      <c r="BM179" s="237" t="s">
        <v>1472</v>
      </c>
    </row>
    <row r="180" s="2" customFormat="1">
      <c r="A180" s="38"/>
      <c r="B180" s="39"/>
      <c r="C180" s="40"/>
      <c r="D180" s="239" t="s">
        <v>150</v>
      </c>
      <c r="E180" s="40"/>
      <c r="F180" s="240" t="s">
        <v>1473</v>
      </c>
      <c r="G180" s="40"/>
      <c r="H180" s="40"/>
      <c r="I180" s="241"/>
      <c r="J180" s="40"/>
      <c r="K180" s="40"/>
      <c r="L180" s="44"/>
      <c r="M180" s="242"/>
      <c r="N180" s="243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150</v>
      </c>
      <c r="AU180" s="17" t="s">
        <v>83</v>
      </c>
    </row>
    <row r="181" s="2" customFormat="1">
      <c r="A181" s="38"/>
      <c r="B181" s="39"/>
      <c r="C181" s="40"/>
      <c r="D181" s="244" t="s">
        <v>152</v>
      </c>
      <c r="E181" s="40"/>
      <c r="F181" s="245" t="s">
        <v>1474</v>
      </c>
      <c r="G181" s="40"/>
      <c r="H181" s="40"/>
      <c r="I181" s="241"/>
      <c r="J181" s="40"/>
      <c r="K181" s="40"/>
      <c r="L181" s="44"/>
      <c r="M181" s="242"/>
      <c r="N181" s="243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152</v>
      </c>
      <c r="AU181" s="17" t="s">
        <v>83</v>
      </c>
    </row>
    <row r="182" s="14" customFormat="1">
      <c r="A182" s="14"/>
      <c r="B182" s="256"/>
      <c r="C182" s="257"/>
      <c r="D182" s="239" t="s">
        <v>154</v>
      </c>
      <c r="E182" s="258" t="s">
        <v>1</v>
      </c>
      <c r="F182" s="259" t="s">
        <v>1444</v>
      </c>
      <c r="G182" s="257"/>
      <c r="H182" s="260">
        <v>159.90000000000001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6" t="s">
        <v>154</v>
      </c>
      <c r="AU182" s="266" t="s">
        <v>83</v>
      </c>
      <c r="AV182" s="14" t="s">
        <v>83</v>
      </c>
      <c r="AW182" s="14" t="s">
        <v>30</v>
      </c>
      <c r="AX182" s="14" t="s">
        <v>81</v>
      </c>
      <c r="AY182" s="266" t="s">
        <v>140</v>
      </c>
    </row>
    <row r="183" s="2" customFormat="1" ht="24.15" customHeight="1">
      <c r="A183" s="38"/>
      <c r="B183" s="39"/>
      <c r="C183" s="271" t="s">
        <v>229</v>
      </c>
      <c r="D183" s="271" t="s">
        <v>378</v>
      </c>
      <c r="E183" s="272" t="s">
        <v>1475</v>
      </c>
      <c r="F183" s="273" t="s">
        <v>1476</v>
      </c>
      <c r="G183" s="274" t="s">
        <v>396</v>
      </c>
      <c r="H183" s="275">
        <v>159.90000000000001</v>
      </c>
      <c r="I183" s="276"/>
      <c r="J183" s="277">
        <f>ROUND(I183*H183,2)</f>
        <v>0</v>
      </c>
      <c r="K183" s="273" t="s">
        <v>147</v>
      </c>
      <c r="L183" s="278"/>
      <c r="M183" s="279" t="s">
        <v>1</v>
      </c>
      <c r="N183" s="280" t="s">
        <v>38</v>
      </c>
      <c r="O183" s="91"/>
      <c r="P183" s="235">
        <f>O183*H183</f>
        <v>0</v>
      </c>
      <c r="Q183" s="235">
        <v>0.020400000000000001</v>
      </c>
      <c r="R183" s="235">
        <f>Q183*H183</f>
        <v>3.2619600000000002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188</v>
      </c>
      <c r="AT183" s="237" t="s">
        <v>378</v>
      </c>
      <c r="AU183" s="237" t="s">
        <v>83</v>
      </c>
      <c r="AY183" s="17" t="s">
        <v>140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81</v>
      </c>
      <c r="BK183" s="238">
        <f>ROUND(I183*H183,2)</f>
        <v>0</v>
      </c>
      <c r="BL183" s="17" t="s">
        <v>166</v>
      </c>
      <c r="BM183" s="237" t="s">
        <v>1477</v>
      </c>
    </row>
    <row r="184" s="2" customFormat="1">
      <c r="A184" s="38"/>
      <c r="B184" s="39"/>
      <c r="C184" s="40"/>
      <c r="D184" s="239" t="s">
        <v>150</v>
      </c>
      <c r="E184" s="40"/>
      <c r="F184" s="240" t="s">
        <v>1478</v>
      </c>
      <c r="G184" s="40"/>
      <c r="H184" s="40"/>
      <c r="I184" s="241"/>
      <c r="J184" s="40"/>
      <c r="K184" s="40"/>
      <c r="L184" s="44"/>
      <c r="M184" s="242"/>
      <c r="N184" s="243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150</v>
      </c>
      <c r="AU184" s="17" t="s">
        <v>83</v>
      </c>
    </row>
    <row r="185" s="2" customFormat="1">
      <c r="A185" s="38"/>
      <c r="B185" s="39"/>
      <c r="C185" s="40"/>
      <c r="D185" s="239" t="s">
        <v>1230</v>
      </c>
      <c r="E185" s="40"/>
      <c r="F185" s="292" t="s">
        <v>1462</v>
      </c>
      <c r="G185" s="40"/>
      <c r="H185" s="40"/>
      <c r="I185" s="241"/>
      <c r="J185" s="40"/>
      <c r="K185" s="40"/>
      <c r="L185" s="44"/>
      <c r="M185" s="242"/>
      <c r="N185" s="243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1230</v>
      </c>
      <c r="AU185" s="17" t="s">
        <v>83</v>
      </c>
    </row>
    <row r="186" s="2" customFormat="1" ht="33" customHeight="1">
      <c r="A186" s="38"/>
      <c r="B186" s="39"/>
      <c r="C186" s="226" t="s">
        <v>235</v>
      </c>
      <c r="D186" s="226" t="s">
        <v>143</v>
      </c>
      <c r="E186" s="227" t="s">
        <v>1479</v>
      </c>
      <c r="F186" s="228" t="s">
        <v>1480</v>
      </c>
      <c r="G186" s="229" t="s">
        <v>441</v>
      </c>
      <c r="H186" s="230">
        <v>66</v>
      </c>
      <c r="I186" s="231"/>
      <c r="J186" s="232">
        <f>ROUND(I186*H186,2)</f>
        <v>0</v>
      </c>
      <c r="K186" s="228" t="s">
        <v>147</v>
      </c>
      <c r="L186" s="44"/>
      <c r="M186" s="233" t="s">
        <v>1</v>
      </c>
      <c r="N186" s="234" t="s">
        <v>38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166</v>
      </c>
      <c r="AT186" s="237" t="s">
        <v>143</v>
      </c>
      <c r="AU186" s="237" t="s">
        <v>83</v>
      </c>
      <c r="AY186" s="17" t="s">
        <v>140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81</v>
      </c>
      <c r="BK186" s="238">
        <f>ROUND(I186*H186,2)</f>
        <v>0</v>
      </c>
      <c r="BL186" s="17" t="s">
        <v>166</v>
      </c>
      <c r="BM186" s="237" t="s">
        <v>1481</v>
      </c>
    </row>
    <row r="187" s="2" customFormat="1">
      <c r="A187" s="38"/>
      <c r="B187" s="39"/>
      <c r="C187" s="40"/>
      <c r="D187" s="239" t="s">
        <v>150</v>
      </c>
      <c r="E187" s="40"/>
      <c r="F187" s="240" t="s">
        <v>1482</v>
      </c>
      <c r="G187" s="40"/>
      <c r="H187" s="40"/>
      <c r="I187" s="241"/>
      <c r="J187" s="40"/>
      <c r="K187" s="40"/>
      <c r="L187" s="44"/>
      <c r="M187" s="242"/>
      <c r="N187" s="243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150</v>
      </c>
      <c r="AU187" s="17" t="s">
        <v>83</v>
      </c>
    </row>
    <row r="188" s="2" customFormat="1">
      <c r="A188" s="38"/>
      <c r="B188" s="39"/>
      <c r="C188" s="40"/>
      <c r="D188" s="244" t="s">
        <v>152</v>
      </c>
      <c r="E188" s="40"/>
      <c r="F188" s="245" t="s">
        <v>1483</v>
      </c>
      <c r="G188" s="40"/>
      <c r="H188" s="40"/>
      <c r="I188" s="241"/>
      <c r="J188" s="40"/>
      <c r="K188" s="40"/>
      <c r="L188" s="44"/>
      <c r="M188" s="242"/>
      <c r="N188" s="24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152</v>
      </c>
      <c r="AU188" s="17" t="s">
        <v>83</v>
      </c>
    </row>
    <row r="189" s="14" customFormat="1">
      <c r="A189" s="14"/>
      <c r="B189" s="256"/>
      <c r="C189" s="257"/>
      <c r="D189" s="239" t="s">
        <v>154</v>
      </c>
      <c r="E189" s="258" t="s">
        <v>1</v>
      </c>
      <c r="F189" s="259" t="s">
        <v>1484</v>
      </c>
      <c r="G189" s="257"/>
      <c r="H189" s="260">
        <v>66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6" t="s">
        <v>154</v>
      </c>
      <c r="AU189" s="266" t="s">
        <v>83</v>
      </c>
      <c r="AV189" s="14" t="s">
        <v>83</v>
      </c>
      <c r="AW189" s="14" t="s">
        <v>30</v>
      </c>
      <c r="AX189" s="14" t="s">
        <v>81</v>
      </c>
      <c r="AY189" s="266" t="s">
        <v>140</v>
      </c>
    </row>
    <row r="190" s="2" customFormat="1" ht="16.5" customHeight="1">
      <c r="A190" s="38"/>
      <c r="B190" s="39"/>
      <c r="C190" s="271" t="s">
        <v>243</v>
      </c>
      <c r="D190" s="271" t="s">
        <v>378</v>
      </c>
      <c r="E190" s="272" t="s">
        <v>1485</v>
      </c>
      <c r="F190" s="273" t="s">
        <v>1486</v>
      </c>
      <c r="G190" s="274" t="s">
        <v>441</v>
      </c>
      <c r="H190" s="275">
        <v>7</v>
      </c>
      <c r="I190" s="276"/>
      <c r="J190" s="277">
        <f>ROUND(I190*H190,2)</f>
        <v>0</v>
      </c>
      <c r="K190" s="273" t="s">
        <v>147</v>
      </c>
      <c r="L190" s="278"/>
      <c r="M190" s="279" t="s">
        <v>1</v>
      </c>
      <c r="N190" s="280" t="s">
        <v>38</v>
      </c>
      <c r="O190" s="91"/>
      <c r="P190" s="235">
        <f>O190*H190</f>
        <v>0</v>
      </c>
      <c r="Q190" s="235">
        <v>0.00093000000000000005</v>
      </c>
      <c r="R190" s="235">
        <f>Q190*H190</f>
        <v>0.0065100000000000002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188</v>
      </c>
      <c r="AT190" s="237" t="s">
        <v>378</v>
      </c>
      <c r="AU190" s="237" t="s">
        <v>83</v>
      </c>
      <c r="AY190" s="17" t="s">
        <v>140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81</v>
      </c>
      <c r="BK190" s="238">
        <f>ROUND(I190*H190,2)</f>
        <v>0</v>
      </c>
      <c r="BL190" s="17" t="s">
        <v>166</v>
      </c>
      <c r="BM190" s="237" t="s">
        <v>1487</v>
      </c>
    </row>
    <row r="191" s="2" customFormat="1">
      <c r="A191" s="38"/>
      <c r="B191" s="39"/>
      <c r="C191" s="40"/>
      <c r="D191" s="239" t="s">
        <v>150</v>
      </c>
      <c r="E191" s="40"/>
      <c r="F191" s="240" t="s">
        <v>1486</v>
      </c>
      <c r="G191" s="40"/>
      <c r="H191" s="40"/>
      <c r="I191" s="241"/>
      <c r="J191" s="40"/>
      <c r="K191" s="40"/>
      <c r="L191" s="44"/>
      <c r="M191" s="242"/>
      <c r="N191" s="243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150</v>
      </c>
      <c r="AU191" s="17" t="s">
        <v>83</v>
      </c>
    </row>
    <row r="192" s="2" customFormat="1" ht="16.5" customHeight="1">
      <c r="A192" s="38"/>
      <c r="B192" s="39"/>
      <c r="C192" s="271" t="s">
        <v>249</v>
      </c>
      <c r="D192" s="271" t="s">
        <v>378</v>
      </c>
      <c r="E192" s="272" t="s">
        <v>1488</v>
      </c>
      <c r="F192" s="273" t="s">
        <v>1489</v>
      </c>
      <c r="G192" s="274" t="s">
        <v>441</v>
      </c>
      <c r="H192" s="275">
        <v>2</v>
      </c>
      <c r="I192" s="276"/>
      <c r="J192" s="277">
        <f>ROUND(I192*H192,2)</f>
        <v>0</v>
      </c>
      <c r="K192" s="273" t="s">
        <v>147</v>
      </c>
      <c r="L192" s="278"/>
      <c r="M192" s="279" t="s">
        <v>1</v>
      </c>
      <c r="N192" s="280" t="s">
        <v>38</v>
      </c>
      <c r="O192" s="91"/>
      <c r="P192" s="235">
        <f>O192*H192</f>
        <v>0</v>
      </c>
      <c r="Q192" s="235">
        <v>0.00108</v>
      </c>
      <c r="R192" s="235">
        <f>Q192*H192</f>
        <v>0.00216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188</v>
      </c>
      <c r="AT192" s="237" t="s">
        <v>378</v>
      </c>
      <c r="AU192" s="237" t="s">
        <v>83</v>
      </c>
      <c r="AY192" s="17" t="s">
        <v>140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81</v>
      </c>
      <c r="BK192" s="238">
        <f>ROUND(I192*H192,2)</f>
        <v>0</v>
      </c>
      <c r="BL192" s="17" t="s">
        <v>166</v>
      </c>
      <c r="BM192" s="237" t="s">
        <v>1490</v>
      </c>
    </row>
    <row r="193" s="2" customFormat="1">
      <c r="A193" s="38"/>
      <c r="B193" s="39"/>
      <c r="C193" s="40"/>
      <c r="D193" s="239" t="s">
        <v>150</v>
      </c>
      <c r="E193" s="40"/>
      <c r="F193" s="240" t="s">
        <v>1489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150</v>
      </c>
      <c r="AU193" s="17" t="s">
        <v>83</v>
      </c>
    </row>
    <row r="194" s="2" customFormat="1" ht="21.75" customHeight="1">
      <c r="A194" s="38"/>
      <c r="B194" s="39"/>
      <c r="C194" s="271" t="s">
        <v>256</v>
      </c>
      <c r="D194" s="271" t="s">
        <v>378</v>
      </c>
      <c r="E194" s="272" t="s">
        <v>1491</v>
      </c>
      <c r="F194" s="273" t="s">
        <v>1492</v>
      </c>
      <c r="G194" s="274" t="s">
        <v>441</v>
      </c>
      <c r="H194" s="275">
        <v>11</v>
      </c>
      <c r="I194" s="276"/>
      <c r="J194" s="277">
        <f>ROUND(I194*H194,2)</f>
        <v>0</v>
      </c>
      <c r="K194" s="273" t="s">
        <v>147</v>
      </c>
      <c r="L194" s="278"/>
      <c r="M194" s="279" t="s">
        <v>1</v>
      </c>
      <c r="N194" s="280" t="s">
        <v>38</v>
      </c>
      <c r="O194" s="91"/>
      <c r="P194" s="235">
        <f>O194*H194</f>
        <v>0</v>
      </c>
      <c r="Q194" s="235">
        <v>0.00069999999999999999</v>
      </c>
      <c r="R194" s="235">
        <f>Q194*H194</f>
        <v>0.0077000000000000002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188</v>
      </c>
      <c r="AT194" s="237" t="s">
        <v>378</v>
      </c>
      <c r="AU194" s="237" t="s">
        <v>83</v>
      </c>
      <c r="AY194" s="17" t="s">
        <v>140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81</v>
      </c>
      <c r="BK194" s="238">
        <f>ROUND(I194*H194,2)</f>
        <v>0</v>
      </c>
      <c r="BL194" s="17" t="s">
        <v>166</v>
      </c>
      <c r="BM194" s="237" t="s">
        <v>1493</v>
      </c>
    </row>
    <row r="195" s="2" customFormat="1">
      <c r="A195" s="38"/>
      <c r="B195" s="39"/>
      <c r="C195" s="40"/>
      <c r="D195" s="239" t="s">
        <v>150</v>
      </c>
      <c r="E195" s="40"/>
      <c r="F195" s="240" t="s">
        <v>1492</v>
      </c>
      <c r="G195" s="40"/>
      <c r="H195" s="40"/>
      <c r="I195" s="241"/>
      <c r="J195" s="40"/>
      <c r="K195" s="40"/>
      <c r="L195" s="44"/>
      <c r="M195" s="242"/>
      <c r="N195" s="243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150</v>
      </c>
      <c r="AU195" s="17" t="s">
        <v>83</v>
      </c>
    </row>
    <row r="196" s="2" customFormat="1" ht="21.75" customHeight="1">
      <c r="A196" s="38"/>
      <c r="B196" s="39"/>
      <c r="C196" s="271" t="s">
        <v>405</v>
      </c>
      <c r="D196" s="271" t="s">
        <v>378</v>
      </c>
      <c r="E196" s="272" t="s">
        <v>1494</v>
      </c>
      <c r="F196" s="273" t="s">
        <v>1495</v>
      </c>
      <c r="G196" s="274" t="s">
        <v>441</v>
      </c>
      <c r="H196" s="275">
        <v>46</v>
      </c>
      <c r="I196" s="276"/>
      <c r="J196" s="277">
        <f>ROUND(I196*H196,2)</f>
        <v>0</v>
      </c>
      <c r="K196" s="273" t="s">
        <v>147</v>
      </c>
      <c r="L196" s="278"/>
      <c r="M196" s="279" t="s">
        <v>1</v>
      </c>
      <c r="N196" s="280" t="s">
        <v>38</v>
      </c>
      <c r="O196" s="91"/>
      <c r="P196" s="235">
        <f>O196*H196</f>
        <v>0</v>
      </c>
      <c r="Q196" s="235">
        <v>0.00080000000000000004</v>
      </c>
      <c r="R196" s="235">
        <f>Q196*H196</f>
        <v>0.036799999999999999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188</v>
      </c>
      <c r="AT196" s="237" t="s">
        <v>378</v>
      </c>
      <c r="AU196" s="237" t="s">
        <v>83</v>
      </c>
      <c r="AY196" s="17" t="s">
        <v>140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81</v>
      </c>
      <c r="BK196" s="238">
        <f>ROUND(I196*H196,2)</f>
        <v>0</v>
      </c>
      <c r="BL196" s="17" t="s">
        <v>166</v>
      </c>
      <c r="BM196" s="237" t="s">
        <v>1496</v>
      </c>
    </row>
    <row r="197" s="2" customFormat="1">
      <c r="A197" s="38"/>
      <c r="B197" s="39"/>
      <c r="C197" s="40"/>
      <c r="D197" s="239" t="s">
        <v>150</v>
      </c>
      <c r="E197" s="40"/>
      <c r="F197" s="240" t="s">
        <v>1495</v>
      </c>
      <c r="G197" s="40"/>
      <c r="H197" s="40"/>
      <c r="I197" s="241"/>
      <c r="J197" s="40"/>
      <c r="K197" s="40"/>
      <c r="L197" s="44"/>
      <c r="M197" s="242"/>
      <c r="N197" s="243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150</v>
      </c>
      <c r="AU197" s="17" t="s">
        <v>83</v>
      </c>
    </row>
    <row r="198" s="2" customFormat="1" ht="33" customHeight="1">
      <c r="A198" s="38"/>
      <c r="B198" s="39"/>
      <c r="C198" s="226" t="s">
        <v>413</v>
      </c>
      <c r="D198" s="226" t="s">
        <v>143</v>
      </c>
      <c r="E198" s="227" t="s">
        <v>1497</v>
      </c>
      <c r="F198" s="228" t="s">
        <v>1498</v>
      </c>
      <c r="G198" s="229" t="s">
        <v>441</v>
      </c>
      <c r="H198" s="230">
        <v>18</v>
      </c>
      <c r="I198" s="231"/>
      <c r="J198" s="232">
        <f>ROUND(I198*H198,2)</f>
        <v>0</v>
      </c>
      <c r="K198" s="228" t="s">
        <v>147</v>
      </c>
      <c r="L198" s="44"/>
      <c r="M198" s="233" t="s">
        <v>1</v>
      </c>
      <c r="N198" s="234" t="s">
        <v>38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166</v>
      </c>
      <c r="AT198" s="237" t="s">
        <v>143</v>
      </c>
      <c r="AU198" s="237" t="s">
        <v>83</v>
      </c>
      <c r="AY198" s="17" t="s">
        <v>140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81</v>
      </c>
      <c r="BK198" s="238">
        <f>ROUND(I198*H198,2)</f>
        <v>0</v>
      </c>
      <c r="BL198" s="17" t="s">
        <v>166</v>
      </c>
      <c r="BM198" s="237" t="s">
        <v>1499</v>
      </c>
    </row>
    <row r="199" s="2" customFormat="1">
      <c r="A199" s="38"/>
      <c r="B199" s="39"/>
      <c r="C199" s="40"/>
      <c r="D199" s="239" t="s">
        <v>150</v>
      </c>
      <c r="E199" s="40"/>
      <c r="F199" s="240" t="s">
        <v>1500</v>
      </c>
      <c r="G199" s="40"/>
      <c r="H199" s="40"/>
      <c r="I199" s="241"/>
      <c r="J199" s="40"/>
      <c r="K199" s="40"/>
      <c r="L199" s="44"/>
      <c r="M199" s="242"/>
      <c r="N199" s="24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150</v>
      </c>
      <c r="AU199" s="17" t="s">
        <v>83</v>
      </c>
    </row>
    <row r="200" s="2" customFormat="1">
      <c r="A200" s="38"/>
      <c r="B200" s="39"/>
      <c r="C200" s="40"/>
      <c r="D200" s="244" t="s">
        <v>152</v>
      </c>
      <c r="E200" s="40"/>
      <c r="F200" s="245" t="s">
        <v>1501</v>
      </c>
      <c r="G200" s="40"/>
      <c r="H200" s="40"/>
      <c r="I200" s="241"/>
      <c r="J200" s="40"/>
      <c r="K200" s="40"/>
      <c r="L200" s="44"/>
      <c r="M200" s="242"/>
      <c r="N200" s="243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152</v>
      </c>
      <c r="AU200" s="17" t="s">
        <v>83</v>
      </c>
    </row>
    <row r="201" s="2" customFormat="1" ht="16.5" customHeight="1">
      <c r="A201" s="38"/>
      <c r="B201" s="39"/>
      <c r="C201" s="271" t="s">
        <v>7</v>
      </c>
      <c r="D201" s="271" t="s">
        <v>378</v>
      </c>
      <c r="E201" s="272" t="s">
        <v>1502</v>
      </c>
      <c r="F201" s="273" t="s">
        <v>1503</v>
      </c>
      <c r="G201" s="274" t="s">
        <v>441</v>
      </c>
      <c r="H201" s="275">
        <v>18</v>
      </c>
      <c r="I201" s="276"/>
      <c r="J201" s="277">
        <f>ROUND(I201*H201,2)</f>
        <v>0</v>
      </c>
      <c r="K201" s="273" t="s">
        <v>147</v>
      </c>
      <c r="L201" s="278"/>
      <c r="M201" s="279" t="s">
        <v>1</v>
      </c>
      <c r="N201" s="280" t="s">
        <v>38</v>
      </c>
      <c r="O201" s="91"/>
      <c r="P201" s="235">
        <f>O201*H201</f>
        <v>0</v>
      </c>
      <c r="Q201" s="235">
        <v>0.0015</v>
      </c>
      <c r="R201" s="235">
        <f>Q201*H201</f>
        <v>0.027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188</v>
      </c>
      <c r="AT201" s="237" t="s">
        <v>378</v>
      </c>
      <c r="AU201" s="237" t="s">
        <v>83</v>
      </c>
      <c r="AY201" s="17" t="s">
        <v>140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81</v>
      </c>
      <c r="BK201" s="238">
        <f>ROUND(I201*H201,2)</f>
        <v>0</v>
      </c>
      <c r="BL201" s="17" t="s">
        <v>166</v>
      </c>
      <c r="BM201" s="237" t="s">
        <v>1504</v>
      </c>
    </row>
    <row r="202" s="2" customFormat="1">
      <c r="A202" s="38"/>
      <c r="B202" s="39"/>
      <c r="C202" s="40"/>
      <c r="D202" s="239" t="s">
        <v>150</v>
      </c>
      <c r="E202" s="40"/>
      <c r="F202" s="240" t="s">
        <v>1503</v>
      </c>
      <c r="G202" s="40"/>
      <c r="H202" s="40"/>
      <c r="I202" s="241"/>
      <c r="J202" s="40"/>
      <c r="K202" s="40"/>
      <c r="L202" s="44"/>
      <c r="M202" s="242"/>
      <c r="N202" s="243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150</v>
      </c>
      <c r="AU202" s="17" t="s">
        <v>83</v>
      </c>
    </row>
    <row r="203" s="2" customFormat="1" ht="33" customHeight="1">
      <c r="A203" s="38"/>
      <c r="B203" s="39"/>
      <c r="C203" s="226" t="s">
        <v>428</v>
      </c>
      <c r="D203" s="226" t="s">
        <v>143</v>
      </c>
      <c r="E203" s="227" t="s">
        <v>1505</v>
      </c>
      <c r="F203" s="228" t="s">
        <v>1506</v>
      </c>
      <c r="G203" s="229" t="s">
        <v>441</v>
      </c>
      <c r="H203" s="230">
        <v>2</v>
      </c>
      <c r="I203" s="231"/>
      <c r="J203" s="232">
        <f>ROUND(I203*H203,2)</f>
        <v>0</v>
      </c>
      <c r="K203" s="228" t="s">
        <v>147</v>
      </c>
      <c r="L203" s="44"/>
      <c r="M203" s="233" t="s">
        <v>1</v>
      </c>
      <c r="N203" s="234" t="s">
        <v>38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166</v>
      </c>
      <c r="AT203" s="237" t="s">
        <v>143</v>
      </c>
      <c r="AU203" s="237" t="s">
        <v>83</v>
      </c>
      <c r="AY203" s="17" t="s">
        <v>140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81</v>
      </c>
      <c r="BK203" s="238">
        <f>ROUND(I203*H203,2)</f>
        <v>0</v>
      </c>
      <c r="BL203" s="17" t="s">
        <v>166</v>
      </c>
      <c r="BM203" s="237" t="s">
        <v>1507</v>
      </c>
    </row>
    <row r="204" s="2" customFormat="1">
      <c r="A204" s="38"/>
      <c r="B204" s="39"/>
      <c r="C204" s="40"/>
      <c r="D204" s="239" t="s">
        <v>150</v>
      </c>
      <c r="E204" s="40"/>
      <c r="F204" s="240" t="s">
        <v>1508</v>
      </c>
      <c r="G204" s="40"/>
      <c r="H204" s="40"/>
      <c r="I204" s="241"/>
      <c r="J204" s="40"/>
      <c r="K204" s="40"/>
      <c r="L204" s="44"/>
      <c r="M204" s="242"/>
      <c r="N204" s="243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150</v>
      </c>
      <c r="AU204" s="17" t="s">
        <v>83</v>
      </c>
    </row>
    <row r="205" s="2" customFormat="1">
      <c r="A205" s="38"/>
      <c r="B205" s="39"/>
      <c r="C205" s="40"/>
      <c r="D205" s="244" t="s">
        <v>152</v>
      </c>
      <c r="E205" s="40"/>
      <c r="F205" s="245" t="s">
        <v>1509</v>
      </c>
      <c r="G205" s="40"/>
      <c r="H205" s="40"/>
      <c r="I205" s="241"/>
      <c r="J205" s="40"/>
      <c r="K205" s="40"/>
      <c r="L205" s="44"/>
      <c r="M205" s="242"/>
      <c r="N205" s="243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152</v>
      </c>
      <c r="AU205" s="17" t="s">
        <v>83</v>
      </c>
    </row>
    <row r="206" s="2" customFormat="1" ht="21.75" customHeight="1">
      <c r="A206" s="38"/>
      <c r="B206" s="39"/>
      <c r="C206" s="271" t="s">
        <v>438</v>
      </c>
      <c r="D206" s="271" t="s">
        <v>378</v>
      </c>
      <c r="E206" s="272" t="s">
        <v>1510</v>
      </c>
      <c r="F206" s="273" t="s">
        <v>1511</v>
      </c>
      <c r="G206" s="274" t="s">
        <v>441</v>
      </c>
      <c r="H206" s="275">
        <v>2</v>
      </c>
      <c r="I206" s="276"/>
      <c r="J206" s="277">
        <f>ROUND(I206*H206,2)</f>
        <v>0</v>
      </c>
      <c r="K206" s="273" t="s">
        <v>147</v>
      </c>
      <c r="L206" s="278"/>
      <c r="M206" s="279" t="s">
        <v>1</v>
      </c>
      <c r="N206" s="280" t="s">
        <v>38</v>
      </c>
      <c r="O206" s="91"/>
      <c r="P206" s="235">
        <f>O206*H206</f>
        <v>0</v>
      </c>
      <c r="Q206" s="235">
        <v>0.020400000000000001</v>
      </c>
      <c r="R206" s="235">
        <f>Q206*H206</f>
        <v>0.040800000000000003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188</v>
      </c>
      <c r="AT206" s="237" t="s">
        <v>378</v>
      </c>
      <c r="AU206" s="237" t="s">
        <v>83</v>
      </c>
      <c r="AY206" s="17" t="s">
        <v>140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81</v>
      </c>
      <c r="BK206" s="238">
        <f>ROUND(I206*H206,2)</f>
        <v>0</v>
      </c>
      <c r="BL206" s="17" t="s">
        <v>166</v>
      </c>
      <c r="BM206" s="237" t="s">
        <v>1512</v>
      </c>
    </row>
    <row r="207" s="2" customFormat="1">
      <c r="A207" s="38"/>
      <c r="B207" s="39"/>
      <c r="C207" s="40"/>
      <c r="D207" s="239" t="s">
        <v>150</v>
      </c>
      <c r="E207" s="40"/>
      <c r="F207" s="240" t="s">
        <v>1511</v>
      </c>
      <c r="G207" s="40"/>
      <c r="H207" s="40"/>
      <c r="I207" s="241"/>
      <c r="J207" s="40"/>
      <c r="K207" s="40"/>
      <c r="L207" s="44"/>
      <c r="M207" s="242"/>
      <c r="N207" s="243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150</v>
      </c>
      <c r="AU207" s="17" t="s">
        <v>83</v>
      </c>
    </row>
    <row r="208" s="2" customFormat="1" ht="33" customHeight="1">
      <c r="A208" s="38"/>
      <c r="B208" s="39"/>
      <c r="C208" s="226" t="s">
        <v>444</v>
      </c>
      <c r="D208" s="226" t="s">
        <v>143</v>
      </c>
      <c r="E208" s="227" t="s">
        <v>1513</v>
      </c>
      <c r="F208" s="228" t="s">
        <v>1514</v>
      </c>
      <c r="G208" s="229" t="s">
        <v>441</v>
      </c>
      <c r="H208" s="230">
        <v>22</v>
      </c>
      <c r="I208" s="231"/>
      <c r="J208" s="232">
        <f>ROUND(I208*H208,2)</f>
        <v>0</v>
      </c>
      <c r="K208" s="228" t="s">
        <v>147</v>
      </c>
      <c r="L208" s="44"/>
      <c r="M208" s="233" t="s">
        <v>1</v>
      </c>
      <c r="N208" s="234" t="s">
        <v>38</v>
      </c>
      <c r="O208" s="91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166</v>
      </c>
      <c r="AT208" s="237" t="s">
        <v>143</v>
      </c>
      <c r="AU208" s="237" t="s">
        <v>83</v>
      </c>
      <c r="AY208" s="17" t="s">
        <v>140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81</v>
      </c>
      <c r="BK208" s="238">
        <f>ROUND(I208*H208,2)</f>
        <v>0</v>
      </c>
      <c r="BL208" s="17" t="s">
        <v>166</v>
      </c>
      <c r="BM208" s="237" t="s">
        <v>1515</v>
      </c>
    </row>
    <row r="209" s="2" customFormat="1">
      <c r="A209" s="38"/>
      <c r="B209" s="39"/>
      <c r="C209" s="40"/>
      <c r="D209" s="239" t="s">
        <v>150</v>
      </c>
      <c r="E209" s="40"/>
      <c r="F209" s="240" t="s">
        <v>1516</v>
      </c>
      <c r="G209" s="40"/>
      <c r="H209" s="40"/>
      <c r="I209" s="241"/>
      <c r="J209" s="40"/>
      <c r="K209" s="40"/>
      <c r="L209" s="44"/>
      <c r="M209" s="242"/>
      <c r="N209" s="243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150</v>
      </c>
      <c r="AU209" s="17" t="s">
        <v>83</v>
      </c>
    </row>
    <row r="210" s="2" customFormat="1">
      <c r="A210" s="38"/>
      <c r="B210" s="39"/>
      <c r="C210" s="40"/>
      <c r="D210" s="244" t="s">
        <v>152</v>
      </c>
      <c r="E210" s="40"/>
      <c r="F210" s="245" t="s">
        <v>1517</v>
      </c>
      <c r="G210" s="40"/>
      <c r="H210" s="40"/>
      <c r="I210" s="241"/>
      <c r="J210" s="40"/>
      <c r="K210" s="40"/>
      <c r="L210" s="44"/>
      <c r="M210" s="242"/>
      <c r="N210" s="243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152</v>
      </c>
      <c r="AU210" s="17" t="s">
        <v>83</v>
      </c>
    </row>
    <row r="211" s="2" customFormat="1" ht="24.15" customHeight="1">
      <c r="A211" s="38"/>
      <c r="B211" s="39"/>
      <c r="C211" s="226" t="s">
        <v>451</v>
      </c>
      <c r="D211" s="226" t="s">
        <v>143</v>
      </c>
      <c r="E211" s="227" t="s">
        <v>1164</v>
      </c>
      <c r="F211" s="228" t="s">
        <v>1165</v>
      </c>
      <c r="G211" s="229" t="s">
        <v>441</v>
      </c>
      <c r="H211" s="230">
        <v>1</v>
      </c>
      <c r="I211" s="231"/>
      <c r="J211" s="232">
        <f>ROUND(I211*H211,2)</f>
        <v>0</v>
      </c>
      <c r="K211" s="228" t="s">
        <v>147</v>
      </c>
      <c r="L211" s="44"/>
      <c r="M211" s="233" t="s">
        <v>1</v>
      </c>
      <c r="N211" s="234" t="s">
        <v>38</v>
      </c>
      <c r="O211" s="91"/>
      <c r="P211" s="235">
        <f>O211*H211</f>
        <v>0</v>
      </c>
      <c r="Q211" s="235">
        <v>0.0098899999999999995</v>
      </c>
      <c r="R211" s="235">
        <f>Q211*H211</f>
        <v>0.0098899999999999995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166</v>
      </c>
      <c r="AT211" s="237" t="s">
        <v>143</v>
      </c>
      <c r="AU211" s="237" t="s">
        <v>83</v>
      </c>
      <c r="AY211" s="17" t="s">
        <v>140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81</v>
      </c>
      <c r="BK211" s="238">
        <f>ROUND(I211*H211,2)</f>
        <v>0</v>
      </c>
      <c r="BL211" s="17" t="s">
        <v>166</v>
      </c>
      <c r="BM211" s="237" t="s">
        <v>1518</v>
      </c>
    </row>
    <row r="212" s="2" customFormat="1">
      <c r="A212" s="38"/>
      <c r="B212" s="39"/>
      <c r="C212" s="40"/>
      <c r="D212" s="239" t="s">
        <v>150</v>
      </c>
      <c r="E212" s="40"/>
      <c r="F212" s="240" t="s">
        <v>1167</v>
      </c>
      <c r="G212" s="40"/>
      <c r="H212" s="40"/>
      <c r="I212" s="241"/>
      <c r="J212" s="40"/>
      <c r="K212" s="40"/>
      <c r="L212" s="44"/>
      <c r="M212" s="242"/>
      <c r="N212" s="243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150</v>
      </c>
      <c r="AU212" s="17" t="s">
        <v>83</v>
      </c>
    </row>
    <row r="213" s="2" customFormat="1">
      <c r="A213" s="38"/>
      <c r="B213" s="39"/>
      <c r="C213" s="40"/>
      <c r="D213" s="244" t="s">
        <v>152</v>
      </c>
      <c r="E213" s="40"/>
      <c r="F213" s="245" t="s">
        <v>1168</v>
      </c>
      <c r="G213" s="40"/>
      <c r="H213" s="40"/>
      <c r="I213" s="241"/>
      <c r="J213" s="40"/>
      <c r="K213" s="40"/>
      <c r="L213" s="44"/>
      <c r="M213" s="242"/>
      <c r="N213" s="243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152</v>
      </c>
      <c r="AU213" s="17" t="s">
        <v>83</v>
      </c>
    </row>
    <row r="214" s="2" customFormat="1" ht="16.5" customHeight="1">
      <c r="A214" s="38"/>
      <c r="B214" s="39"/>
      <c r="C214" s="271" t="s">
        <v>455</v>
      </c>
      <c r="D214" s="271" t="s">
        <v>378</v>
      </c>
      <c r="E214" s="272" t="s">
        <v>1169</v>
      </c>
      <c r="F214" s="273" t="s">
        <v>1170</v>
      </c>
      <c r="G214" s="274" t="s">
        <v>441</v>
      </c>
      <c r="H214" s="275">
        <v>1</v>
      </c>
      <c r="I214" s="276"/>
      <c r="J214" s="277">
        <f>ROUND(I214*H214,2)</f>
        <v>0</v>
      </c>
      <c r="K214" s="273" t="s">
        <v>147</v>
      </c>
      <c r="L214" s="278"/>
      <c r="M214" s="279" t="s">
        <v>1</v>
      </c>
      <c r="N214" s="280" t="s">
        <v>38</v>
      </c>
      <c r="O214" s="91"/>
      <c r="P214" s="235">
        <f>O214*H214</f>
        <v>0</v>
      </c>
      <c r="Q214" s="235">
        <v>0.26200000000000001</v>
      </c>
      <c r="R214" s="235">
        <f>Q214*H214</f>
        <v>0.26200000000000001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188</v>
      </c>
      <c r="AT214" s="237" t="s">
        <v>378</v>
      </c>
      <c r="AU214" s="237" t="s">
        <v>83</v>
      </c>
      <c r="AY214" s="17" t="s">
        <v>140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81</v>
      </c>
      <c r="BK214" s="238">
        <f>ROUND(I214*H214,2)</f>
        <v>0</v>
      </c>
      <c r="BL214" s="17" t="s">
        <v>166</v>
      </c>
      <c r="BM214" s="237" t="s">
        <v>1519</v>
      </c>
    </row>
    <row r="215" s="2" customFormat="1">
      <c r="A215" s="38"/>
      <c r="B215" s="39"/>
      <c r="C215" s="40"/>
      <c r="D215" s="239" t="s">
        <v>150</v>
      </c>
      <c r="E215" s="40"/>
      <c r="F215" s="240" t="s">
        <v>1170</v>
      </c>
      <c r="G215" s="40"/>
      <c r="H215" s="40"/>
      <c r="I215" s="241"/>
      <c r="J215" s="40"/>
      <c r="K215" s="40"/>
      <c r="L215" s="44"/>
      <c r="M215" s="242"/>
      <c r="N215" s="243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150</v>
      </c>
      <c r="AU215" s="17" t="s">
        <v>83</v>
      </c>
    </row>
    <row r="216" s="2" customFormat="1" ht="24.15" customHeight="1">
      <c r="A216" s="38"/>
      <c r="B216" s="39"/>
      <c r="C216" s="226" t="s">
        <v>459</v>
      </c>
      <c r="D216" s="226" t="s">
        <v>143</v>
      </c>
      <c r="E216" s="227" t="s">
        <v>1172</v>
      </c>
      <c r="F216" s="228" t="s">
        <v>1173</v>
      </c>
      <c r="G216" s="229" t="s">
        <v>441</v>
      </c>
      <c r="H216" s="230">
        <v>3</v>
      </c>
      <c r="I216" s="231"/>
      <c r="J216" s="232">
        <f>ROUND(I216*H216,2)</f>
        <v>0</v>
      </c>
      <c r="K216" s="228" t="s">
        <v>147</v>
      </c>
      <c r="L216" s="44"/>
      <c r="M216" s="233" t="s">
        <v>1</v>
      </c>
      <c r="N216" s="234" t="s">
        <v>38</v>
      </c>
      <c r="O216" s="91"/>
      <c r="P216" s="235">
        <f>O216*H216</f>
        <v>0</v>
      </c>
      <c r="Q216" s="235">
        <v>0.0098899999999999995</v>
      </c>
      <c r="R216" s="235">
        <f>Q216*H216</f>
        <v>0.029669999999999998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166</v>
      </c>
      <c r="AT216" s="237" t="s">
        <v>143</v>
      </c>
      <c r="AU216" s="237" t="s">
        <v>83</v>
      </c>
      <c r="AY216" s="17" t="s">
        <v>140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81</v>
      </c>
      <c r="BK216" s="238">
        <f>ROUND(I216*H216,2)</f>
        <v>0</v>
      </c>
      <c r="BL216" s="17" t="s">
        <v>166</v>
      </c>
      <c r="BM216" s="237" t="s">
        <v>1520</v>
      </c>
    </row>
    <row r="217" s="2" customFormat="1">
      <c r="A217" s="38"/>
      <c r="B217" s="39"/>
      <c r="C217" s="40"/>
      <c r="D217" s="239" t="s">
        <v>150</v>
      </c>
      <c r="E217" s="40"/>
      <c r="F217" s="240" t="s">
        <v>1175</v>
      </c>
      <c r="G217" s="40"/>
      <c r="H217" s="40"/>
      <c r="I217" s="241"/>
      <c r="J217" s="40"/>
      <c r="K217" s="40"/>
      <c r="L217" s="44"/>
      <c r="M217" s="242"/>
      <c r="N217" s="243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150</v>
      </c>
      <c r="AU217" s="17" t="s">
        <v>83</v>
      </c>
    </row>
    <row r="218" s="2" customFormat="1">
      <c r="A218" s="38"/>
      <c r="B218" s="39"/>
      <c r="C218" s="40"/>
      <c r="D218" s="244" t="s">
        <v>152</v>
      </c>
      <c r="E218" s="40"/>
      <c r="F218" s="245" t="s">
        <v>1176</v>
      </c>
      <c r="G218" s="40"/>
      <c r="H218" s="40"/>
      <c r="I218" s="241"/>
      <c r="J218" s="40"/>
      <c r="K218" s="40"/>
      <c r="L218" s="44"/>
      <c r="M218" s="242"/>
      <c r="N218" s="243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152</v>
      </c>
      <c r="AU218" s="17" t="s">
        <v>83</v>
      </c>
    </row>
    <row r="219" s="2" customFormat="1" ht="16.5" customHeight="1">
      <c r="A219" s="38"/>
      <c r="B219" s="39"/>
      <c r="C219" s="271" t="s">
        <v>463</v>
      </c>
      <c r="D219" s="271" t="s">
        <v>378</v>
      </c>
      <c r="E219" s="272" t="s">
        <v>1177</v>
      </c>
      <c r="F219" s="273" t="s">
        <v>1178</v>
      </c>
      <c r="G219" s="274" t="s">
        <v>441</v>
      </c>
      <c r="H219" s="275">
        <v>3</v>
      </c>
      <c r="I219" s="276"/>
      <c r="J219" s="277">
        <f>ROUND(I219*H219,2)</f>
        <v>0</v>
      </c>
      <c r="K219" s="273" t="s">
        <v>147</v>
      </c>
      <c r="L219" s="278"/>
      <c r="M219" s="279" t="s">
        <v>1</v>
      </c>
      <c r="N219" s="280" t="s">
        <v>38</v>
      </c>
      <c r="O219" s="91"/>
      <c r="P219" s="235">
        <f>O219*H219</f>
        <v>0</v>
      </c>
      <c r="Q219" s="235">
        <v>0.52600000000000002</v>
      </c>
      <c r="R219" s="235">
        <f>Q219*H219</f>
        <v>1.5780000000000001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188</v>
      </c>
      <c r="AT219" s="237" t="s">
        <v>378</v>
      </c>
      <c r="AU219" s="237" t="s">
        <v>83</v>
      </c>
      <c r="AY219" s="17" t="s">
        <v>140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81</v>
      </c>
      <c r="BK219" s="238">
        <f>ROUND(I219*H219,2)</f>
        <v>0</v>
      </c>
      <c r="BL219" s="17" t="s">
        <v>166</v>
      </c>
      <c r="BM219" s="237" t="s">
        <v>1521</v>
      </c>
    </row>
    <row r="220" s="2" customFormat="1">
      <c r="A220" s="38"/>
      <c r="B220" s="39"/>
      <c r="C220" s="40"/>
      <c r="D220" s="239" t="s">
        <v>150</v>
      </c>
      <c r="E220" s="40"/>
      <c r="F220" s="240" t="s">
        <v>1178</v>
      </c>
      <c r="G220" s="40"/>
      <c r="H220" s="40"/>
      <c r="I220" s="241"/>
      <c r="J220" s="40"/>
      <c r="K220" s="40"/>
      <c r="L220" s="44"/>
      <c r="M220" s="242"/>
      <c r="N220" s="24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150</v>
      </c>
      <c r="AU220" s="17" t="s">
        <v>83</v>
      </c>
    </row>
    <row r="221" s="2" customFormat="1" ht="24.15" customHeight="1">
      <c r="A221" s="38"/>
      <c r="B221" s="39"/>
      <c r="C221" s="226" t="s">
        <v>467</v>
      </c>
      <c r="D221" s="226" t="s">
        <v>143</v>
      </c>
      <c r="E221" s="227" t="s">
        <v>1180</v>
      </c>
      <c r="F221" s="228" t="s">
        <v>1181</v>
      </c>
      <c r="G221" s="229" t="s">
        <v>441</v>
      </c>
      <c r="H221" s="230">
        <v>4</v>
      </c>
      <c r="I221" s="231"/>
      <c r="J221" s="232">
        <f>ROUND(I221*H221,2)</f>
        <v>0</v>
      </c>
      <c r="K221" s="228" t="s">
        <v>147</v>
      </c>
      <c r="L221" s="44"/>
      <c r="M221" s="233" t="s">
        <v>1</v>
      </c>
      <c r="N221" s="234" t="s">
        <v>38</v>
      </c>
      <c r="O221" s="91"/>
      <c r="P221" s="235">
        <f>O221*H221</f>
        <v>0</v>
      </c>
      <c r="Q221" s="235">
        <v>0.0098899999999999995</v>
      </c>
      <c r="R221" s="235">
        <f>Q221*H221</f>
        <v>0.039559999999999998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166</v>
      </c>
      <c r="AT221" s="237" t="s">
        <v>143</v>
      </c>
      <c r="AU221" s="237" t="s">
        <v>83</v>
      </c>
      <c r="AY221" s="17" t="s">
        <v>140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81</v>
      </c>
      <c r="BK221" s="238">
        <f>ROUND(I221*H221,2)</f>
        <v>0</v>
      </c>
      <c r="BL221" s="17" t="s">
        <v>166</v>
      </c>
      <c r="BM221" s="237" t="s">
        <v>1522</v>
      </c>
    </row>
    <row r="222" s="2" customFormat="1">
      <c r="A222" s="38"/>
      <c r="B222" s="39"/>
      <c r="C222" s="40"/>
      <c r="D222" s="239" t="s">
        <v>150</v>
      </c>
      <c r="E222" s="40"/>
      <c r="F222" s="240" t="s">
        <v>1183</v>
      </c>
      <c r="G222" s="40"/>
      <c r="H222" s="40"/>
      <c r="I222" s="241"/>
      <c r="J222" s="40"/>
      <c r="K222" s="40"/>
      <c r="L222" s="44"/>
      <c r="M222" s="242"/>
      <c r="N222" s="243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150</v>
      </c>
      <c r="AU222" s="17" t="s">
        <v>83</v>
      </c>
    </row>
    <row r="223" s="2" customFormat="1">
      <c r="A223" s="38"/>
      <c r="B223" s="39"/>
      <c r="C223" s="40"/>
      <c r="D223" s="244" t="s">
        <v>152</v>
      </c>
      <c r="E223" s="40"/>
      <c r="F223" s="245" t="s">
        <v>1184</v>
      </c>
      <c r="G223" s="40"/>
      <c r="H223" s="40"/>
      <c r="I223" s="241"/>
      <c r="J223" s="40"/>
      <c r="K223" s="40"/>
      <c r="L223" s="44"/>
      <c r="M223" s="242"/>
      <c r="N223" s="243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152</v>
      </c>
      <c r="AU223" s="17" t="s">
        <v>83</v>
      </c>
    </row>
    <row r="224" s="2" customFormat="1" ht="21.75" customHeight="1">
      <c r="A224" s="38"/>
      <c r="B224" s="39"/>
      <c r="C224" s="271" t="s">
        <v>471</v>
      </c>
      <c r="D224" s="271" t="s">
        <v>378</v>
      </c>
      <c r="E224" s="272" t="s">
        <v>1185</v>
      </c>
      <c r="F224" s="273" t="s">
        <v>1186</v>
      </c>
      <c r="G224" s="274" t="s">
        <v>441</v>
      </c>
      <c r="H224" s="275">
        <v>4</v>
      </c>
      <c r="I224" s="276"/>
      <c r="J224" s="277">
        <f>ROUND(I224*H224,2)</f>
        <v>0</v>
      </c>
      <c r="K224" s="273" t="s">
        <v>147</v>
      </c>
      <c r="L224" s="278"/>
      <c r="M224" s="279" t="s">
        <v>1</v>
      </c>
      <c r="N224" s="280" t="s">
        <v>38</v>
      </c>
      <c r="O224" s="91"/>
      <c r="P224" s="235">
        <f>O224*H224</f>
        <v>0</v>
      </c>
      <c r="Q224" s="235">
        <v>1.0129999999999999</v>
      </c>
      <c r="R224" s="235">
        <f>Q224*H224</f>
        <v>4.0519999999999996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188</v>
      </c>
      <c r="AT224" s="237" t="s">
        <v>378</v>
      </c>
      <c r="AU224" s="237" t="s">
        <v>83</v>
      </c>
      <c r="AY224" s="17" t="s">
        <v>140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81</v>
      </c>
      <c r="BK224" s="238">
        <f>ROUND(I224*H224,2)</f>
        <v>0</v>
      </c>
      <c r="BL224" s="17" t="s">
        <v>166</v>
      </c>
      <c r="BM224" s="237" t="s">
        <v>1523</v>
      </c>
    </row>
    <row r="225" s="2" customFormat="1">
      <c r="A225" s="38"/>
      <c r="B225" s="39"/>
      <c r="C225" s="40"/>
      <c r="D225" s="239" t="s">
        <v>150</v>
      </c>
      <c r="E225" s="40"/>
      <c r="F225" s="240" t="s">
        <v>1186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150</v>
      </c>
      <c r="AU225" s="17" t="s">
        <v>83</v>
      </c>
    </row>
    <row r="226" s="2" customFormat="1" ht="24.15" customHeight="1">
      <c r="A226" s="38"/>
      <c r="B226" s="39"/>
      <c r="C226" s="226" t="s">
        <v>475</v>
      </c>
      <c r="D226" s="226" t="s">
        <v>143</v>
      </c>
      <c r="E226" s="227" t="s">
        <v>1188</v>
      </c>
      <c r="F226" s="228" t="s">
        <v>1189</v>
      </c>
      <c r="G226" s="229" t="s">
        <v>441</v>
      </c>
      <c r="H226" s="230">
        <v>7</v>
      </c>
      <c r="I226" s="231"/>
      <c r="J226" s="232">
        <f>ROUND(I226*H226,2)</f>
        <v>0</v>
      </c>
      <c r="K226" s="228" t="s">
        <v>147</v>
      </c>
      <c r="L226" s="44"/>
      <c r="M226" s="233" t="s">
        <v>1</v>
      </c>
      <c r="N226" s="234" t="s">
        <v>38</v>
      </c>
      <c r="O226" s="91"/>
      <c r="P226" s="235">
        <f>O226*H226</f>
        <v>0</v>
      </c>
      <c r="Q226" s="235">
        <v>0.01218</v>
      </c>
      <c r="R226" s="235">
        <f>Q226*H226</f>
        <v>0.085260000000000002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166</v>
      </c>
      <c r="AT226" s="237" t="s">
        <v>143</v>
      </c>
      <c r="AU226" s="237" t="s">
        <v>83</v>
      </c>
      <c r="AY226" s="17" t="s">
        <v>140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81</v>
      </c>
      <c r="BK226" s="238">
        <f>ROUND(I226*H226,2)</f>
        <v>0</v>
      </c>
      <c r="BL226" s="17" t="s">
        <v>166</v>
      </c>
      <c r="BM226" s="237" t="s">
        <v>1524</v>
      </c>
    </row>
    <row r="227" s="2" customFormat="1">
      <c r="A227" s="38"/>
      <c r="B227" s="39"/>
      <c r="C227" s="40"/>
      <c r="D227" s="239" t="s">
        <v>150</v>
      </c>
      <c r="E227" s="40"/>
      <c r="F227" s="240" t="s">
        <v>1191</v>
      </c>
      <c r="G227" s="40"/>
      <c r="H227" s="40"/>
      <c r="I227" s="241"/>
      <c r="J227" s="40"/>
      <c r="K227" s="40"/>
      <c r="L227" s="44"/>
      <c r="M227" s="242"/>
      <c r="N227" s="243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150</v>
      </c>
      <c r="AU227" s="17" t="s">
        <v>83</v>
      </c>
    </row>
    <row r="228" s="2" customFormat="1">
      <c r="A228" s="38"/>
      <c r="B228" s="39"/>
      <c r="C228" s="40"/>
      <c r="D228" s="244" t="s">
        <v>152</v>
      </c>
      <c r="E228" s="40"/>
      <c r="F228" s="245" t="s">
        <v>1192</v>
      </c>
      <c r="G228" s="40"/>
      <c r="H228" s="40"/>
      <c r="I228" s="241"/>
      <c r="J228" s="40"/>
      <c r="K228" s="40"/>
      <c r="L228" s="44"/>
      <c r="M228" s="242"/>
      <c r="N228" s="243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152</v>
      </c>
      <c r="AU228" s="17" t="s">
        <v>83</v>
      </c>
    </row>
    <row r="229" s="2" customFormat="1" ht="24.15" customHeight="1">
      <c r="A229" s="38"/>
      <c r="B229" s="39"/>
      <c r="C229" s="271" t="s">
        <v>479</v>
      </c>
      <c r="D229" s="271" t="s">
        <v>378</v>
      </c>
      <c r="E229" s="272" t="s">
        <v>1193</v>
      </c>
      <c r="F229" s="273" t="s">
        <v>1194</v>
      </c>
      <c r="G229" s="274" t="s">
        <v>441</v>
      </c>
      <c r="H229" s="275">
        <v>7</v>
      </c>
      <c r="I229" s="276"/>
      <c r="J229" s="277">
        <f>ROUND(I229*H229,2)</f>
        <v>0</v>
      </c>
      <c r="K229" s="273" t="s">
        <v>147</v>
      </c>
      <c r="L229" s="278"/>
      <c r="M229" s="279" t="s">
        <v>1</v>
      </c>
      <c r="N229" s="280" t="s">
        <v>38</v>
      </c>
      <c r="O229" s="91"/>
      <c r="P229" s="235">
        <f>O229*H229</f>
        <v>0</v>
      </c>
      <c r="Q229" s="235">
        <v>0.58499999999999996</v>
      </c>
      <c r="R229" s="235">
        <f>Q229*H229</f>
        <v>4.0949999999999998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188</v>
      </c>
      <c r="AT229" s="237" t="s">
        <v>378</v>
      </c>
      <c r="AU229" s="237" t="s">
        <v>83</v>
      </c>
      <c r="AY229" s="17" t="s">
        <v>140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81</v>
      </c>
      <c r="BK229" s="238">
        <f>ROUND(I229*H229,2)</f>
        <v>0</v>
      </c>
      <c r="BL229" s="17" t="s">
        <v>166</v>
      </c>
      <c r="BM229" s="237" t="s">
        <v>1525</v>
      </c>
    </row>
    <row r="230" s="2" customFormat="1">
      <c r="A230" s="38"/>
      <c r="B230" s="39"/>
      <c r="C230" s="40"/>
      <c r="D230" s="239" t="s">
        <v>150</v>
      </c>
      <c r="E230" s="40"/>
      <c r="F230" s="240" t="s">
        <v>1194</v>
      </c>
      <c r="G230" s="40"/>
      <c r="H230" s="40"/>
      <c r="I230" s="241"/>
      <c r="J230" s="40"/>
      <c r="K230" s="40"/>
      <c r="L230" s="44"/>
      <c r="M230" s="242"/>
      <c r="N230" s="24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150</v>
      </c>
      <c r="AU230" s="17" t="s">
        <v>83</v>
      </c>
    </row>
    <row r="231" s="2" customFormat="1" ht="33" customHeight="1">
      <c r="A231" s="38"/>
      <c r="B231" s="39"/>
      <c r="C231" s="226" t="s">
        <v>483</v>
      </c>
      <c r="D231" s="226" t="s">
        <v>143</v>
      </c>
      <c r="E231" s="227" t="s">
        <v>1212</v>
      </c>
      <c r="F231" s="228" t="s">
        <v>1213</v>
      </c>
      <c r="G231" s="229" t="s">
        <v>441</v>
      </c>
      <c r="H231" s="230">
        <v>7</v>
      </c>
      <c r="I231" s="231"/>
      <c r="J231" s="232">
        <f>ROUND(I231*H231,2)</f>
        <v>0</v>
      </c>
      <c r="K231" s="228" t="s">
        <v>147</v>
      </c>
      <c r="L231" s="44"/>
      <c r="M231" s="233" t="s">
        <v>1</v>
      </c>
      <c r="N231" s="234" t="s">
        <v>38</v>
      </c>
      <c r="O231" s="91"/>
      <c r="P231" s="235">
        <f>O231*H231</f>
        <v>0</v>
      </c>
      <c r="Q231" s="235">
        <v>2.2558199999999999</v>
      </c>
      <c r="R231" s="235">
        <f>Q231*H231</f>
        <v>15.79074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166</v>
      </c>
      <c r="AT231" s="237" t="s">
        <v>143</v>
      </c>
      <c r="AU231" s="237" t="s">
        <v>83</v>
      </c>
      <c r="AY231" s="17" t="s">
        <v>140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81</v>
      </c>
      <c r="BK231" s="238">
        <f>ROUND(I231*H231,2)</f>
        <v>0</v>
      </c>
      <c r="BL231" s="17" t="s">
        <v>166</v>
      </c>
      <c r="BM231" s="237" t="s">
        <v>1526</v>
      </c>
    </row>
    <row r="232" s="2" customFormat="1">
      <c r="A232" s="38"/>
      <c r="B232" s="39"/>
      <c r="C232" s="40"/>
      <c r="D232" s="239" t="s">
        <v>150</v>
      </c>
      <c r="E232" s="40"/>
      <c r="F232" s="240" t="s">
        <v>1215</v>
      </c>
      <c r="G232" s="40"/>
      <c r="H232" s="40"/>
      <c r="I232" s="241"/>
      <c r="J232" s="40"/>
      <c r="K232" s="40"/>
      <c r="L232" s="44"/>
      <c r="M232" s="242"/>
      <c r="N232" s="243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150</v>
      </c>
      <c r="AU232" s="17" t="s">
        <v>83</v>
      </c>
    </row>
    <row r="233" s="2" customFormat="1">
      <c r="A233" s="38"/>
      <c r="B233" s="39"/>
      <c r="C233" s="40"/>
      <c r="D233" s="244" t="s">
        <v>152</v>
      </c>
      <c r="E233" s="40"/>
      <c r="F233" s="245" t="s">
        <v>1216</v>
      </c>
      <c r="G233" s="40"/>
      <c r="H233" s="40"/>
      <c r="I233" s="241"/>
      <c r="J233" s="40"/>
      <c r="K233" s="40"/>
      <c r="L233" s="44"/>
      <c r="M233" s="242"/>
      <c r="N233" s="243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152</v>
      </c>
      <c r="AU233" s="17" t="s">
        <v>83</v>
      </c>
    </row>
    <row r="234" s="2" customFormat="1" ht="37.8" customHeight="1">
      <c r="A234" s="38"/>
      <c r="B234" s="39"/>
      <c r="C234" s="226" t="s">
        <v>490</v>
      </c>
      <c r="D234" s="226" t="s">
        <v>143</v>
      </c>
      <c r="E234" s="227" t="s">
        <v>1273</v>
      </c>
      <c r="F234" s="228" t="s">
        <v>1274</v>
      </c>
      <c r="G234" s="229" t="s">
        <v>441</v>
      </c>
      <c r="H234" s="230">
        <v>7</v>
      </c>
      <c r="I234" s="231"/>
      <c r="J234" s="232">
        <f>ROUND(I234*H234,2)</f>
        <v>0</v>
      </c>
      <c r="K234" s="228" t="s">
        <v>147</v>
      </c>
      <c r="L234" s="44"/>
      <c r="M234" s="233" t="s">
        <v>1</v>
      </c>
      <c r="N234" s="234" t="s">
        <v>38</v>
      </c>
      <c r="O234" s="91"/>
      <c r="P234" s="235">
        <f>O234*H234</f>
        <v>0</v>
      </c>
      <c r="Q234" s="235">
        <v>0.089999999999999997</v>
      </c>
      <c r="R234" s="235">
        <f>Q234*H234</f>
        <v>0.63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166</v>
      </c>
      <c r="AT234" s="237" t="s">
        <v>143</v>
      </c>
      <c r="AU234" s="237" t="s">
        <v>83</v>
      </c>
      <c r="AY234" s="17" t="s">
        <v>140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81</v>
      </c>
      <c r="BK234" s="238">
        <f>ROUND(I234*H234,2)</f>
        <v>0</v>
      </c>
      <c r="BL234" s="17" t="s">
        <v>166</v>
      </c>
      <c r="BM234" s="237" t="s">
        <v>1527</v>
      </c>
    </row>
    <row r="235" s="2" customFormat="1">
      <c r="A235" s="38"/>
      <c r="B235" s="39"/>
      <c r="C235" s="40"/>
      <c r="D235" s="239" t="s">
        <v>150</v>
      </c>
      <c r="E235" s="40"/>
      <c r="F235" s="240" t="s">
        <v>1276</v>
      </c>
      <c r="G235" s="40"/>
      <c r="H235" s="40"/>
      <c r="I235" s="241"/>
      <c r="J235" s="40"/>
      <c r="K235" s="40"/>
      <c r="L235" s="44"/>
      <c r="M235" s="242"/>
      <c r="N235" s="243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150</v>
      </c>
      <c r="AU235" s="17" t="s">
        <v>83</v>
      </c>
    </row>
    <row r="236" s="2" customFormat="1">
      <c r="A236" s="38"/>
      <c r="B236" s="39"/>
      <c r="C236" s="40"/>
      <c r="D236" s="244" t="s">
        <v>152</v>
      </c>
      <c r="E236" s="40"/>
      <c r="F236" s="245" t="s">
        <v>1277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152</v>
      </c>
      <c r="AU236" s="17" t="s">
        <v>83</v>
      </c>
    </row>
    <row r="237" s="14" customFormat="1">
      <c r="A237" s="14"/>
      <c r="B237" s="256"/>
      <c r="C237" s="257"/>
      <c r="D237" s="239" t="s">
        <v>154</v>
      </c>
      <c r="E237" s="258" t="s">
        <v>1</v>
      </c>
      <c r="F237" s="259" t="s">
        <v>181</v>
      </c>
      <c r="G237" s="257"/>
      <c r="H237" s="260">
        <v>7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6" t="s">
        <v>154</v>
      </c>
      <c r="AU237" s="266" t="s">
        <v>83</v>
      </c>
      <c r="AV237" s="14" t="s">
        <v>83</v>
      </c>
      <c r="AW237" s="14" t="s">
        <v>30</v>
      </c>
      <c r="AX237" s="14" t="s">
        <v>81</v>
      </c>
      <c r="AY237" s="266" t="s">
        <v>140</v>
      </c>
    </row>
    <row r="238" s="2" customFormat="1" ht="24.15" customHeight="1">
      <c r="A238" s="38"/>
      <c r="B238" s="39"/>
      <c r="C238" s="271" t="s">
        <v>494</v>
      </c>
      <c r="D238" s="271" t="s">
        <v>378</v>
      </c>
      <c r="E238" s="272" t="s">
        <v>1278</v>
      </c>
      <c r="F238" s="273" t="s">
        <v>1279</v>
      </c>
      <c r="G238" s="274" t="s">
        <v>441</v>
      </c>
      <c r="H238" s="275">
        <v>7</v>
      </c>
      <c r="I238" s="276"/>
      <c r="J238" s="277">
        <f>ROUND(I238*H238,2)</f>
        <v>0</v>
      </c>
      <c r="K238" s="273" t="s">
        <v>147</v>
      </c>
      <c r="L238" s="278"/>
      <c r="M238" s="279" t="s">
        <v>1</v>
      </c>
      <c r="N238" s="280" t="s">
        <v>38</v>
      </c>
      <c r="O238" s="91"/>
      <c r="P238" s="235">
        <f>O238*H238</f>
        <v>0</v>
      </c>
      <c r="Q238" s="235">
        <v>0.10199999999999999</v>
      </c>
      <c r="R238" s="235">
        <f>Q238*H238</f>
        <v>0.71399999999999997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188</v>
      </c>
      <c r="AT238" s="237" t="s">
        <v>378</v>
      </c>
      <c r="AU238" s="237" t="s">
        <v>83</v>
      </c>
      <c r="AY238" s="17" t="s">
        <v>140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81</v>
      </c>
      <c r="BK238" s="238">
        <f>ROUND(I238*H238,2)</f>
        <v>0</v>
      </c>
      <c r="BL238" s="17" t="s">
        <v>166</v>
      </c>
      <c r="BM238" s="237" t="s">
        <v>1528</v>
      </c>
    </row>
    <row r="239" s="2" customFormat="1">
      <c r="A239" s="38"/>
      <c r="B239" s="39"/>
      <c r="C239" s="40"/>
      <c r="D239" s="239" t="s">
        <v>150</v>
      </c>
      <c r="E239" s="40"/>
      <c r="F239" s="240" t="s">
        <v>1279</v>
      </c>
      <c r="G239" s="40"/>
      <c r="H239" s="40"/>
      <c r="I239" s="241"/>
      <c r="J239" s="40"/>
      <c r="K239" s="40"/>
      <c r="L239" s="44"/>
      <c r="M239" s="242"/>
      <c r="N239" s="243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150</v>
      </c>
      <c r="AU239" s="17" t="s">
        <v>83</v>
      </c>
    </row>
    <row r="240" s="14" customFormat="1">
      <c r="A240" s="14"/>
      <c r="B240" s="256"/>
      <c r="C240" s="257"/>
      <c r="D240" s="239" t="s">
        <v>154</v>
      </c>
      <c r="E240" s="258" t="s">
        <v>1</v>
      </c>
      <c r="F240" s="259" t="s">
        <v>181</v>
      </c>
      <c r="G240" s="257"/>
      <c r="H240" s="260">
        <v>7</v>
      </c>
      <c r="I240" s="261"/>
      <c r="J240" s="257"/>
      <c r="K240" s="257"/>
      <c r="L240" s="262"/>
      <c r="M240" s="263"/>
      <c r="N240" s="264"/>
      <c r="O240" s="264"/>
      <c r="P240" s="264"/>
      <c r="Q240" s="264"/>
      <c r="R240" s="264"/>
      <c r="S240" s="264"/>
      <c r="T240" s="26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6" t="s">
        <v>154</v>
      </c>
      <c r="AU240" s="266" t="s">
        <v>83</v>
      </c>
      <c r="AV240" s="14" t="s">
        <v>83</v>
      </c>
      <c r="AW240" s="14" t="s">
        <v>30</v>
      </c>
      <c r="AX240" s="14" t="s">
        <v>81</v>
      </c>
      <c r="AY240" s="266" t="s">
        <v>140</v>
      </c>
    </row>
    <row r="241" s="2" customFormat="1" ht="24.15" customHeight="1">
      <c r="A241" s="38"/>
      <c r="B241" s="39"/>
      <c r="C241" s="226" t="s">
        <v>498</v>
      </c>
      <c r="D241" s="226" t="s">
        <v>143</v>
      </c>
      <c r="E241" s="227" t="s">
        <v>1529</v>
      </c>
      <c r="F241" s="228" t="s">
        <v>1530</v>
      </c>
      <c r="G241" s="229" t="s">
        <v>328</v>
      </c>
      <c r="H241" s="230">
        <v>2</v>
      </c>
      <c r="I241" s="231"/>
      <c r="J241" s="232">
        <f>ROUND(I241*H241,2)</f>
        <v>0</v>
      </c>
      <c r="K241" s="228" t="s">
        <v>147</v>
      </c>
      <c r="L241" s="44"/>
      <c r="M241" s="233" t="s">
        <v>1</v>
      </c>
      <c r="N241" s="234" t="s">
        <v>38</v>
      </c>
      <c r="O241" s="91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166</v>
      </c>
      <c r="AT241" s="237" t="s">
        <v>143</v>
      </c>
      <c r="AU241" s="237" t="s">
        <v>83</v>
      </c>
      <c r="AY241" s="17" t="s">
        <v>140</v>
      </c>
      <c r="BE241" s="238">
        <f>IF(N241="základní",J241,0)</f>
        <v>0</v>
      </c>
      <c r="BF241" s="238">
        <f>IF(N241="snížená",J241,0)</f>
        <v>0</v>
      </c>
      <c r="BG241" s="238">
        <f>IF(N241="zákl. přenesená",J241,0)</f>
        <v>0</v>
      </c>
      <c r="BH241" s="238">
        <f>IF(N241="sníž. přenesená",J241,0)</f>
        <v>0</v>
      </c>
      <c r="BI241" s="238">
        <f>IF(N241="nulová",J241,0)</f>
        <v>0</v>
      </c>
      <c r="BJ241" s="17" t="s">
        <v>81</v>
      </c>
      <c r="BK241" s="238">
        <f>ROUND(I241*H241,2)</f>
        <v>0</v>
      </c>
      <c r="BL241" s="17" t="s">
        <v>166</v>
      </c>
      <c r="BM241" s="237" t="s">
        <v>1531</v>
      </c>
    </row>
    <row r="242" s="2" customFormat="1">
      <c r="A242" s="38"/>
      <c r="B242" s="39"/>
      <c r="C242" s="40"/>
      <c r="D242" s="239" t="s">
        <v>150</v>
      </c>
      <c r="E242" s="40"/>
      <c r="F242" s="240" t="s">
        <v>1532</v>
      </c>
      <c r="G242" s="40"/>
      <c r="H242" s="40"/>
      <c r="I242" s="241"/>
      <c r="J242" s="40"/>
      <c r="K242" s="40"/>
      <c r="L242" s="44"/>
      <c r="M242" s="242"/>
      <c r="N242" s="243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150</v>
      </c>
      <c r="AU242" s="17" t="s">
        <v>83</v>
      </c>
    </row>
    <row r="243" s="2" customFormat="1">
      <c r="A243" s="38"/>
      <c r="B243" s="39"/>
      <c r="C243" s="40"/>
      <c r="D243" s="244" t="s">
        <v>152</v>
      </c>
      <c r="E243" s="40"/>
      <c r="F243" s="245" t="s">
        <v>1533</v>
      </c>
      <c r="G243" s="40"/>
      <c r="H243" s="40"/>
      <c r="I243" s="241"/>
      <c r="J243" s="40"/>
      <c r="K243" s="40"/>
      <c r="L243" s="44"/>
      <c r="M243" s="242"/>
      <c r="N243" s="243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152</v>
      </c>
      <c r="AU243" s="17" t="s">
        <v>83</v>
      </c>
    </row>
    <row r="244" s="13" customFormat="1">
      <c r="A244" s="13"/>
      <c r="B244" s="246"/>
      <c r="C244" s="247"/>
      <c r="D244" s="239" t="s">
        <v>154</v>
      </c>
      <c r="E244" s="248" t="s">
        <v>1</v>
      </c>
      <c r="F244" s="249" t="s">
        <v>1534</v>
      </c>
      <c r="G244" s="247"/>
      <c r="H244" s="248" t="s">
        <v>1</v>
      </c>
      <c r="I244" s="250"/>
      <c r="J244" s="247"/>
      <c r="K244" s="247"/>
      <c r="L244" s="251"/>
      <c r="M244" s="252"/>
      <c r="N244" s="253"/>
      <c r="O244" s="253"/>
      <c r="P244" s="253"/>
      <c r="Q244" s="253"/>
      <c r="R244" s="253"/>
      <c r="S244" s="253"/>
      <c r="T244" s="25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5" t="s">
        <v>154</v>
      </c>
      <c r="AU244" s="255" t="s">
        <v>83</v>
      </c>
      <c r="AV244" s="13" t="s">
        <v>81</v>
      </c>
      <c r="AW244" s="13" t="s">
        <v>30</v>
      </c>
      <c r="AX244" s="13" t="s">
        <v>73</v>
      </c>
      <c r="AY244" s="255" t="s">
        <v>140</v>
      </c>
    </row>
    <row r="245" s="14" customFormat="1">
      <c r="A245" s="14"/>
      <c r="B245" s="256"/>
      <c r="C245" s="257"/>
      <c r="D245" s="239" t="s">
        <v>154</v>
      </c>
      <c r="E245" s="258" t="s">
        <v>1</v>
      </c>
      <c r="F245" s="259" t="s">
        <v>83</v>
      </c>
      <c r="G245" s="257"/>
      <c r="H245" s="260">
        <v>2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154</v>
      </c>
      <c r="AU245" s="266" t="s">
        <v>83</v>
      </c>
      <c r="AV245" s="14" t="s">
        <v>83</v>
      </c>
      <c r="AW245" s="14" t="s">
        <v>30</v>
      </c>
      <c r="AX245" s="14" t="s">
        <v>81</v>
      </c>
      <c r="AY245" s="266" t="s">
        <v>140</v>
      </c>
    </row>
    <row r="246" s="2" customFormat="1" ht="24.15" customHeight="1">
      <c r="A246" s="38"/>
      <c r="B246" s="39"/>
      <c r="C246" s="226" t="s">
        <v>502</v>
      </c>
      <c r="D246" s="226" t="s">
        <v>143</v>
      </c>
      <c r="E246" s="227" t="s">
        <v>755</v>
      </c>
      <c r="F246" s="228" t="s">
        <v>1535</v>
      </c>
      <c r="G246" s="229" t="s">
        <v>146</v>
      </c>
      <c r="H246" s="230">
        <v>1</v>
      </c>
      <c r="I246" s="231"/>
      <c r="J246" s="232">
        <f>ROUND(I246*H246,2)</f>
        <v>0</v>
      </c>
      <c r="K246" s="228" t="s">
        <v>1</v>
      </c>
      <c r="L246" s="44"/>
      <c r="M246" s="233" t="s">
        <v>1</v>
      </c>
      <c r="N246" s="234" t="s">
        <v>38</v>
      </c>
      <c r="O246" s="91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166</v>
      </c>
      <c r="AT246" s="237" t="s">
        <v>143</v>
      </c>
      <c r="AU246" s="237" t="s">
        <v>83</v>
      </c>
      <c r="AY246" s="17" t="s">
        <v>140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81</v>
      </c>
      <c r="BK246" s="238">
        <f>ROUND(I246*H246,2)</f>
        <v>0</v>
      </c>
      <c r="BL246" s="17" t="s">
        <v>166</v>
      </c>
      <c r="BM246" s="237" t="s">
        <v>1536</v>
      </c>
    </row>
    <row r="247" s="2" customFormat="1">
      <c r="A247" s="38"/>
      <c r="B247" s="39"/>
      <c r="C247" s="40"/>
      <c r="D247" s="239" t="s">
        <v>150</v>
      </c>
      <c r="E247" s="40"/>
      <c r="F247" s="240" t="s">
        <v>1535</v>
      </c>
      <c r="G247" s="40"/>
      <c r="H247" s="40"/>
      <c r="I247" s="241"/>
      <c r="J247" s="40"/>
      <c r="K247" s="40"/>
      <c r="L247" s="44"/>
      <c r="M247" s="242"/>
      <c r="N247" s="243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150</v>
      </c>
      <c r="AU247" s="17" t="s">
        <v>83</v>
      </c>
    </row>
    <row r="248" s="13" customFormat="1">
      <c r="A248" s="13"/>
      <c r="B248" s="246"/>
      <c r="C248" s="247"/>
      <c r="D248" s="239" t="s">
        <v>154</v>
      </c>
      <c r="E248" s="248" t="s">
        <v>1</v>
      </c>
      <c r="F248" s="249" t="s">
        <v>1537</v>
      </c>
      <c r="G248" s="247"/>
      <c r="H248" s="248" t="s">
        <v>1</v>
      </c>
      <c r="I248" s="250"/>
      <c r="J248" s="247"/>
      <c r="K248" s="247"/>
      <c r="L248" s="251"/>
      <c r="M248" s="252"/>
      <c r="N248" s="253"/>
      <c r="O248" s="253"/>
      <c r="P248" s="253"/>
      <c r="Q248" s="253"/>
      <c r="R248" s="253"/>
      <c r="S248" s="253"/>
      <c r="T248" s="25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5" t="s">
        <v>154</v>
      </c>
      <c r="AU248" s="255" t="s">
        <v>83</v>
      </c>
      <c r="AV248" s="13" t="s">
        <v>81</v>
      </c>
      <c r="AW248" s="13" t="s">
        <v>30</v>
      </c>
      <c r="AX248" s="13" t="s">
        <v>73</v>
      </c>
      <c r="AY248" s="255" t="s">
        <v>140</v>
      </c>
    </row>
    <row r="249" s="13" customFormat="1">
      <c r="A249" s="13"/>
      <c r="B249" s="246"/>
      <c r="C249" s="247"/>
      <c r="D249" s="239" t="s">
        <v>154</v>
      </c>
      <c r="E249" s="248" t="s">
        <v>1</v>
      </c>
      <c r="F249" s="249" t="s">
        <v>1538</v>
      </c>
      <c r="G249" s="247"/>
      <c r="H249" s="248" t="s">
        <v>1</v>
      </c>
      <c r="I249" s="250"/>
      <c r="J249" s="247"/>
      <c r="K249" s="247"/>
      <c r="L249" s="251"/>
      <c r="M249" s="252"/>
      <c r="N249" s="253"/>
      <c r="O249" s="253"/>
      <c r="P249" s="253"/>
      <c r="Q249" s="253"/>
      <c r="R249" s="253"/>
      <c r="S249" s="253"/>
      <c r="T249" s="25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5" t="s">
        <v>154</v>
      </c>
      <c r="AU249" s="255" t="s">
        <v>83</v>
      </c>
      <c r="AV249" s="13" t="s">
        <v>81</v>
      </c>
      <c r="AW249" s="13" t="s">
        <v>30</v>
      </c>
      <c r="AX249" s="13" t="s">
        <v>73</v>
      </c>
      <c r="AY249" s="255" t="s">
        <v>140</v>
      </c>
    </row>
    <row r="250" s="13" customFormat="1">
      <c r="A250" s="13"/>
      <c r="B250" s="246"/>
      <c r="C250" s="247"/>
      <c r="D250" s="239" t="s">
        <v>154</v>
      </c>
      <c r="E250" s="248" t="s">
        <v>1</v>
      </c>
      <c r="F250" s="249" t="s">
        <v>1539</v>
      </c>
      <c r="G250" s="247"/>
      <c r="H250" s="248" t="s">
        <v>1</v>
      </c>
      <c r="I250" s="250"/>
      <c r="J250" s="247"/>
      <c r="K250" s="247"/>
      <c r="L250" s="251"/>
      <c r="M250" s="252"/>
      <c r="N250" s="253"/>
      <c r="O250" s="253"/>
      <c r="P250" s="253"/>
      <c r="Q250" s="253"/>
      <c r="R250" s="253"/>
      <c r="S250" s="253"/>
      <c r="T250" s="25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5" t="s">
        <v>154</v>
      </c>
      <c r="AU250" s="255" t="s">
        <v>83</v>
      </c>
      <c r="AV250" s="13" t="s">
        <v>81</v>
      </c>
      <c r="AW250" s="13" t="s">
        <v>30</v>
      </c>
      <c r="AX250" s="13" t="s">
        <v>73</v>
      </c>
      <c r="AY250" s="255" t="s">
        <v>140</v>
      </c>
    </row>
    <row r="251" s="13" customFormat="1">
      <c r="A251" s="13"/>
      <c r="B251" s="246"/>
      <c r="C251" s="247"/>
      <c r="D251" s="239" t="s">
        <v>154</v>
      </c>
      <c r="E251" s="248" t="s">
        <v>1</v>
      </c>
      <c r="F251" s="249" t="s">
        <v>1540</v>
      </c>
      <c r="G251" s="247"/>
      <c r="H251" s="248" t="s">
        <v>1</v>
      </c>
      <c r="I251" s="250"/>
      <c r="J251" s="247"/>
      <c r="K251" s="247"/>
      <c r="L251" s="251"/>
      <c r="M251" s="252"/>
      <c r="N251" s="253"/>
      <c r="O251" s="253"/>
      <c r="P251" s="253"/>
      <c r="Q251" s="253"/>
      <c r="R251" s="253"/>
      <c r="S251" s="253"/>
      <c r="T251" s="25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5" t="s">
        <v>154</v>
      </c>
      <c r="AU251" s="255" t="s">
        <v>83</v>
      </c>
      <c r="AV251" s="13" t="s">
        <v>81</v>
      </c>
      <c r="AW251" s="13" t="s">
        <v>30</v>
      </c>
      <c r="AX251" s="13" t="s">
        <v>73</v>
      </c>
      <c r="AY251" s="255" t="s">
        <v>140</v>
      </c>
    </row>
    <row r="252" s="13" customFormat="1">
      <c r="A252" s="13"/>
      <c r="B252" s="246"/>
      <c r="C252" s="247"/>
      <c r="D252" s="239" t="s">
        <v>154</v>
      </c>
      <c r="E252" s="248" t="s">
        <v>1</v>
      </c>
      <c r="F252" s="249" t="s">
        <v>1541</v>
      </c>
      <c r="G252" s="247"/>
      <c r="H252" s="248" t="s">
        <v>1</v>
      </c>
      <c r="I252" s="250"/>
      <c r="J252" s="247"/>
      <c r="K252" s="247"/>
      <c r="L252" s="251"/>
      <c r="M252" s="252"/>
      <c r="N252" s="253"/>
      <c r="O252" s="253"/>
      <c r="P252" s="253"/>
      <c r="Q252" s="253"/>
      <c r="R252" s="253"/>
      <c r="S252" s="253"/>
      <c r="T252" s="25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5" t="s">
        <v>154</v>
      </c>
      <c r="AU252" s="255" t="s">
        <v>83</v>
      </c>
      <c r="AV252" s="13" t="s">
        <v>81</v>
      </c>
      <c r="AW252" s="13" t="s">
        <v>30</v>
      </c>
      <c r="AX252" s="13" t="s">
        <v>73</v>
      </c>
      <c r="AY252" s="255" t="s">
        <v>140</v>
      </c>
    </row>
    <row r="253" s="13" customFormat="1">
      <c r="A253" s="13"/>
      <c r="B253" s="246"/>
      <c r="C253" s="247"/>
      <c r="D253" s="239" t="s">
        <v>154</v>
      </c>
      <c r="E253" s="248" t="s">
        <v>1</v>
      </c>
      <c r="F253" s="249" t="s">
        <v>1542</v>
      </c>
      <c r="G253" s="247"/>
      <c r="H253" s="248" t="s">
        <v>1</v>
      </c>
      <c r="I253" s="250"/>
      <c r="J253" s="247"/>
      <c r="K253" s="247"/>
      <c r="L253" s="251"/>
      <c r="M253" s="252"/>
      <c r="N253" s="253"/>
      <c r="O253" s="253"/>
      <c r="P253" s="253"/>
      <c r="Q253" s="253"/>
      <c r="R253" s="253"/>
      <c r="S253" s="253"/>
      <c r="T253" s="25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5" t="s">
        <v>154</v>
      </c>
      <c r="AU253" s="255" t="s">
        <v>83</v>
      </c>
      <c r="AV253" s="13" t="s">
        <v>81</v>
      </c>
      <c r="AW253" s="13" t="s">
        <v>30</v>
      </c>
      <c r="AX253" s="13" t="s">
        <v>73</v>
      </c>
      <c r="AY253" s="255" t="s">
        <v>140</v>
      </c>
    </row>
    <row r="254" s="13" customFormat="1">
      <c r="A254" s="13"/>
      <c r="B254" s="246"/>
      <c r="C254" s="247"/>
      <c r="D254" s="239" t="s">
        <v>154</v>
      </c>
      <c r="E254" s="248" t="s">
        <v>1</v>
      </c>
      <c r="F254" s="249" t="s">
        <v>1543</v>
      </c>
      <c r="G254" s="247"/>
      <c r="H254" s="248" t="s">
        <v>1</v>
      </c>
      <c r="I254" s="250"/>
      <c r="J254" s="247"/>
      <c r="K254" s="247"/>
      <c r="L254" s="251"/>
      <c r="M254" s="252"/>
      <c r="N254" s="253"/>
      <c r="O254" s="253"/>
      <c r="P254" s="253"/>
      <c r="Q254" s="253"/>
      <c r="R254" s="253"/>
      <c r="S254" s="253"/>
      <c r="T254" s="25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5" t="s">
        <v>154</v>
      </c>
      <c r="AU254" s="255" t="s">
        <v>83</v>
      </c>
      <c r="AV254" s="13" t="s">
        <v>81</v>
      </c>
      <c r="AW254" s="13" t="s">
        <v>30</v>
      </c>
      <c r="AX254" s="13" t="s">
        <v>73</v>
      </c>
      <c r="AY254" s="255" t="s">
        <v>140</v>
      </c>
    </row>
    <row r="255" s="13" customFormat="1">
      <c r="A255" s="13"/>
      <c r="B255" s="246"/>
      <c r="C255" s="247"/>
      <c r="D255" s="239" t="s">
        <v>154</v>
      </c>
      <c r="E255" s="248" t="s">
        <v>1</v>
      </c>
      <c r="F255" s="249" t="s">
        <v>1544</v>
      </c>
      <c r="G255" s="247"/>
      <c r="H255" s="248" t="s">
        <v>1</v>
      </c>
      <c r="I255" s="250"/>
      <c r="J255" s="247"/>
      <c r="K255" s="247"/>
      <c r="L255" s="251"/>
      <c r="M255" s="252"/>
      <c r="N255" s="253"/>
      <c r="O255" s="253"/>
      <c r="P255" s="253"/>
      <c r="Q255" s="253"/>
      <c r="R255" s="253"/>
      <c r="S255" s="253"/>
      <c r="T255" s="25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5" t="s">
        <v>154</v>
      </c>
      <c r="AU255" s="255" t="s">
        <v>83</v>
      </c>
      <c r="AV255" s="13" t="s">
        <v>81</v>
      </c>
      <c r="AW255" s="13" t="s">
        <v>30</v>
      </c>
      <c r="AX255" s="13" t="s">
        <v>73</v>
      </c>
      <c r="AY255" s="255" t="s">
        <v>140</v>
      </c>
    </row>
    <row r="256" s="14" customFormat="1">
      <c r="A256" s="14"/>
      <c r="B256" s="256"/>
      <c r="C256" s="257"/>
      <c r="D256" s="239" t="s">
        <v>154</v>
      </c>
      <c r="E256" s="258" t="s">
        <v>1</v>
      </c>
      <c r="F256" s="259" t="s">
        <v>81</v>
      </c>
      <c r="G256" s="257"/>
      <c r="H256" s="260">
        <v>1</v>
      </c>
      <c r="I256" s="261"/>
      <c r="J256" s="257"/>
      <c r="K256" s="257"/>
      <c r="L256" s="262"/>
      <c r="M256" s="263"/>
      <c r="N256" s="264"/>
      <c r="O256" s="264"/>
      <c r="P256" s="264"/>
      <c r="Q256" s="264"/>
      <c r="R256" s="264"/>
      <c r="S256" s="264"/>
      <c r="T256" s="26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6" t="s">
        <v>154</v>
      </c>
      <c r="AU256" s="266" t="s">
        <v>83</v>
      </c>
      <c r="AV256" s="14" t="s">
        <v>83</v>
      </c>
      <c r="AW256" s="14" t="s">
        <v>30</v>
      </c>
      <c r="AX256" s="14" t="s">
        <v>81</v>
      </c>
      <c r="AY256" s="266" t="s">
        <v>140</v>
      </c>
    </row>
    <row r="257" s="2" customFormat="1" ht="24.15" customHeight="1">
      <c r="A257" s="38"/>
      <c r="B257" s="39"/>
      <c r="C257" s="226" t="s">
        <v>506</v>
      </c>
      <c r="D257" s="226" t="s">
        <v>143</v>
      </c>
      <c r="E257" s="227" t="s">
        <v>1545</v>
      </c>
      <c r="F257" s="228" t="s">
        <v>1546</v>
      </c>
      <c r="G257" s="229" t="s">
        <v>441</v>
      </c>
      <c r="H257" s="230">
        <v>5</v>
      </c>
      <c r="I257" s="231"/>
      <c r="J257" s="232">
        <f>ROUND(I257*H257,2)</f>
        <v>0</v>
      </c>
      <c r="K257" s="228" t="s">
        <v>1</v>
      </c>
      <c r="L257" s="44"/>
      <c r="M257" s="233" t="s">
        <v>1</v>
      </c>
      <c r="N257" s="234" t="s">
        <v>38</v>
      </c>
      <c r="O257" s="91"/>
      <c r="P257" s="235">
        <f>O257*H257</f>
        <v>0</v>
      </c>
      <c r="Q257" s="235">
        <v>0.41948000000000002</v>
      </c>
      <c r="R257" s="235">
        <f>Q257*H257</f>
        <v>2.0973999999999999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166</v>
      </c>
      <c r="AT257" s="237" t="s">
        <v>143</v>
      </c>
      <c r="AU257" s="237" t="s">
        <v>83</v>
      </c>
      <c r="AY257" s="17" t="s">
        <v>140</v>
      </c>
      <c r="BE257" s="238">
        <f>IF(N257="základní",J257,0)</f>
        <v>0</v>
      </c>
      <c r="BF257" s="238">
        <f>IF(N257="snížená",J257,0)</f>
        <v>0</v>
      </c>
      <c r="BG257" s="238">
        <f>IF(N257="zákl. přenesená",J257,0)</f>
        <v>0</v>
      </c>
      <c r="BH257" s="238">
        <f>IF(N257="sníž. přenesená",J257,0)</f>
        <v>0</v>
      </c>
      <c r="BI257" s="238">
        <f>IF(N257="nulová",J257,0)</f>
        <v>0</v>
      </c>
      <c r="BJ257" s="17" t="s">
        <v>81</v>
      </c>
      <c r="BK257" s="238">
        <f>ROUND(I257*H257,2)</f>
        <v>0</v>
      </c>
      <c r="BL257" s="17" t="s">
        <v>166</v>
      </c>
      <c r="BM257" s="237" t="s">
        <v>1547</v>
      </c>
    </row>
    <row r="258" s="2" customFormat="1">
      <c r="A258" s="38"/>
      <c r="B258" s="39"/>
      <c r="C258" s="40"/>
      <c r="D258" s="239" t="s">
        <v>150</v>
      </c>
      <c r="E258" s="40"/>
      <c r="F258" s="240" t="s">
        <v>1548</v>
      </c>
      <c r="G258" s="40"/>
      <c r="H258" s="40"/>
      <c r="I258" s="241"/>
      <c r="J258" s="40"/>
      <c r="K258" s="40"/>
      <c r="L258" s="44"/>
      <c r="M258" s="242"/>
      <c r="N258" s="243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150</v>
      </c>
      <c r="AU258" s="17" t="s">
        <v>83</v>
      </c>
    </row>
    <row r="259" s="2" customFormat="1" ht="21.75" customHeight="1">
      <c r="A259" s="38"/>
      <c r="B259" s="39"/>
      <c r="C259" s="271" t="s">
        <v>510</v>
      </c>
      <c r="D259" s="271" t="s">
        <v>378</v>
      </c>
      <c r="E259" s="272" t="s">
        <v>1549</v>
      </c>
      <c r="F259" s="273" t="s">
        <v>1550</v>
      </c>
      <c r="G259" s="274" t="s">
        <v>441</v>
      </c>
      <c r="H259" s="275">
        <v>22</v>
      </c>
      <c r="I259" s="276"/>
      <c r="J259" s="277">
        <f>ROUND(I259*H259,2)</f>
        <v>0</v>
      </c>
      <c r="K259" s="273" t="s">
        <v>147</v>
      </c>
      <c r="L259" s="278"/>
      <c r="M259" s="279" t="s">
        <v>1</v>
      </c>
      <c r="N259" s="280" t="s">
        <v>38</v>
      </c>
      <c r="O259" s="91"/>
      <c r="P259" s="235">
        <f>O259*H259</f>
        <v>0</v>
      </c>
      <c r="Q259" s="235">
        <v>0.0167</v>
      </c>
      <c r="R259" s="235">
        <f>Q259*H259</f>
        <v>0.3674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188</v>
      </c>
      <c r="AT259" s="237" t="s">
        <v>378</v>
      </c>
      <c r="AU259" s="237" t="s">
        <v>83</v>
      </c>
      <c r="AY259" s="17" t="s">
        <v>140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81</v>
      </c>
      <c r="BK259" s="238">
        <f>ROUND(I259*H259,2)</f>
        <v>0</v>
      </c>
      <c r="BL259" s="17" t="s">
        <v>166</v>
      </c>
      <c r="BM259" s="237" t="s">
        <v>1551</v>
      </c>
    </row>
    <row r="260" s="2" customFormat="1">
      <c r="A260" s="38"/>
      <c r="B260" s="39"/>
      <c r="C260" s="40"/>
      <c r="D260" s="239" t="s">
        <v>150</v>
      </c>
      <c r="E260" s="40"/>
      <c r="F260" s="240" t="s">
        <v>1550</v>
      </c>
      <c r="G260" s="40"/>
      <c r="H260" s="40"/>
      <c r="I260" s="241"/>
      <c r="J260" s="40"/>
      <c r="K260" s="40"/>
      <c r="L260" s="44"/>
      <c r="M260" s="242"/>
      <c r="N260" s="243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150</v>
      </c>
      <c r="AU260" s="17" t="s">
        <v>83</v>
      </c>
    </row>
    <row r="261" s="2" customFormat="1" ht="24.15" customHeight="1">
      <c r="A261" s="38"/>
      <c r="B261" s="39"/>
      <c r="C261" s="271" t="s">
        <v>516</v>
      </c>
      <c r="D261" s="271" t="s">
        <v>378</v>
      </c>
      <c r="E261" s="272" t="s">
        <v>1552</v>
      </c>
      <c r="F261" s="273" t="s">
        <v>1553</v>
      </c>
      <c r="G261" s="274" t="s">
        <v>441</v>
      </c>
      <c r="H261" s="275">
        <v>5</v>
      </c>
      <c r="I261" s="276"/>
      <c r="J261" s="277">
        <f>ROUND(I261*H261,2)</f>
        <v>0</v>
      </c>
      <c r="K261" s="273" t="s">
        <v>1</v>
      </c>
      <c r="L261" s="278"/>
      <c r="M261" s="279" t="s">
        <v>1</v>
      </c>
      <c r="N261" s="280" t="s">
        <v>38</v>
      </c>
      <c r="O261" s="91"/>
      <c r="P261" s="235">
        <f>O261*H261</f>
        <v>0</v>
      </c>
      <c r="Q261" s="235">
        <v>1.6000000000000001</v>
      </c>
      <c r="R261" s="235">
        <f>Q261*H261</f>
        <v>8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188</v>
      </c>
      <c r="AT261" s="237" t="s">
        <v>378</v>
      </c>
      <c r="AU261" s="237" t="s">
        <v>83</v>
      </c>
      <c r="AY261" s="17" t="s">
        <v>140</v>
      </c>
      <c r="BE261" s="238">
        <f>IF(N261="základní",J261,0)</f>
        <v>0</v>
      </c>
      <c r="BF261" s="238">
        <f>IF(N261="snížená",J261,0)</f>
        <v>0</v>
      </c>
      <c r="BG261" s="238">
        <f>IF(N261="zákl. přenesená",J261,0)</f>
        <v>0</v>
      </c>
      <c r="BH261" s="238">
        <f>IF(N261="sníž. přenesená",J261,0)</f>
        <v>0</v>
      </c>
      <c r="BI261" s="238">
        <f>IF(N261="nulová",J261,0)</f>
        <v>0</v>
      </c>
      <c r="BJ261" s="17" t="s">
        <v>81</v>
      </c>
      <c r="BK261" s="238">
        <f>ROUND(I261*H261,2)</f>
        <v>0</v>
      </c>
      <c r="BL261" s="17" t="s">
        <v>166</v>
      </c>
      <c r="BM261" s="237" t="s">
        <v>1554</v>
      </c>
    </row>
    <row r="262" s="2" customFormat="1">
      <c r="A262" s="38"/>
      <c r="B262" s="39"/>
      <c r="C262" s="40"/>
      <c r="D262" s="239" t="s">
        <v>150</v>
      </c>
      <c r="E262" s="40"/>
      <c r="F262" s="240" t="s">
        <v>1553</v>
      </c>
      <c r="G262" s="40"/>
      <c r="H262" s="40"/>
      <c r="I262" s="241"/>
      <c r="J262" s="40"/>
      <c r="K262" s="40"/>
      <c r="L262" s="44"/>
      <c r="M262" s="242"/>
      <c r="N262" s="243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150</v>
      </c>
      <c r="AU262" s="17" t="s">
        <v>83</v>
      </c>
    </row>
    <row r="263" s="2" customFormat="1" ht="24.15" customHeight="1">
      <c r="A263" s="38"/>
      <c r="B263" s="39"/>
      <c r="C263" s="226" t="s">
        <v>520</v>
      </c>
      <c r="D263" s="226" t="s">
        <v>143</v>
      </c>
      <c r="E263" s="227" t="s">
        <v>1555</v>
      </c>
      <c r="F263" s="228" t="s">
        <v>1556</v>
      </c>
      <c r="G263" s="229" t="s">
        <v>441</v>
      </c>
      <c r="H263" s="230">
        <v>2</v>
      </c>
      <c r="I263" s="231"/>
      <c r="J263" s="232">
        <f>ROUND(I263*H263,2)</f>
        <v>0</v>
      </c>
      <c r="K263" s="228" t="s">
        <v>147</v>
      </c>
      <c r="L263" s="44"/>
      <c r="M263" s="233" t="s">
        <v>1</v>
      </c>
      <c r="N263" s="234" t="s">
        <v>38</v>
      </c>
      <c r="O263" s="91"/>
      <c r="P263" s="235">
        <f>O263*H263</f>
        <v>0</v>
      </c>
      <c r="Q263" s="235">
        <v>0.41948000000000002</v>
      </c>
      <c r="R263" s="235">
        <f>Q263*H263</f>
        <v>0.83896000000000004</v>
      </c>
      <c r="S263" s="235">
        <v>0</v>
      </c>
      <c r="T263" s="23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7" t="s">
        <v>166</v>
      </c>
      <c r="AT263" s="237" t="s">
        <v>143</v>
      </c>
      <c r="AU263" s="237" t="s">
        <v>83</v>
      </c>
      <c r="AY263" s="17" t="s">
        <v>140</v>
      </c>
      <c r="BE263" s="238">
        <f>IF(N263="základní",J263,0)</f>
        <v>0</v>
      </c>
      <c r="BF263" s="238">
        <f>IF(N263="snížená",J263,0)</f>
        <v>0</v>
      </c>
      <c r="BG263" s="238">
        <f>IF(N263="zákl. přenesená",J263,0)</f>
        <v>0</v>
      </c>
      <c r="BH263" s="238">
        <f>IF(N263="sníž. přenesená",J263,0)</f>
        <v>0</v>
      </c>
      <c r="BI263" s="238">
        <f>IF(N263="nulová",J263,0)</f>
        <v>0</v>
      </c>
      <c r="BJ263" s="17" t="s">
        <v>81</v>
      </c>
      <c r="BK263" s="238">
        <f>ROUND(I263*H263,2)</f>
        <v>0</v>
      </c>
      <c r="BL263" s="17" t="s">
        <v>166</v>
      </c>
      <c r="BM263" s="237" t="s">
        <v>1557</v>
      </c>
    </row>
    <row r="264" s="2" customFormat="1">
      <c r="A264" s="38"/>
      <c r="B264" s="39"/>
      <c r="C264" s="40"/>
      <c r="D264" s="239" t="s">
        <v>150</v>
      </c>
      <c r="E264" s="40"/>
      <c r="F264" s="240" t="s">
        <v>1558</v>
      </c>
      <c r="G264" s="40"/>
      <c r="H264" s="40"/>
      <c r="I264" s="241"/>
      <c r="J264" s="40"/>
      <c r="K264" s="40"/>
      <c r="L264" s="44"/>
      <c r="M264" s="242"/>
      <c r="N264" s="243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150</v>
      </c>
      <c r="AU264" s="17" t="s">
        <v>83</v>
      </c>
    </row>
    <row r="265" s="2" customFormat="1">
      <c r="A265" s="38"/>
      <c r="B265" s="39"/>
      <c r="C265" s="40"/>
      <c r="D265" s="244" t="s">
        <v>152</v>
      </c>
      <c r="E265" s="40"/>
      <c r="F265" s="245" t="s">
        <v>1559</v>
      </c>
      <c r="G265" s="40"/>
      <c r="H265" s="40"/>
      <c r="I265" s="241"/>
      <c r="J265" s="40"/>
      <c r="K265" s="40"/>
      <c r="L265" s="44"/>
      <c r="M265" s="242"/>
      <c r="N265" s="243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152</v>
      </c>
      <c r="AU265" s="17" t="s">
        <v>83</v>
      </c>
    </row>
    <row r="266" s="14" customFormat="1">
      <c r="A266" s="14"/>
      <c r="B266" s="256"/>
      <c r="C266" s="257"/>
      <c r="D266" s="239" t="s">
        <v>154</v>
      </c>
      <c r="E266" s="258" t="s">
        <v>1</v>
      </c>
      <c r="F266" s="259" t="s">
        <v>83</v>
      </c>
      <c r="G266" s="257"/>
      <c r="H266" s="260">
        <v>2</v>
      </c>
      <c r="I266" s="261"/>
      <c r="J266" s="257"/>
      <c r="K266" s="257"/>
      <c r="L266" s="262"/>
      <c r="M266" s="263"/>
      <c r="N266" s="264"/>
      <c r="O266" s="264"/>
      <c r="P266" s="264"/>
      <c r="Q266" s="264"/>
      <c r="R266" s="264"/>
      <c r="S266" s="264"/>
      <c r="T266" s="26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6" t="s">
        <v>154</v>
      </c>
      <c r="AU266" s="266" t="s">
        <v>83</v>
      </c>
      <c r="AV266" s="14" t="s">
        <v>83</v>
      </c>
      <c r="AW266" s="14" t="s">
        <v>30</v>
      </c>
      <c r="AX266" s="14" t="s">
        <v>81</v>
      </c>
      <c r="AY266" s="266" t="s">
        <v>140</v>
      </c>
    </row>
    <row r="267" s="2" customFormat="1" ht="24.15" customHeight="1">
      <c r="A267" s="38"/>
      <c r="B267" s="39"/>
      <c r="C267" s="271" t="s">
        <v>524</v>
      </c>
      <c r="D267" s="271" t="s">
        <v>378</v>
      </c>
      <c r="E267" s="272" t="s">
        <v>1244</v>
      </c>
      <c r="F267" s="273" t="s">
        <v>1245</v>
      </c>
      <c r="G267" s="274" t="s">
        <v>441</v>
      </c>
      <c r="H267" s="275">
        <v>15</v>
      </c>
      <c r="I267" s="276"/>
      <c r="J267" s="277">
        <f>ROUND(I267*H267,2)</f>
        <v>0</v>
      </c>
      <c r="K267" s="273" t="s">
        <v>147</v>
      </c>
      <c r="L267" s="278"/>
      <c r="M267" s="279" t="s">
        <v>1</v>
      </c>
      <c r="N267" s="280" t="s">
        <v>38</v>
      </c>
      <c r="O267" s="91"/>
      <c r="P267" s="235">
        <f>O267*H267</f>
        <v>0</v>
      </c>
      <c r="Q267" s="235">
        <v>0.002</v>
      </c>
      <c r="R267" s="235">
        <f>Q267*H267</f>
        <v>0.029999999999999999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188</v>
      </c>
      <c r="AT267" s="237" t="s">
        <v>378</v>
      </c>
      <c r="AU267" s="237" t="s">
        <v>83</v>
      </c>
      <c r="AY267" s="17" t="s">
        <v>140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81</v>
      </c>
      <c r="BK267" s="238">
        <f>ROUND(I267*H267,2)</f>
        <v>0</v>
      </c>
      <c r="BL267" s="17" t="s">
        <v>166</v>
      </c>
      <c r="BM267" s="237" t="s">
        <v>1560</v>
      </c>
    </row>
    <row r="268" s="2" customFormat="1">
      <c r="A268" s="38"/>
      <c r="B268" s="39"/>
      <c r="C268" s="40"/>
      <c r="D268" s="239" t="s">
        <v>150</v>
      </c>
      <c r="E268" s="40"/>
      <c r="F268" s="240" t="s">
        <v>1245</v>
      </c>
      <c r="G268" s="40"/>
      <c r="H268" s="40"/>
      <c r="I268" s="241"/>
      <c r="J268" s="40"/>
      <c r="K268" s="40"/>
      <c r="L268" s="44"/>
      <c r="M268" s="242"/>
      <c r="N268" s="243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150</v>
      </c>
      <c r="AU268" s="17" t="s">
        <v>83</v>
      </c>
    </row>
    <row r="269" s="2" customFormat="1" ht="24.15" customHeight="1">
      <c r="A269" s="38"/>
      <c r="B269" s="39"/>
      <c r="C269" s="271" t="s">
        <v>531</v>
      </c>
      <c r="D269" s="271" t="s">
        <v>378</v>
      </c>
      <c r="E269" s="272" t="s">
        <v>1561</v>
      </c>
      <c r="F269" s="273" t="s">
        <v>1562</v>
      </c>
      <c r="G269" s="274" t="s">
        <v>441</v>
      </c>
      <c r="H269" s="275">
        <v>2</v>
      </c>
      <c r="I269" s="276"/>
      <c r="J269" s="277">
        <f>ROUND(I269*H269,2)</f>
        <v>0</v>
      </c>
      <c r="K269" s="273" t="s">
        <v>1</v>
      </c>
      <c r="L269" s="278"/>
      <c r="M269" s="279" t="s">
        <v>1</v>
      </c>
      <c r="N269" s="280" t="s">
        <v>38</v>
      </c>
      <c r="O269" s="91"/>
      <c r="P269" s="235">
        <f>O269*H269</f>
        <v>0</v>
      </c>
      <c r="Q269" s="235">
        <v>1.8700000000000001</v>
      </c>
      <c r="R269" s="235">
        <f>Q269*H269</f>
        <v>3.7400000000000002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188</v>
      </c>
      <c r="AT269" s="237" t="s">
        <v>378</v>
      </c>
      <c r="AU269" s="237" t="s">
        <v>83</v>
      </c>
      <c r="AY269" s="17" t="s">
        <v>140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81</v>
      </c>
      <c r="BK269" s="238">
        <f>ROUND(I269*H269,2)</f>
        <v>0</v>
      </c>
      <c r="BL269" s="17" t="s">
        <v>166</v>
      </c>
      <c r="BM269" s="237" t="s">
        <v>1563</v>
      </c>
    </row>
    <row r="270" s="2" customFormat="1">
      <c r="A270" s="38"/>
      <c r="B270" s="39"/>
      <c r="C270" s="40"/>
      <c r="D270" s="239" t="s">
        <v>150</v>
      </c>
      <c r="E270" s="40"/>
      <c r="F270" s="240" t="s">
        <v>1562</v>
      </c>
      <c r="G270" s="40"/>
      <c r="H270" s="40"/>
      <c r="I270" s="241"/>
      <c r="J270" s="40"/>
      <c r="K270" s="40"/>
      <c r="L270" s="44"/>
      <c r="M270" s="242"/>
      <c r="N270" s="243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150</v>
      </c>
      <c r="AU270" s="17" t="s">
        <v>83</v>
      </c>
    </row>
    <row r="271" s="14" customFormat="1">
      <c r="A271" s="14"/>
      <c r="B271" s="256"/>
      <c r="C271" s="257"/>
      <c r="D271" s="239" t="s">
        <v>154</v>
      </c>
      <c r="E271" s="258" t="s">
        <v>1</v>
      </c>
      <c r="F271" s="259" t="s">
        <v>83</v>
      </c>
      <c r="G271" s="257"/>
      <c r="H271" s="260">
        <v>2</v>
      </c>
      <c r="I271" s="261"/>
      <c r="J271" s="257"/>
      <c r="K271" s="257"/>
      <c r="L271" s="262"/>
      <c r="M271" s="263"/>
      <c r="N271" s="264"/>
      <c r="O271" s="264"/>
      <c r="P271" s="264"/>
      <c r="Q271" s="264"/>
      <c r="R271" s="264"/>
      <c r="S271" s="264"/>
      <c r="T271" s="26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6" t="s">
        <v>154</v>
      </c>
      <c r="AU271" s="266" t="s">
        <v>83</v>
      </c>
      <c r="AV271" s="14" t="s">
        <v>83</v>
      </c>
      <c r="AW271" s="14" t="s">
        <v>30</v>
      </c>
      <c r="AX271" s="14" t="s">
        <v>81</v>
      </c>
      <c r="AY271" s="266" t="s">
        <v>140</v>
      </c>
    </row>
    <row r="272" s="12" customFormat="1" ht="22.8" customHeight="1">
      <c r="A272" s="12"/>
      <c r="B272" s="210"/>
      <c r="C272" s="211"/>
      <c r="D272" s="212" t="s">
        <v>72</v>
      </c>
      <c r="E272" s="224" t="s">
        <v>825</v>
      </c>
      <c r="F272" s="224" t="s">
        <v>826</v>
      </c>
      <c r="G272" s="211"/>
      <c r="H272" s="211"/>
      <c r="I272" s="214"/>
      <c r="J272" s="225">
        <f>BK272</f>
        <v>0</v>
      </c>
      <c r="K272" s="211"/>
      <c r="L272" s="216"/>
      <c r="M272" s="217"/>
      <c r="N272" s="218"/>
      <c r="O272" s="218"/>
      <c r="P272" s="219">
        <f>SUM(P273:P275)</f>
        <v>0</v>
      </c>
      <c r="Q272" s="218"/>
      <c r="R272" s="219">
        <f>SUM(R273:R275)</f>
        <v>0</v>
      </c>
      <c r="S272" s="218"/>
      <c r="T272" s="220">
        <f>SUM(T273:T275)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21" t="s">
        <v>81</v>
      </c>
      <c r="AT272" s="222" t="s">
        <v>72</v>
      </c>
      <c r="AU272" s="222" t="s">
        <v>81</v>
      </c>
      <c r="AY272" s="221" t="s">
        <v>140</v>
      </c>
      <c r="BK272" s="223">
        <f>SUM(BK273:BK275)</f>
        <v>0</v>
      </c>
    </row>
    <row r="273" s="2" customFormat="1" ht="24.15" customHeight="1">
      <c r="A273" s="38"/>
      <c r="B273" s="39"/>
      <c r="C273" s="226" t="s">
        <v>535</v>
      </c>
      <c r="D273" s="226" t="s">
        <v>143</v>
      </c>
      <c r="E273" s="227" t="s">
        <v>1414</v>
      </c>
      <c r="F273" s="228" t="s">
        <v>1415</v>
      </c>
      <c r="G273" s="229" t="s">
        <v>362</v>
      </c>
      <c r="H273" s="230">
        <v>390.82100000000003</v>
      </c>
      <c r="I273" s="231"/>
      <c r="J273" s="232">
        <f>ROUND(I273*H273,2)</f>
        <v>0</v>
      </c>
      <c r="K273" s="228" t="s">
        <v>147</v>
      </c>
      <c r="L273" s="44"/>
      <c r="M273" s="233" t="s">
        <v>1</v>
      </c>
      <c r="N273" s="234" t="s">
        <v>38</v>
      </c>
      <c r="O273" s="91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166</v>
      </c>
      <c r="AT273" s="237" t="s">
        <v>143</v>
      </c>
      <c r="AU273" s="237" t="s">
        <v>83</v>
      </c>
      <c r="AY273" s="17" t="s">
        <v>140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81</v>
      </c>
      <c r="BK273" s="238">
        <f>ROUND(I273*H273,2)</f>
        <v>0</v>
      </c>
      <c r="BL273" s="17" t="s">
        <v>166</v>
      </c>
      <c r="BM273" s="237" t="s">
        <v>1564</v>
      </c>
    </row>
    <row r="274" s="2" customFormat="1">
      <c r="A274" s="38"/>
      <c r="B274" s="39"/>
      <c r="C274" s="40"/>
      <c r="D274" s="239" t="s">
        <v>150</v>
      </c>
      <c r="E274" s="40"/>
      <c r="F274" s="240" t="s">
        <v>1417</v>
      </c>
      <c r="G274" s="40"/>
      <c r="H274" s="40"/>
      <c r="I274" s="241"/>
      <c r="J274" s="40"/>
      <c r="K274" s="40"/>
      <c r="L274" s="44"/>
      <c r="M274" s="242"/>
      <c r="N274" s="243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150</v>
      </c>
      <c r="AU274" s="17" t="s">
        <v>83</v>
      </c>
    </row>
    <row r="275" s="2" customFormat="1">
      <c r="A275" s="38"/>
      <c r="B275" s="39"/>
      <c r="C275" s="40"/>
      <c r="D275" s="244" t="s">
        <v>152</v>
      </c>
      <c r="E275" s="40"/>
      <c r="F275" s="245" t="s">
        <v>1418</v>
      </c>
      <c r="G275" s="40"/>
      <c r="H275" s="40"/>
      <c r="I275" s="241"/>
      <c r="J275" s="40"/>
      <c r="K275" s="40"/>
      <c r="L275" s="44"/>
      <c r="M275" s="293"/>
      <c r="N275" s="294"/>
      <c r="O275" s="295"/>
      <c r="P275" s="295"/>
      <c r="Q275" s="295"/>
      <c r="R275" s="295"/>
      <c r="S275" s="295"/>
      <c r="T275" s="296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152</v>
      </c>
      <c r="AU275" s="17" t="s">
        <v>83</v>
      </c>
    </row>
    <row r="276" s="2" customFormat="1" ht="6.96" customHeight="1">
      <c r="A276" s="38"/>
      <c r="B276" s="66"/>
      <c r="C276" s="67"/>
      <c r="D276" s="67"/>
      <c r="E276" s="67"/>
      <c r="F276" s="67"/>
      <c r="G276" s="67"/>
      <c r="H276" s="67"/>
      <c r="I276" s="67"/>
      <c r="J276" s="67"/>
      <c r="K276" s="67"/>
      <c r="L276" s="44"/>
      <c r="M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</row>
  </sheetData>
  <sheetProtection sheet="1" autoFilter="0" formatColumns="0" formatRows="0" objects="1" scenarios="1" spinCount="100000" saltValue="JFO6CsUjExaWmTTXdj2bs8x8cZAEKaFyk1Yt5KWrU5FtC8S88bI8U0N9Bu29r4gHE1ONkcPeehTwyudJWeqzyQ==" hashValue="2mSJ/ScScEX8GGRDsIzxWJOK5Tcz1Uvl8C0tOM0JIMJ/cY6U22VX6f4za7uVg1NEl+pOnuubJIwZ4HB030M50w==" algorithmName="SHA-512" password="CC35"/>
  <autoFilter ref="C122:K27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8" r:id="rId1" display="https://podminky.urs.cz/item/CS_URS_2024_02/175151101"/>
    <hyperlink ref="F137" r:id="rId2" display="https://podminky.urs.cz/item/CS_URS_2024_02/212752101"/>
    <hyperlink ref="F147" r:id="rId3" display="https://podminky.urs.cz/item/CS_URS_2024_02/359901211"/>
    <hyperlink ref="F152" r:id="rId4" display="https://podminky.urs.cz/item/CS_URS_2024_02/451573111"/>
    <hyperlink ref="F157" r:id="rId5" display="https://podminky.urs.cz/item/CS_URS_2024_02/871310330"/>
    <hyperlink ref="F181" r:id="rId6" display="https://podminky.urs.cz/item/CS_URS_2024_02/871390320"/>
    <hyperlink ref="F188" r:id="rId7" display="https://podminky.urs.cz/item/CS_URS_2024_02/877310310"/>
    <hyperlink ref="F200" r:id="rId8" display="https://podminky.urs.cz/item/CS_URS_2024_02/877310330"/>
    <hyperlink ref="F205" r:id="rId9" display="https://podminky.urs.cz/item/CS_URS_2024_02/877390310"/>
    <hyperlink ref="F210" r:id="rId10" display="https://podminky.urs.cz/item/CS_URS_2024_02/877390320"/>
    <hyperlink ref="F213" r:id="rId11" display="https://podminky.urs.cz/item/CS_URS_2024_02/894410211"/>
    <hyperlink ref="F218" r:id="rId12" display="https://podminky.urs.cz/item/CS_URS_2024_02/894410212"/>
    <hyperlink ref="F223" r:id="rId13" display="https://podminky.urs.cz/item/CS_URS_2024_02/894410213"/>
    <hyperlink ref="F228" r:id="rId14" display="https://podminky.urs.cz/item/CS_URS_2024_02/894410232"/>
    <hyperlink ref="F233" r:id="rId15" display="https://podminky.urs.cz/item/CS_URS_2024_02/894411131"/>
    <hyperlink ref="F236" r:id="rId16" display="https://podminky.urs.cz/item/CS_URS_2024_02/899104112"/>
    <hyperlink ref="F243" r:id="rId17" display="https://podminky.urs.cz/item/CS_URS_2024_02/899623181"/>
    <hyperlink ref="F265" r:id="rId18" display="https://podminky.urs.cz/item/CS_URS_2024_02/R894410102"/>
    <hyperlink ref="F275" r:id="rId19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  <c r="AZ2" s="270" t="s">
        <v>1565</v>
      </c>
      <c r="BA2" s="270" t="s">
        <v>1566</v>
      </c>
      <c r="BB2" s="270" t="s">
        <v>1</v>
      </c>
      <c r="BC2" s="270" t="s">
        <v>1567</v>
      </c>
      <c r="BD2" s="270" t="s">
        <v>83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83</v>
      </c>
      <c r="AZ3" s="270" t="s">
        <v>1568</v>
      </c>
      <c r="BA3" s="270" t="s">
        <v>1568</v>
      </c>
      <c r="BB3" s="270" t="s">
        <v>1</v>
      </c>
      <c r="BC3" s="270" t="s">
        <v>1569</v>
      </c>
      <c r="BD3" s="270" t="s">
        <v>83</v>
      </c>
    </row>
    <row r="4" s="1" customFormat="1" ht="24.96" customHeight="1">
      <c r="B4" s="20"/>
      <c r="D4" s="148" t="s">
        <v>110</v>
      </c>
      <c r="L4" s="20"/>
      <c r="M4" s="149" t="s">
        <v>10</v>
      </c>
      <c r="AT4" s="17" t="s">
        <v>4</v>
      </c>
      <c r="AZ4" s="270" t="s">
        <v>1570</v>
      </c>
      <c r="BA4" s="270" t="s">
        <v>1570</v>
      </c>
      <c r="BB4" s="270" t="s">
        <v>1</v>
      </c>
      <c r="BC4" s="270" t="s">
        <v>1571</v>
      </c>
      <c r="BD4" s="270" t="s">
        <v>83</v>
      </c>
    </row>
    <row r="5" s="1" customFormat="1" ht="6.96" customHeight="1">
      <c r="B5" s="20"/>
      <c r="L5" s="20"/>
      <c r="AZ5" s="270" t="s">
        <v>273</v>
      </c>
      <c r="BA5" s="270" t="s">
        <v>273</v>
      </c>
      <c r="BB5" s="270" t="s">
        <v>1</v>
      </c>
      <c r="BC5" s="270" t="s">
        <v>1572</v>
      </c>
      <c r="BD5" s="270" t="s">
        <v>83</v>
      </c>
    </row>
    <row r="6" s="1" customFormat="1" ht="12" customHeight="1">
      <c r="B6" s="20"/>
      <c r="D6" s="150" t="s">
        <v>16</v>
      </c>
      <c r="L6" s="20"/>
      <c r="AZ6" s="270" t="s">
        <v>1573</v>
      </c>
      <c r="BA6" s="270" t="s">
        <v>1573</v>
      </c>
      <c r="BB6" s="270" t="s">
        <v>1</v>
      </c>
      <c r="BC6" s="270" t="s">
        <v>1574</v>
      </c>
      <c r="BD6" s="270" t="s">
        <v>83</v>
      </c>
    </row>
    <row r="7" s="1" customFormat="1" ht="16.5" customHeight="1">
      <c r="B7" s="20"/>
      <c r="E7" s="151" t="str">
        <f>'Rekapitulace stavby'!K6</f>
        <v>Obnova VHI v MPR - Obnova VHI v části ul. Kosmákova, Jihlava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1575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26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31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33</v>
      </c>
      <c r="E30" s="38"/>
      <c r="F30" s="38"/>
      <c r="G30" s="38"/>
      <c r="H30" s="38"/>
      <c r="I30" s="38"/>
      <c r="J30" s="160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35</v>
      </c>
      <c r="G32" s="38"/>
      <c r="H32" s="38"/>
      <c r="I32" s="161" t="s">
        <v>34</v>
      </c>
      <c r="J32" s="161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37</v>
      </c>
      <c r="E33" s="150" t="s">
        <v>38</v>
      </c>
      <c r="F33" s="163">
        <f>ROUND((SUM(BE123:BE304)),  2)</f>
        <v>0</v>
      </c>
      <c r="G33" s="38"/>
      <c r="H33" s="38"/>
      <c r="I33" s="164">
        <v>0.20999999999999999</v>
      </c>
      <c r="J33" s="163">
        <f>ROUND(((SUM(BE123:BE304))*I33),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39</v>
      </c>
      <c r="F34" s="163">
        <f>ROUND((SUM(BF123:BF304)),  2)</f>
        <v>0</v>
      </c>
      <c r="G34" s="38"/>
      <c r="H34" s="38"/>
      <c r="I34" s="164">
        <v>0.12</v>
      </c>
      <c r="J34" s="163">
        <f>ROUND(((SUM(BF123:BF304))*I34),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40</v>
      </c>
      <c r="F35" s="163">
        <f>ROUND((SUM(BG123:BG304)),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41</v>
      </c>
      <c r="F36" s="163">
        <f>ROUND((SUM(BH123:BH304)),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ROUND((SUM(BI123:BI304)),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43</v>
      </c>
      <c r="E39" s="167"/>
      <c r="F39" s="167"/>
      <c r="G39" s="168" t="s">
        <v>44</v>
      </c>
      <c r="H39" s="169" t="s">
        <v>45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46</v>
      </c>
      <c r="E50" s="173"/>
      <c r="F50" s="173"/>
      <c r="G50" s="172" t="s">
        <v>47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48</v>
      </c>
      <c r="E61" s="175"/>
      <c r="F61" s="176" t="s">
        <v>49</v>
      </c>
      <c r="G61" s="174" t="s">
        <v>48</v>
      </c>
      <c r="H61" s="175"/>
      <c r="I61" s="175"/>
      <c r="J61" s="177" t="s">
        <v>49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50</v>
      </c>
      <c r="E65" s="178"/>
      <c r="F65" s="178"/>
      <c r="G65" s="172" t="s">
        <v>51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48</v>
      </c>
      <c r="E76" s="175"/>
      <c r="F76" s="176" t="s">
        <v>49</v>
      </c>
      <c r="G76" s="174" t="s">
        <v>48</v>
      </c>
      <c r="H76" s="175"/>
      <c r="I76" s="175"/>
      <c r="J76" s="177" t="s">
        <v>49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Obnova VHI v MPR - Obnova VHI v části ul. Kosmákova, Jihlava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SO-04 - Rekonstrukce povrchů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5. 9. 2024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114</v>
      </c>
      <c r="D94" s="185"/>
      <c r="E94" s="185"/>
      <c r="F94" s="185"/>
      <c r="G94" s="185"/>
      <c r="H94" s="185"/>
      <c r="I94" s="185"/>
      <c r="J94" s="186" t="s">
        <v>115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116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117</v>
      </c>
    </row>
    <row r="97" s="9" customFormat="1" ht="24.96" customHeight="1">
      <c r="A97" s="9"/>
      <c r="B97" s="188"/>
      <c r="C97" s="189"/>
      <c r="D97" s="190" t="s">
        <v>276</v>
      </c>
      <c r="E97" s="191"/>
      <c r="F97" s="191"/>
      <c r="G97" s="191"/>
      <c r="H97" s="191"/>
      <c r="I97" s="191"/>
      <c r="J97" s="192">
        <f>J124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277</v>
      </c>
      <c r="E98" s="196"/>
      <c r="F98" s="196"/>
      <c r="G98" s="196"/>
      <c r="H98" s="196"/>
      <c r="I98" s="196"/>
      <c r="J98" s="197">
        <f>J125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1576</v>
      </c>
      <c r="E99" s="196"/>
      <c r="F99" s="196"/>
      <c r="G99" s="196"/>
      <c r="H99" s="196"/>
      <c r="I99" s="196"/>
      <c r="J99" s="197">
        <f>J191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280</v>
      </c>
      <c r="E100" s="196"/>
      <c r="F100" s="196"/>
      <c r="G100" s="196"/>
      <c r="H100" s="196"/>
      <c r="I100" s="196"/>
      <c r="J100" s="197">
        <f>J227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281</v>
      </c>
      <c r="E101" s="196"/>
      <c r="F101" s="196"/>
      <c r="G101" s="196"/>
      <c r="H101" s="196"/>
      <c r="I101" s="196"/>
      <c r="J101" s="197">
        <f>J233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282</v>
      </c>
      <c r="E102" s="196"/>
      <c r="F102" s="196"/>
      <c r="G102" s="196"/>
      <c r="H102" s="196"/>
      <c r="I102" s="196"/>
      <c r="J102" s="197">
        <f>J274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283</v>
      </c>
      <c r="E103" s="196"/>
      <c r="F103" s="196"/>
      <c r="G103" s="196"/>
      <c r="H103" s="196"/>
      <c r="I103" s="196"/>
      <c r="J103" s="197">
        <f>J301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Obnova VHI v MPR - Obnova VHI v části ul. Kosmákova, Jihlava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SO-04 - Rekonstrukce povrchů komunikace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5. 9. 2024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126</v>
      </c>
      <c r="D122" s="202" t="s">
        <v>58</v>
      </c>
      <c r="E122" s="202" t="s">
        <v>54</v>
      </c>
      <c r="F122" s="202" t="s">
        <v>55</v>
      </c>
      <c r="G122" s="202" t="s">
        <v>127</v>
      </c>
      <c r="H122" s="202" t="s">
        <v>128</v>
      </c>
      <c r="I122" s="202" t="s">
        <v>129</v>
      </c>
      <c r="J122" s="202" t="s">
        <v>115</v>
      </c>
      <c r="K122" s="203" t="s">
        <v>130</v>
      </c>
      <c r="L122" s="204"/>
      <c r="M122" s="100" t="s">
        <v>1</v>
      </c>
      <c r="N122" s="101" t="s">
        <v>37</v>
      </c>
      <c r="O122" s="101" t="s">
        <v>131</v>
      </c>
      <c r="P122" s="101" t="s">
        <v>132</v>
      </c>
      <c r="Q122" s="101" t="s">
        <v>133</v>
      </c>
      <c r="R122" s="101" t="s">
        <v>134</v>
      </c>
      <c r="S122" s="101" t="s">
        <v>135</v>
      </c>
      <c r="T122" s="102" t="s">
        <v>136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137</v>
      </c>
      <c r="D123" s="40"/>
      <c r="E123" s="40"/>
      <c r="F123" s="40"/>
      <c r="G123" s="40"/>
      <c r="H123" s="40"/>
      <c r="I123" s="40"/>
      <c r="J123" s="205">
        <f>BK123</f>
        <v>0</v>
      </c>
      <c r="K123" s="40"/>
      <c r="L123" s="44"/>
      <c r="M123" s="103"/>
      <c r="N123" s="206"/>
      <c r="O123" s="104"/>
      <c r="P123" s="207">
        <f>P124</f>
        <v>0</v>
      </c>
      <c r="Q123" s="104"/>
      <c r="R123" s="207">
        <f>R124</f>
        <v>789.39271500000007</v>
      </c>
      <c r="S123" s="104"/>
      <c r="T123" s="208">
        <f>T124</f>
        <v>496.209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117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72</v>
      </c>
      <c r="E124" s="213" t="s">
        <v>287</v>
      </c>
      <c r="F124" s="213" t="s">
        <v>288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P125+P191+P227+P233+P274+P301</f>
        <v>0</v>
      </c>
      <c r="Q124" s="218"/>
      <c r="R124" s="219">
        <f>R125+R191+R227+R233+R274+R301</f>
        <v>789.39271500000007</v>
      </c>
      <c r="S124" s="218"/>
      <c r="T124" s="220">
        <f>T125+T191+T227+T233+T274+T301</f>
        <v>496.209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81</v>
      </c>
      <c r="AT124" s="222" t="s">
        <v>72</v>
      </c>
      <c r="AU124" s="222" t="s">
        <v>73</v>
      </c>
      <c r="AY124" s="221" t="s">
        <v>140</v>
      </c>
      <c r="BK124" s="223">
        <f>BK125+BK191+BK227+BK233+BK274+BK301</f>
        <v>0</v>
      </c>
    </row>
    <row r="125" s="12" customFormat="1" ht="22.8" customHeight="1">
      <c r="A125" s="12"/>
      <c r="B125" s="210"/>
      <c r="C125" s="211"/>
      <c r="D125" s="212" t="s">
        <v>72</v>
      </c>
      <c r="E125" s="224" t="s">
        <v>81</v>
      </c>
      <c r="F125" s="224" t="s">
        <v>289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SUM(P126:P190)</f>
        <v>0</v>
      </c>
      <c r="Q125" s="218"/>
      <c r="R125" s="219">
        <f>SUM(R126:R190)</f>
        <v>0.00034200000000000002</v>
      </c>
      <c r="S125" s="218"/>
      <c r="T125" s="220">
        <f>SUM(T126:T190)</f>
        <v>488.38499999999999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81</v>
      </c>
      <c r="AT125" s="222" t="s">
        <v>72</v>
      </c>
      <c r="AU125" s="222" t="s">
        <v>81</v>
      </c>
      <c r="AY125" s="221" t="s">
        <v>140</v>
      </c>
      <c r="BK125" s="223">
        <f>SUM(BK126:BK190)</f>
        <v>0</v>
      </c>
    </row>
    <row r="126" s="2" customFormat="1" ht="24.15" customHeight="1">
      <c r="A126" s="38"/>
      <c r="B126" s="39"/>
      <c r="C126" s="226" t="s">
        <v>81</v>
      </c>
      <c r="D126" s="226" t="s">
        <v>143</v>
      </c>
      <c r="E126" s="227" t="s">
        <v>290</v>
      </c>
      <c r="F126" s="228" t="s">
        <v>291</v>
      </c>
      <c r="G126" s="229" t="s">
        <v>292</v>
      </c>
      <c r="H126" s="230">
        <v>292</v>
      </c>
      <c r="I126" s="231"/>
      <c r="J126" s="232">
        <f>ROUND(I126*H126,2)</f>
        <v>0</v>
      </c>
      <c r="K126" s="228" t="s">
        <v>147</v>
      </c>
      <c r="L126" s="44"/>
      <c r="M126" s="233" t="s">
        <v>1</v>
      </c>
      <c r="N126" s="234" t="s">
        <v>38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0.47999999999999998</v>
      </c>
      <c r="T126" s="236">
        <f>S126*H126</f>
        <v>140.16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166</v>
      </c>
      <c r="AT126" s="237" t="s">
        <v>143</v>
      </c>
      <c r="AU126" s="237" t="s">
        <v>83</v>
      </c>
      <c r="AY126" s="17" t="s">
        <v>140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81</v>
      </c>
      <c r="BK126" s="238">
        <f>ROUND(I126*H126,2)</f>
        <v>0</v>
      </c>
      <c r="BL126" s="17" t="s">
        <v>166</v>
      </c>
      <c r="BM126" s="237" t="s">
        <v>1577</v>
      </c>
    </row>
    <row r="127" s="2" customFormat="1">
      <c r="A127" s="38"/>
      <c r="B127" s="39"/>
      <c r="C127" s="40"/>
      <c r="D127" s="239" t="s">
        <v>150</v>
      </c>
      <c r="E127" s="40"/>
      <c r="F127" s="240" t="s">
        <v>294</v>
      </c>
      <c r="G127" s="40"/>
      <c r="H127" s="40"/>
      <c r="I127" s="241"/>
      <c r="J127" s="40"/>
      <c r="K127" s="40"/>
      <c r="L127" s="44"/>
      <c r="M127" s="242"/>
      <c r="N127" s="243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150</v>
      </c>
      <c r="AU127" s="17" t="s">
        <v>83</v>
      </c>
    </row>
    <row r="128" s="2" customFormat="1">
      <c r="A128" s="38"/>
      <c r="B128" s="39"/>
      <c r="C128" s="40"/>
      <c r="D128" s="244" t="s">
        <v>152</v>
      </c>
      <c r="E128" s="40"/>
      <c r="F128" s="245" t="s">
        <v>295</v>
      </c>
      <c r="G128" s="40"/>
      <c r="H128" s="40"/>
      <c r="I128" s="241"/>
      <c r="J128" s="40"/>
      <c r="K128" s="40"/>
      <c r="L128" s="44"/>
      <c r="M128" s="242"/>
      <c r="N128" s="24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152</v>
      </c>
      <c r="AU128" s="17" t="s">
        <v>83</v>
      </c>
    </row>
    <row r="129" s="13" customFormat="1">
      <c r="A129" s="13"/>
      <c r="B129" s="246"/>
      <c r="C129" s="247"/>
      <c r="D129" s="239" t="s">
        <v>154</v>
      </c>
      <c r="E129" s="248" t="s">
        <v>1</v>
      </c>
      <c r="F129" s="249" t="s">
        <v>1578</v>
      </c>
      <c r="G129" s="247"/>
      <c r="H129" s="248" t="s">
        <v>1</v>
      </c>
      <c r="I129" s="250"/>
      <c r="J129" s="247"/>
      <c r="K129" s="247"/>
      <c r="L129" s="251"/>
      <c r="M129" s="252"/>
      <c r="N129" s="253"/>
      <c r="O129" s="253"/>
      <c r="P129" s="253"/>
      <c r="Q129" s="253"/>
      <c r="R129" s="253"/>
      <c r="S129" s="253"/>
      <c r="T129" s="25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5" t="s">
        <v>154</v>
      </c>
      <c r="AU129" s="255" t="s">
        <v>83</v>
      </c>
      <c r="AV129" s="13" t="s">
        <v>81</v>
      </c>
      <c r="AW129" s="13" t="s">
        <v>30</v>
      </c>
      <c r="AX129" s="13" t="s">
        <v>73</v>
      </c>
      <c r="AY129" s="255" t="s">
        <v>140</v>
      </c>
    </row>
    <row r="130" s="14" customFormat="1">
      <c r="A130" s="14"/>
      <c r="B130" s="256"/>
      <c r="C130" s="257"/>
      <c r="D130" s="239" t="s">
        <v>154</v>
      </c>
      <c r="E130" s="258" t="s">
        <v>1568</v>
      </c>
      <c r="F130" s="259" t="s">
        <v>1569</v>
      </c>
      <c r="G130" s="257"/>
      <c r="H130" s="260">
        <v>292</v>
      </c>
      <c r="I130" s="261"/>
      <c r="J130" s="257"/>
      <c r="K130" s="257"/>
      <c r="L130" s="262"/>
      <c r="M130" s="263"/>
      <c r="N130" s="264"/>
      <c r="O130" s="264"/>
      <c r="P130" s="264"/>
      <c r="Q130" s="264"/>
      <c r="R130" s="264"/>
      <c r="S130" s="264"/>
      <c r="T130" s="26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6" t="s">
        <v>154</v>
      </c>
      <c r="AU130" s="266" t="s">
        <v>83</v>
      </c>
      <c r="AV130" s="14" t="s">
        <v>83</v>
      </c>
      <c r="AW130" s="14" t="s">
        <v>30</v>
      </c>
      <c r="AX130" s="14" t="s">
        <v>81</v>
      </c>
      <c r="AY130" s="266" t="s">
        <v>140</v>
      </c>
    </row>
    <row r="131" s="2" customFormat="1" ht="33" customHeight="1">
      <c r="A131" s="38"/>
      <c r="B131" s="39"/>
      <c r="C131" s="226" t="s">
        <v>83</v>
      </c>
      <c r="D131" s="226" t="s">
        <v>143</v>
      </c>
      <c r="E131" s="227" t="s">
        <v>298</v>
      </c>
      <c r="F131" s="228" t="s">
        <v>299</v>
      </c>
      <c r="G131" s="229" t="s">
        <v>292</v>
      </c>
      <c r="H131" s="230">
        <v>148</v>
      </c>
      <c r="I131" s="231"/>
      <c r="J131" s="232">
        <f>ROUND(I131*H131,2)</f>
        <v>0</v>
      </c>
      <c r="K131" s="228" t="s">
        <v>147</v>
      </c>
      <c r="L131" s="44"/>
      <c r="M131" s="233" t="s">
        <v>1</v>
      </c>
      <c r="N131" s="234" t="s">
        <v>38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0.255</v>
      </c>
      <c r="T131" s="236">
        <f>S131*H131</f>
        <v>37.740000000000002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166</v>
      </c>
      <c r="AT131" s="237" t="s">
        <v>143</v>
      </c>
      <c r="AU131" s="237" t="s">
        <v>83</v>
      </c>
      <c r="AY131" s="17" t="s">
        <v>140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81</v>
      </c>
      <c r="BK131" s="238">
        <f>ROUND(I131*H131,2)</f>
        <v>0</v>
      </c>
      <c r="BL131" s="17" t="s">
        <v>166</v>
      </c>
      <c r="BM131" s="237" t="s">
        <v>1579</v>
      </c>
    </row>
    <row r="132" s="2" customFormat="1">
      <c r="A132" s="38"/>
      <c r="B132" s="39"/>
      <c r="C132" s="40"/>
      <c r="D132" s="239" t="s">
        <v>150</v>
      </c>
      <c r="E132" s="40"/>
      <c r="F132" s="240" t="s">
        <v>301</v>
      </c>
      <c r="G132" s="40"/>
      <c r="H132" s="40"/>
      <c r="I132" s="241"/>
      <c r="J132" s="40"/>
      <c r="K132" s="40"/>
      <c r="L132" s="44"/>
      <c r="M132" s="242"/>
      <c r="N132" s="243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150</v>
      </c>
      <c r="AU132" s="17" t="s">
        <v>83</v>
      </c>
    </row>
    <row r="133" s="2" customFormat="1">
      <c r="A133" s="38"/>
      <c r="B133" s="39"/>
      <c r="C133" s="40"/>
      <c r="D133" s="244" t="s">
        <v>152</v>
      </c>
      <c r="E133" s="40"/>
      <c r="F133" s="245" t="s">
        <v>302</v>
      </c>
      <c r="G133" s="40"/>
      <c r="H133" s="40"/>
      <c r="I133" s="241"/>
      <c r="J133" s="40"/>
      <c r="K133" s="40"/>
      <c r="L133" s="44"/>
      <c r="M133" s="242"/>
      <c r="N133" s="243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152</v>
      </c>
      <c r="AU133" s="17" t="s">
        <v>83</v>
      </c>
    </row>
    <row r="134" s="13" customFormat="1">
      <c r="A134" s="13"/>
      <c r="B134" s="246"/>
      <c r="C134" s="247"/>
      <c r="D134" s="239" t="s">
        <v>154</v>
      </c>
      <c r="E134" s="248" t="s">
        <v>1</v>
      </c>
      <c r="F134" s="249" t="s">
        <v>917</v>
      </c>
      <c r="G134" s="247"/>
      <c r="H134" s="248" t="s">
        <v>1</v>
      </c>
      <c r="I134" s="250"/>
      <c r="J134" s="247"/>
      <c r="K134" s="247"/>
      <c r="L134" s="251"/>
      <c r="M134" s="252"/>
      <c r="N134" s="253"/>
      <c r="O134" s="253"/>
      <c r="P134" s="253"/>
      <c r="Q134" s="253"/>
      <c r="R134" s="253"/>
      <c r="S134" s="253"/>
      <c r="T134" s="25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5" t="s">
        <v>154</v>
      </c>
      <c r="AU134" s="255" t="s">
        <v>83</v>
      </c>
      <c r="AV134" s="13" t="s">
        <v>81</v>
      </c>
      <c r="AW134" s="13" t="s">
        <v>30</v>
      </c>
      <c r="AX134" s="13" t="s">
        <v>73</v>
      </c>
      <c r="AY134" s="255" t="s">
        <v>140</v>
      </c>
    </row>
    <row r="135" s="14" customFormat="1">
      <c r="A135" s="14"/>
      <c r="B135" s="256"/>
      <c r="C135" s="257"/>
      <c r="D135" s="239" t="s">
        <v>154</v>
      </c>
      <c r="E135" s="258" t="s">
        <v>1580</v>
      </c>
      <c r="F135" s="259" t="s">
        <v>1581</v>
      </c>
      <c r="G135" s="257"/>
      <c r="H135" s="260">
        <v>148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154</v>
      </c>
      <c r="AU135" s="266" t="s">
        <v>83</v>
      </c>
      <c r="AV135" s="14" t="s">
        <v>83</v>
      </c>
      <c r="AW135" s="14" t="s">
        <v>30</v>
      </c>
      <c r="AX135" s="14" t="s">
        <v>81</v>
      </c>
      <c r="AY135" s="266" t="s">
        <v>140</v>
      </c>
    </row>
    <row r="136" s="2" customFormat="1" ht="24.15" customHeight="1">
      <c r="A136" s="38"/>
      <c r="B136" s="39"/>
      <c r="C136" s="226" t="s">
        <v>161</v>
      </c>
      <c r="D136" s="226" t="s">
        <v>143</v>
      </c>
      <c r="E136" s="227" t="s">
        <v>1582</v>
      </c>
      <c r="F136" s="228" t="s">
        <v>1583</v>
      </c>
      <c r="G136" s="229" t="s">
        <v>292</v>
      </c>
      <c r="H136" s="230">
        <v>355</v>
      </c>
      <c r="I136" s="231"/>
      <c r="J136" s="232">
        <f>ROUND(I136*H136,2)</f>
        <v>0</v>
      </c>
      <c r="K136" s="228" t="s">
        <v>147</v>
      </c>
      <c r="L136" s="44"/>
      <c r="M136" s="233" t="s">
        <v>1</v>
      </c>
      <c r="N136" s="234" t="s">
        <v>38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0.32000000000000001</v>
      </c>
      <c r="T136" s="236">
        <f>S136*H136</f>
        <v>113.60000000000001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166</v>
      </c>
      <c r="AT136" s="237" t="s">
        <v>143</v>
      </c>
      <c r="AU136" s="237" t="s">
        <v>83</v>
      </c>
      <c r="AY136" s="17" t="s">
        <v>140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81</v>
      </c>
      <c r="BK136" s="238">
        <f>ROUND(I136*H136,2)</f>
        <v>0</v>
      </c>
      <c r="BL136" s="17" t="s">
        <v>166</v>
      </c>
      <c r="BM136" s="237" t="s">
        <v>1584</v>
      </c>
    </row>
    <row r="137" s="2" customFormat="1">
      <c r="A137" s="38"/>
      <c r="B137" s="39"/>
      <c r="C137" s="40"/>
      <c r="D137" s="239" t="s">
        <v>150</v>
      </c>
      <c r="E137" s="40"/>
      <c r="F137" s="240" t="s">
        <v>1585</v>
      </c>
      <c r="G137" s="40"/>
      <c r="H137" s="40"/>
      <c r="I137" s="241"/>
      <c r="J137" s="40"/>
      <c r="K137" s="40"/>
      <c r="L137" s="44"/>
      <c r="M137" s="242"/>
      <c r="N137" s="243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150</v>
      </c>
      <c r="AU137" s="17" t="s">
        <v>83</v>
      </c>
    </row>
    <row r="138" s="2" customFormat="1">
      <c r="A138" s="38"/>
      <c r="B138" s="39"/>
      <c r="C138" s="40"/>
      <c r="D138" s="244" t="s">
        <v>152</v>
      </c>
      <c r="E138" s="40"/>
      <c r="F138" s="245" t="s">
        <v>1586</v>
      </c>
      <c r="G138" s="40"/>
      <c r="H138" s="40"/>
      <c r="I138" s="241"/>
      <c r="J138" s="40"/>
      <c r="K138" s="40"/>
      <c r="L138" s="44"/>
      <c r="M138" s="242"/>
      <c r="N138" s="24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152</v>
      </c>
      <c r="AU138" s="17" t="s">
        <v>83</v>
      </c>
    </row>
    <row r="139" s="13" customFormat="1">
      <c r="A139" s="13"/>
      <c r="B139" s="246"/>
      <c r="C139" s="247"/>
      <c r="D139" s="239" t="s">
        <v>154</v>
      </c>
      <c r="E139" s="248" t="s">
        <v>1</v>
      </c>
      <c r="F139" s="249" t="s">
        <v>1587</v>
      </c>
      <c r="G139" s="247"/>
      <c r="H139" s="248" t="s">
        <v>1</v>
      </c>
      <c r="I139" s="250"/>
      <c r="J139" s="247"/>
      <c r="K139" s="247"/>
      <c r="L139" s="251"/>
      <c r="M139" s="252"/>
      <c r="N139" s="253"/>
      <c r="O139" s="253"/>
      <c r="P139" s="253"/>
      <c r="Q139" s="253"/>
      <c r="R139" s="253"/>
      <c r="S139" s="253"/>
      <c r="T139" s="25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5" t="s">
        <v>154</v>
      </c>
      <c r="AU139" s="255" t="s">
        <v>83</v>
      </c>
      <c r="AV139" s="13" t="s">
        <v>81</v>
      </c>
      <c r="AW139" s="13" t="s">
        <v>30</v>
      </c>
      <c r="AX139" s="13" t="s">
        <v>73</v>
      </c>
      <c r="AY139" s="255" t="s">
        <v>140</v>
      </c>
    </row>
    <row r="140" s="14" customFormat="1">
      <c r="A140" s="14"/>
      <c r="B140" s="256"/>
      <c r="C140" s="257"/>
      <c r="D140" s="239" t="s">
        <v>154</v>
      </c>
      <c r="E140" s="258" t="s">
        <v>1</v>
      </c>
      <c r="F140" s="259" t="s">
        <v>1565</v>
      </c>
      <c r="G140" s="257"/>
      <c r="H140" s="260">
        <v>355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154</v>
      </c>
      <c r="AU140" s="266" t="s">
        <v>83</v>
      </c>
      <c r="AV140" s="14" t="s">
        <v>83</v>
      </c>
      <c r="AW140" s="14" t="s">
        <v>30</v>
      </c>
      <c r="AX140" s="14" t="s">
        <v>81</v>
      </c>
      <c r="AY140" s="266" t="s">
        <v>140</v>
      </c>
    </row>
    <row r="141" s="2" customFormat="1" ht="24.15" customHeight="1">
      <c r="A141" s="38"/>
      <c r="B141" s="39"/>
      <c r="C141" s="226" t="s">
        <v>166</v>
      </c>
      <c r="D141" s="226" t="s">
        <v>143</v>
      </c>
      <c r="E141" s="227" t="s">
        <v>928</v>
      </c>
      <c r="F141" s="228" t="s">
        <v>929</v>
      </c>
      <c r="G141" s="229" t="s">
        <v>292</v>
      </c>
      <c r="H141" s="230">
        <v>295</v>
      </c>
      <c r="I141" s="231"/>
      <c r="J141" s="232">
        <f>ROUND(I141*H141,2)</f>
        <v>0</v>
      </c>
      <c r="K141" s="228" t="s">
        <v>147</v>
      </c>
      <c r="L141" s="44"/>
      <c r="M141" s="233" t="s">
        <v>1</v>
      </c>
      <c r="N141" s="234" t="s">
        <v>38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0.316</v>
      </c>
      <c r="T141" s="236">
        <f>S141*H141</f>
        <v>93.219999999999999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166</v>
      </c>
      <c r="AT141" s="237" t="s">
        <v>143</v>
      </c>
      <c r="AU141" s="237" t="s">
        <v>83</v>
      </c>
      <c r="AY141" s="17" t="s">
        <v>140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81</v>
      </c>
      <c r="BK141" s="238">
        <f>ROUND(I141*H141,2)</f>
        <v>0</v>
      </c>
      <c r="BL141" s="17" t="s">
        <v>166</v>
      </c>
      <c r="BM141" s="237" t="s">
        <v>1588</v>
      </c>
    </row>
    <row r="142" s="2" customFormat="1">
      <c r="A142" s="38"/>
      <c r="B142" s="39"/>
      <c r="C142" s="40"/>
      <c r="D142" s="239" t="s">
        <v>150</v>
      </c>
      <c r="E142" s="40"/>
      <c r="F142" s="240" t="s">
        <v>931</v>
      </c>
      <c r="G142" s="40"/>
      <c r="H142" s="40"/>
      <c r="I142" s="241"/>
      <c r="J142" s="40"/>
      <c r="K142" s="40"/>
      <c r="L142" s="44"/>
      <c r="M142" s="242"/>
      <c r="N142" s="24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150</v>
      </c>
      <c r="AU142" s="17" t="s">
        <v>83</v>
      </c>
    </row>
    <row r="143" s="2" customFormat="1">
      <c r="A143" s="38"/>
      <c r="B143" s="39"/>
      <c r="C143" s="40"/>
      <c r="D143" s="244" t="s">
        <v>152</v>
      </c>
      <c r="E143" s="40"/>
      <c r="F143" s="245" t="s">
        <v>932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152</v>
      </c>
      <c r="AU143" s="17" t="s">
        <v>83</v>
      </c>
    </row>
    <row r="144" s="13" customFormat="1">
      <c r="A144" s="13"/>
      <c r="B144" s="246"/>
      <c r="C144" s="247"/>
      <c r="D144" s="239" t="s">
        <v>154</v>
      </c>
      <c r="E144" s="248" t="s">
        <v>1</v>
      </c>
      <c r="F144" s="249" t="s">
        <v>917</v>
      </c>
      <c r="G144" s="247"/>
      <c r="H144" s="248" t="s">
        <v>1</v>
      </c>
      <c r="I144" s="250"/>
      <c r="J144" s="247"/>
      <c r="K144" s="247"/>
      <c r="L144" s="251"/>
      <c r="M144" s="252"/>
      <c r="N144" s="253"/>
      <c r="O144" s="253"/>
      <c r="P144" s="253"/>
      <c r="Q144" s="253"/>
      <c r="R144" s="253"/>
      <c r="S144" s="253"/>
      <c r="T144" s="25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5" t="s">
        <v>154</v>
      </c>
      <c r="AU144" s="255" t="s">
        <v>83</v>
      </c>
      <c r="AV144" s="13" t="s">
        <v>81</v>
      </c>
      <c r="AW144" s="13" t="s">
        <v>30</v>
      </c>
      <c r="AX144" s="13" t="s">
        <v>73</v>
      </c>
      <c r="AY144" s="255" t="s">
        <v>140</v>
      </c>
    </row>
    <row r="145" s="14" customFormat="1">
      <c r="A145" s="14"/>
      <c r="B145" s="256"/>
      <c r="C145" s="257"/>
      <c r="D145" s="239" t="s">
        <v>154</v>
      </c>
      <c r="E145" s="258" t="s">
        <v>1</v>
      </c>
      <c r="F145" s="259" t="s">
        <v>1589</v>
      </c>
      <c r="G145" s="257"/>
      <c r="H145" s="260">
        <v>295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154</v>
      </c>
      <c r="AU145" s="266" t="s">
        <v>83</v>
      </c>
      <c r="AV145" s="14" t="s">
        <v>83</v>
      </c>
      <c r="AW145" s="14" t="s">
        <v>30</v>
      </c>
      <c r="AX145" s="14" t="s">
        <v>81</v>
      </c>
      <c r="AY145" s="266" t="s">
        <v>140</v>
      </c>
    </row>
    <row r="146" s="2" customFormat="1" ht="16.5" customHeight="1">
      <c r="A146" s="38"/>
      <c r="B146" s="39"/>
      <c r="C146" s="226" t="s">
        <v>139</v>
      </c>
      <c r="D146" s="226" t="s">
        <v>143</v>
      </c>
      <c r="E146" s="227" t="s">
        <v>1590</v>
      </c>
      <c r="F146" s="228" t="s">
        <v>1591</v>
      </c>
      <c r="G146" s="229" t="s">
        <v>396</v>
      </c>
      <c r="H146" s="230">
        <v>352.5</v>
      </c>
      <c r="I146" s="231"/>
      <c r="J146" s="232">
        <f>ROUND(I146*H146,2)</f>
        <v>0</v>
      </c>
      <c r="K146" s="228" t="s">
        <v>147</v>
      </c>
      <c r="L146" s="44"/>
      <c r="M146" s="233" t="s">
        <v>1</v>
      </c>
      <c r="N146" s="234" t="s">
        <v>38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0.28999999999999998</v>
      </c>
      <c r="T146" s="236">
        <f>S146*H146</f>
        <v>102.22499999999999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166</v>
      </c>
      <c r="AT146" s="237" t="s">
        <v>143</v>
      </c>
      <c r="AU146" s="237" t="s">
        <v>83</v>
      </c>
      <c r="AY146" s="17" t="s">
        <v>140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81</v>
      </c>
      <c r="BK146" s="238">
        <f>ROUND(I146*H146,2)</f>
        <v>0</v>
      </c>
      <c r="BL146" s="17" t="s">
        <v>166</v>
      </c>
      <c r="BM146" s="237" t="s">
        <v>1592</v>
      </c>
    </row>
    <row r="147" s="2" customFormat="1">
      <c r="A147" s="38"/>
      <c r="B147" s="39"/>
      <c r="C147" s="40"/>
      <c r="D147" s="239" t="s">
        <v>150</v>
      </c>
      <c r="E147" s="40"/>
      <c r="F147" s="240" t="s">
        <v>1593</v>
      </c>
      <c r="G147" s="40"/>
      <c r="H147" s="40"/>
      <c r="I147" s="241"/>
      <c r="J147" s="40"/>
      <c r="K147" s="40"/>
      <c r="L147" s="44"/>
      <c r="M147" s="242"/>
      <c r="N147" s="243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150</v>
      </c>
      <c r="AU147" s="17" t="s">
        <v>83</v>
      </c>
    </row>
    <row r="148" s="2" customFormat="1">
      <c r="A148" s="38"/>
      <c r="B148" s="39"/>
      <c r="C148" s="40"/>
      <c r="D148" s="244" t="s">
        <v>152</v>
      </c>
      <c r="E148" s="40"/>
      <c r="F148" s="245" t="s">
        <v>1594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152</v>
      </c>
      <c r="AU148" s="17" t="s">
        <v>83</v>
      </c>
    </row>
    <row r="149" s="13" customFormat="1">
      <c r="A149" s="13"/>
      <c r="B149" s="246"/>
      <c r="C149" s="247"/>
      <c r="D149" s="239" t="s">
        <v>154</v>
      </c>
      <c r="E149" s="248" t="s">
        <v>1</v>
      </c>
      <c r="F149" s="249" t="s">
        <v>1578</v>
      </c>
      <c r="G149" s="247"/>
      <c r="H149" s="248" t="s">
        <v>1</v>
      </c>
      <c r="I149" s="250"/>
      <c r="J149" s="247"/>
      <c r="K149" s="247"/>
      <c r="L149" s="251"/>
      <c r="M149" s="252"/>
      <c r="N149" s="253"/>
      <c r="O149" s="253"/>
      <c r="P149" s="253"/>
      <c r="Q149" s="253"/>
      <c r="R149" s="253"/>
      <c r="S149" s="253"/>
      <c r="T149" s="25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5" t="s">
        <v>154</v>
      </c>
      <c r="AU149" s="255" t="s">
        <v>83</v>
      </c>
      <c r="AV149" s="13" t="s">
        <v>81</v>
      </c>
      <c r="AW149" s="13" t="s">
        <v>30</v>
      </c>
      <c r="AX149" s="13" t="s">
        <v>73</v>
      </c>
      <c r="AY149" s="255" t="s">
        <v>140</v>
      </c>
    </row>
    <row r="150" s="14" customFormat="1">
      <c r="A150" s="14"/>
      <c r="B150" s="256"/>
      <c r="C150" s="257"/>
      <c r="D150" s="239" t="s">
        <v>154</v>
      </c>
      <c r="E150" s="258" t="s">
        <v>1570</v>
      </c>
      <c r="F150" s="259" t="s">
        <v>1595</v>
      </c>
      <c r="G150" s="257"/>
      <c r="H150" s="260">
        <v>352.5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154</v>
      </c>
      <c r="AU150" s="266" t="s">
        <v>83</v>
      </c>
      <c r="AV150" s="14" t="s">
        <v>83</v>
      </c>
      <c r="AW150" s="14" t="s">
        <v>30</v>
      </c>
      <c r="AX150" s="14" t="s">
        <v>81</v>
      </c>
      <c r="AY150" s="266" t="s">
        <v>140</v>
      </c>
    </row>
    <row r="151" s="2" customFormat="1" ht="16.5" customHeight="1">
      <c r="A151" s="38"/>
      <c r="B151" s="39"/>
      <c r="C151" s="226" t="s">
        <v>176</v>
      </c>
      <c r="D151" s="226" t="s">
        <v>143</v>
      </c>
      <c r="E151" s="227" t="s">
        <v>1596</v>
      </c>
      <c r="F151" s="228" t="s">
        <v>1597</v>
      </c>
      <c r="G151" s="229" t="s">
        <v>396</v>
      </c>
      <c r="H151" s="230">
        <v>36</v>
      </c>
      <c r="I151" s="231"/>
      <c r="J151" s="232">
        <f>ROUND(I151*H151,2)</f>
        <v>0</v>
      </c>
      <c r="K151" s="228" t="s">
        <v>147</v>
      </c>
      <c r="L151" s="44"/>
      <c r="M151" s="233" t="s">
        <v>1</v>
      </c>
      <c r="N151" s="234" t="s">
        <v>38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0.040000000000000001</v>
      </c>
      <c r="T151" s="236">
        <f>S151*H151</f>
        <v>1.44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166</v>
      </c>
      <c r="AT151" s="237" t="s">
        <v>143</v>
      </c>
      <c r="AU151" s="237" t="s">
        <v>83</v>
      </c>
      <c r="AY151" s="17" t="s">
        <v>140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81</v>
      </c>
      <c r="BK151" s="238">
        <f>ROUND(I151*H151,2)</f>
        <v>0</v>
      </c>
      <c r="BL151" s="17" t="s">
        <v>166</v>
      </c>
      <c r="BM151" s="237" t="s">
        <v>1598</v>
      </c>
    </row>
    <row r="152" s="2" customFormat="1">
      <c r="A152" s="38"/>
      <c r="B152" s="39"/>
      <c r="C152" s="40"/>
      <c r="D152" s="239" t="s">
        <v>150</v>
      </c>
      <c r="E152" s="40"/>
      <c r="F152" s="240" t="s">
        <v>1599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150</v>
      </c>
      <c r="AU152" s="17" t="s">
        <v>83</v>
      </c>
    </row>
    <row r="153" s="2" customFormat="1">
      <c r="A153" s="38"/>
      <c r="B153" s="39"/>
      <c r="C153" s="40"/>
      <c r="D153" s="244" t="s">
        <v>152</v>
      </c>
      <c r="E153" s="40"/>
      <c r="F153" s="245" t="s">
        <v>1600</v>
      </c>
      <c r="G153" s="40"/>
      <c r="H153" s="40"/>
      <c r="I153" s="241"/>
      <c r="J153" s="40"/>
      <c r="K153" s="40"/>
      <c r="L153" s="44"/>
      <c r="M153" s="242"/>
      <c r="N153" s="24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152</v>
      </c>
      <c r="AU153" s="17" t="s">
        <v>83</v>
      </c>
    </row>
    <row r="154" s="14" customFormat="1">
      <c r="A154" s="14"/>
      <c r="B154" s="256"/>
      <c r="C154" s="257"/>
      <c r="D154" s="239" t="s">
        <v>154</v>
      </c>
      <c r="E154" s="258" t="s">
        <v>1</v>
      </c>
      <c r="F154" s="259" t="s">
        <v>498</v>
      </c>
      <c r="G154" s="257"/>
      <c r="H154" s="260">
        <v>36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154</v>
      </c>
      <c r="AU154" s="266" t="s">
        <v>83</v>
      </c>
      <c r="AV154" s="14" t="s">
        <v>83</v>
      </c>
      <c r="AW154" s="14" t="s">
        <v>30</v>
      </c>
      <c r="AX154" s="14" t="s">
        <v>81</v>
      </c>
      <c r="AY154" s="266" t="s">
        <v>140</v>
      </c>
    </row>
    <row r="155" s="2" customFormat="1" ht="37.8" customHeight="1">
      <c r="A155" s="38"/>
      <c r="B155" s="39"/>
      <c r="C155" s="226" t="s">
        <v>181</v>
      </c>
      <c r="D155" s="226" t="s">
        <v>143</v>
      </c>
      <c r="E155" s="227" t="s">
        <v>1601</v>
      </c>
      <c r="F155" s="228" t="s">
        <v>1602</v>
      </c>
      <c r="G155" s="229" t="s">
        <v>328</v>
      </c>
      <c r="H155" s="230">
        <v>1795.9000000000001</v>
      </c>
      <c r="I155" s="231"/>
      <c r="J155" s="232">
        <f>ROUND(I155*H155,2)</f>
        <v>0</v>
      </c>
      <c r="K155" s="228" t="s">
        <v>147</v>
      </c>
      <c r="L155" s="44"/>
      <c r="M155" s="233" t="s">
        <v>1</v>
      </c>
      <c r="N155" s="234" t="s">
        <v>38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166</v>
      </c>
      <c r="AT155" s="237" t="s">
        <v>143</v>
      </c>
      <c r="AU155" s="237" t="s">
        <v>83</v>
      </c>
      <c r="AY155" s="17" t="s">
        <v>140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81</v>
      </c>
      <c r="BK155" s="238">
        <f>ROUND(I155*H155,2)</f>
        <v>0</v>
      </c>
      <c r="BL155" s="17" t="s">
        <v>166</v>
      </c>
      <c r="BM155" s="237" t="s">
        <v>1603</v>
      </c>
    </row>
    <row r="156" s="2" customFormat="1">
      <c r="A156" s="38"/>
      <c r="B156" s="39"/>
      <c r="C156" s="40"/>
      <c r="D156" s="239" t="s">
        <v>150</v>
      </c>
      <c r="E156" s="40"/>
      <c r="F156" s="240" t="s">
        <v>1604</v>
      </c>
      <c r="G156" s="40"/>
      <c r="H156" s="40"/>
      <c r="I156" s="241"/>
      <c r="J156" s="40"/>
      <c r="K156" s="40"/>
      <c r="L156" s="44"/>
      <c r="M156" s="242"/>
      <c r="N156" s="243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150</v>
      </c>
      <c r="AU156" s="17" t="s">
        <v>83</v>
      </c>
    </row>
    <row r="157" s="2" customFormat="1">
      <c r="A157" s="38"/>
      <c r="B157" s="39"/>
      <c r="C157" s="40"/>
      <c r="D157" s="244" t="s">
        <v>152</v>
      </c>
      <c r="E157" s="40"/>
      <c r="F157" s="245" t="s">
        <v>1605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152</v>
      </c>
      <c r="AU157" s="17" t="s">
        <v>83</v>
      </c>
    </row>
    <row r="158" s="14" customFormat="1">
      <c r="A158" s="14"/>
      <c r="B158" s="256"/>
      <c r="C158" s="257"/>
      <c r="D158" s="239" t="s">
        <v>154</v>
      </c>
      <c r="E158" s="258" t="s">
        <v>273</v>
      </c>
      <c r="F158" s="259" t="s">
        <v>1606</v>
      </c>
      <c r="G158" s="257"/>
      <c r="H158" s="260">
        <v>1795.9000000000001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154</v>
      </c>
      <c r="AU158" s="266" t="s">
        <v>83</v>
      </c>
      <c r="AV158" s="14" t="s">
        <v>83</v>
      </c>
      <c r="AW158" s="14" t="s">
        <v>30</v>
      </c>
      <c r="AX158" s="14" t="s">
        <v>81</v>
      </c>
      <c r="AY158" s="266" t="s">
        <v>140</v>
      </c>
    </row>
    <row r="159" s="2" customFormat="1" ht="37.8" customHeight="1">
      <c r="A159" s="38"/>
      <c r="B159" s="39"/>
      <c r="C159" s="226" t="s">
        <v>188</v>
      </c>
      <c r="D159" s="226" t="s">
        <v>143</v>
      </c>
      <c r="E159" s="227" t="s">
        <v>355</v>
      </c>
      <c r="F159" s="228" t="s">
        <v>356</v>
      </c>
      <c r="G159" s="229" t="s">
        <v>328</v>
      </c>
      <c r="H159" s="230">
        <v>1795.9000000000001</v>
      </c>
      <c r="I159" s="231"/>
      <c r="J159" s="232">
        <f>ROUND(I159*H159,2)</f>
        <v>0</v>
      </c>
      <c r="K159" s="228" t="s">
        <v>147</v>
      </c>
      <c r="L159" s="44"/>
      <c r="M159" s="233" t="s">
        <v>1</v>
      </c>
      <c r="N159" s="234" t="s">
        <v>38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166</v>
      </c>
      <c r="AT159" s="237" t="s">
        <v>143</v>
      </c>
      <c r="AU159" s="237" t="s">
        <v>83</v>
      </c>
      <c r="AY159" s="17" t="s">
        <v>140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81</v>
      </c>
      <c r="BK159" s="238">
        <f>ROUND(I159*H159,2)</f>
        <v>0</v>
      </c>
      <c r="BL159" s="17" t="s">
        <v>166</v>
      </c>
      <c r="BM159" s="237" t="s">
        <v>1607</v>
      </c>
    </row>
    <row r="160" s="2" customFormat="1">
      <c r="A160" s="38"/>
      <c r="B160" s="39"/>
      <c r="C160" s="40"/>
      <c r="D160" s="239" t="s">
        <v>150</v>
      </c>
      <c r="E160" s="40"/>
      <c r="F160" s="240" t="s">
        <v>358</v>
      </c>
      <c r="G160" s="40"/>
      <c r="H160" s="40"/>
      <c r="I160" s="241"/>
      <c r="J160" s="40"/>
      <c r="K160" s="40"/>
      <c r="L160" s="44"/>
      <c r="M160" s="242"/>
      <c r="N160" s="243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150</v>
      </c>
      <c r="AU160" s="17" t="s">
        <v>83</v>
      </c>
    </row>
    <row r="161" s="2" customFormat="1">
      <c r="A161" s="38"/>
      <c r="B161" s="39"/>
      <c r="C161" s="40"/>
      <c r="D161" s="244" t="s">
        <v>152</v>
      </c>
      <c r="E161" s="40"/>
      <c r="F161" s="245" t="s">
        <v>359</v>
      </c>
      <c r="G161" s="40"/>
      <c r="H161" s="40"/>
      <c r="I161" s="241"/>
      <c r="J161" s="40"/>
      <c r="K161" s="40"/>
      <c r="L161" s="44"/>
      <c r="M161" s="242"/>
      <c r="N161" s="243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152</v>
      </c>
      <c r="AU161" s="17" t="s">
        <v>83</v>
      </c>
    </row>
    <row r="162" s="14" customFormat="1">
      <c r="A162" s="14"/>
      <c r="B162" s="256"/>
      <c r="C162" s="257"/>
      <c r="D162" s="239" t="s">
        <v>154</v>
      </c>
      <c r="E162" s="258" t="s">
        <v>1</v>
      </c>
      <c r="F162" s="259" t="s">
        <v>273</v>
      </c>
      <c r="G162" s="257"/>
      <c r="H162" s="260">
        <v>1795.9000000000001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154</v>
      </c>
      <c r="AU162" s="266" t="s">
        <v>83</v>
      </c>
      <c r="AV162" s="14" t="s">
        <v>83</v>
      </c>
      <c r="AW162" s="14" t="s">
        <v>30</v>
      </c>
      <c r="AX162" s="14" t="s">
        <v>81</v>
      </c>
      <c r="AY162" s="266" t="s">
        <v>140</v>
      </c>
    </row>
    <row r="163" s="2" customFormat="1" ht="24.15" customHeight="1">
      <c r="A163" s="38"/>
      <c r="B163" s="39"/>
      <c r="C163" s="226" t="s">
        <v>198</v>
      </c>
      <c r="D163" s="226" t="s">
        <v>143</v>
      </c>
      <c r="E163" s="227" t="s">
        <v>1608</v>
      </c>
      <c r="F163" s="228" t="s">
        <v>1609</v>
      </c>
      <c r="G163" s="229" t="s">
        <v>328</v>
      </c>
      <c r="H163" s="230">
        <v>4</v>
      </c>
      <c r="I163" s="231"/>
      <c r="J163" s="232">
        <f>ROUND(I163*H163,2)</f>
        <v>0</v>
      </c>
      <c r="K163" s="228" t="s">
        <v>147</v>
      </c>
      <c r="L163" s="44"/>
      <c r="M163" s="233" t="s">
        <v>1</v>
      </c>
      <c r="N163" s="234" t="s">
        <v>38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166</v>
      </c>
      <c r="AT163" s="237" t="s">
        <v>143</v>
      </c>
      <c r="AU163" s="237" t="s">
        <v>83</v>
      </c>
      <c r="AY163" s="17" t="s">
        <v>140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81</v>
      </c>
      <c r="BK163" s="238">
        <f>ROUND(I163*H163,2)</f>
        <v>0</v>
      </c>
      <c r="BL163" s="17" t="s">
        <v>166</v>
      </c>
      <c r="BM163" s="237" t="s">
        <v>1610</v>
      </c>
    </row>
    <row r="164" s="2" customFormat="1">
      <c r="A164" s="38"/>
      <c r="B164" s="39"/>
      <c r="C164" s="40"/>
      <c r="D164" s="239" t="s">
        <v>150</v>
      </c>
      <c r="E164" s="40"/>
      <c r="F164" s="240" t="s">
        <v>1611</v>
      </c>
      <c r="G164" s="40"/>
      <c r="H164" s="40"/>
      <c r="I164" s="241"/>
      <c r="J164" s="40"/>
      <c r="K164" s="40"/>
      <c r="L164" s="44"/>
      <c r="M164" s="242"/>
      <c r="N164" s="243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150</v>
      </c>
      <c r="AU164" s="17" t="s">
        <v>83</v>
      </c>
    </row>
    <row r="165" s="2" customFormat="1">
      <c r="A165" s="38"/>
      <c r="B165" s="39"/>
      <c r="C165" s="40"/>
      <c r="D165" s="244" t="s">
        <v>152</v>
      </c>
      <c r="E165" s="40"/>
      <c r="F165" s="245" t="s">
        <v>1612</v>
      </c>
      <c r="G165" s="40"/>
      <c r="H165" s="40"/>
      <c r="I165" s="241"/>
      <c r="J165" s="40"/>
      <c r="K165" s="40"/>
      <c r="L165" s="44"/>
      <c r="M165" s="242"/>
      <c r="N165" s="243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152</v>
      </c>
      <c r="AU165" s="17" t="s">
        <v>83</v>
      </c>
    </row>
    <row r="166" s="2" customFormat="1" ht="33" customHeight="1">
      <c r="A166" s="38"/>
      <c r="B166" s="39"/>
      <c r="C166" s="226" t="s">
        <v>204</v>
      </c>
      <c r="D166" s="226" t="s">
        <v>143</v>
      </c>
      <c r="E166" s="227" t="s">
        <v>963</v>
      </c>
      <c r="F166" s="228" t="s">
        <v>964</v>
      </c>
      <c r="G166" s="229" t="s">
        <v>362</v>
      </c>
      <c r="H166" s="230">
        <v>1795.9000000000001</v>
      </c>
      <c r="I166" s="231"/>
      <c r="J166" s="232">
        <f>ROUND(I166*H166,2)</f>
        <v>0</v>
      </c>
      <c r="K166" s="228" t="s">
        <v>147</v>
      </c>
      <c r="L166" s="44"/>
      <c r="M166" s="233" t="s">
        <v>1</v>
      </c>
      <c r="N166" s="234" t="s">
        <v>38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166</v>
      </c>
      <c r="AT166" s="237" t="s">
        <v>143</v>
      </c>
      <c r="AU166" s="237" t="s">
        <v>83</v>
      </c>
      <c r="AY166" s="17" t="s">
        <v>140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81</v>
      </c>
      <c r="BK166" s="238">
        <f>ROUND(I166*H166,2)</f>
        <v>0</v>
      </c>
      <c r="BL166" s="17" t="s">
        <v>166</v>
      </c>
      <c r="BM166" s="237" t="s">
        <v>1613</v>
      </c>
    </row>
    <row r="167" s="2" customFormat="1">
      <c r="A167" s="38"/>
      <c r="B167" s="39"/>
      <c r="C167" s="40"/>
      <c r="D167" s="239" t="s">
        <v>150</v>
      </c>
      <c r="E167" s="40"/>
      <c r="F167" s="240" t="s">
        <v>966</v>
      </c>
      <c r="G167" s="40"/>
      <c r="H167" s="40"/>
      <c r="I167" s="241"/>
      <c r="J167" s="40"/>
      <c r="K167" s="40"/>
      <c r="L167" s="44"/>
      <c r="M167" s="242"/>
      <c r="N167" s="24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150</v>
      </c>
      <c r="AU167" s="17" t="s">
        <v>83</v>
      </c>
    </row>
    <row r="168" s="2" customFormat="1">
      <c r="A168" s="38"/>
      <c r="B168" s="39"/>
      <c r="C168" s="40"/>
      <c r="D168" s="244" t="s">
        <v>152</v>
      </c>
      <c r="E168" s="40"/>
      <c r="F168" s="245" t="s">
        <v>967</v>
      </c>
      <c r="G168" s="40"/>
      <c r="H168" s="40"/>
      <c r="I168" s="241"/>
      <c r="J168" s="40"/>
      <c r="K168" s="40"/>
      <c r="L168" s="44"/>
      <c r="M168" s="242"/>
      <c r="N168" s="243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152</v>
      </c>
      <c r="AU168" s="17" t="s">
        <v>83</v>
      </c>
    </row>
    <row r="169" s="14" customFormat="1">
      <c r="A169" s="14"/>
      <c r="B169" s="256"/>
      <c r="C169" s="257"/>
      <c r="D169" s="239" t="s">
        <v>154</v>
      </c>
      <c r="E169" s="258" t="s">
        <v>1</v>
      </c>
      <c r="F169" s="259" t="s">
        <v>273</v>
      </c>
      <c r="G169" s="257"/>
      <c r="H169" s="260">
        <v>1795.9000000000001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154</v>
      </c>
      <c r="AU169" s="266" t="s">
        <v>83</v>
      </c>
      <c r="AV169" s="14" t="s">
        <v>83</v>
      </c>
      <c r="AW169" s="14" t="s">
        <v>30</v>
      </c>
      <c r="AX169" s="14" t="s">
        <v>81</v>
      </c>
      <c r="AY169" s="266" t="s">
        <v>140</v>
      </c>
    </row>
    <row r="170" s="2" customFormat="1" ht="16.5" customHeight="1">
      <c r="A170" s="38"/>
      <c r="B170" s="39"/>
      <c r="C170" s="226" t="s">
        <v>210</v>
      </c>
      <c r="D170" s="226" t="s">
        <v>143</v>
      </c>
      <c r="E170" s="227" t="s">
        <v>367</v>
      </c>
      <c r="F170" s="228" t="s">
        <v>368</v>
      </c>
      <c r="G170" s="229" t="s">
        <v>328</v>
      </c>
      <c r="H170" s="230">
        <v>1795.9000000000001</v>
      </c>
      <c r="I170" s="231"/>
      <c r="J170" s="232">
        <f>ROUND(I170*H170,2)</f>
        <v>0</v>
      </c>
      <c r="K170" s="228" t="s">
        <v>147</v>
      </c>
      <c r="L170" s="44"/>
      <c r="M170" s="233" t="s">
        <v>1</v>
      </c>
      <c r="N170" s="234" t="s">
        <v>38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166</v>
      </c>
      <c r="AT170" s="237" t="s">
        <v>143</v>
      </c>
      <c r="AU170" s="237" t="s">
        <v>83</v>
      </c>
      <c r="AY170" s="17" t="s">
        <v>140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81</v>
      </c>
      <c r="BK170" s="238">
        <f>ROUND(I170*H170,2)</f>
        <v>0</v>
      </c>
      <c r="BL170" s="17" t="s">
        <v>166</v>
      </c>
      <c r="BM170" s="237" t="s">
        <v>1614</v>
      </c>
    </row>
    <row r="171" s="2" customFormat="1">
      <c r="A171" s="38"/>
      <c r="B171" s="39"/>
      <c r="C171" s="40"/>
      <c r="D171" s="239" t="s">
        <v>150</v>
      </c>
      <c r="E171" s="40"/>
      <c r="F171" s="240" t="s">
        <v>370</v>
      </c>
      <c r="G171" s="40"/>
      <c r="H171" s="40"/>
      <c r="I171" s="241"/>
      <c r="J171" s="40"/>
      <c r="K171" s="40"/>
      <c r="L171" s="44"/>
      <c r="M171" s="242"/>
      <c r="N171" s="24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150</v>
      </c>
      <c r="AU171" s="17" t="s">
        <v>83</v>
      </c>
    </row>
    <row r="172" s="2" customFormat="1">
      <c r="A172" s="38"/>
      <c r="B172" s="39"/>
      <c r="C172" s="40"/>
      <c r="D172" s="244" t="s">
        <v>152</v>
      </c>
      <c r="E172" s="40"/>
      <c r="F172" s="245" t="s">
        <v>371</v>
      </c>
      <c r="G172" s="40"/>
      <c r="H172" s="40"/>
      <c r="I172" s="241"/>
      <c r="J172" s="40"/>
      <c r="K172" s="40"/>
      <c r="L172" s="44"/>
      <c r="M172" s="242"/>
      <c r="N172" s="24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152</v>
      </c>
      <c r="AU172" s="17" t="s">
        <v>83</v>
      </c>
    </row>
    <row r="173" s="14" customFormat="1">
      <c r="A173" s="14"/>
      <c r="B173" s="256"/>
      <c r="C173" s="257"/>
      <c r="D173" s="239" t="s">
        <v>154</v>
      </c>
      <c r="E173" s="258" t="s">
        <v>1</v>
      </c>
      <c r="F173" s="259" t="s">
        <v>273</v>
      </c>
      <c r="G173" s="257"/>
      <c r="H173" s="260">
        <v>1795.9000000000001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154</v>
      </c>
      <c r="AU173" s="266" t="s">
        <v>83</v>
      </c>
      <c r="AV173" s="14" t="s">
        <v>83</v>
      </c>
      <c r="AW173" s="14" t="s">
        <v>30</v>
      </c>
      <c r="AX173" s="14" t="s">
        <v>81</v>
      </c>
      <c r="AY173" s="266" t="s">
        <v>140</v>
      </c>
    </row>
    <row r="174" s="2" customFormat="1" ht="24.15" customHeight="1">
      <c r="A174" s="38"/>
      <c r="B174" s="39"/>
      <c r="C174" s="226" t="s">
        <v>8</v>
      </c>
      <c r="D174" s="226" t="s">
        <v>143</v>
      </c>
      <c r="E174" s="227" t="s">
        <v>1615</v>
      </c>
      <c r="F174" s="228" t="s">
        <v>1616</v>
      </c>
      <c r="G174" s="229" t="s">
        <v>292</v>
      </c>
      <c r="H174" s="230">
        <v>1339.2000000000001</v>
      </c>
      <c r="I174" s="231"/>
      <c r="J174" s="232">
        <f>ROUND(I174*H174,2)</f>
        <v>0</v>
      </c>
      <c r="K174" s="228" t="s">
        <v>147</v>
      </c>
      <c r="L174" s="44"/>
      <c r="M174" s="233" t="s">
        <v>1</v>
      </c>
      <c r="N174" s="234" t="s">
        <v>38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166</v>
      </c>
      <c r="AT174" s="237" t="s">
        <v>143</v>
      </c>
      <c r="AU174" s="237" t="s">
        <v>83</v>
      </c>
      <c r="AY174" s="17" t="s">
        <v>140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81</v>
      </c>
      <c r="BK174" s="238">
        <f>ROUND(I174*H174,2)</f>
        <v>0</v>
      </c>
      <c r="BL174" s="17" t="s">
        <v>166</v>
      </c>
      <c r="BM174" s="237" t="s">
        <v>1617</v>
      </c>
    </row>
    <row r="175" s="2" customFormat="1">
      <c r="A175" s="38"/>
      <c r="B175" s="39"/>
      <c r="C175" s="40"/>
      <c r="D175" s="239" t="s">
        <v>150</v>
      </c>
      <c r="E175" s="40"/>
      <c r="F175" s="240" t="s">
        <v>1618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150</v>
      </c>
      <c r="AU175" s="17" t="s">
        <v>83</v>
      </c>
    </row>
    <row r="176" s="2" customFormat="1">
      <c r="A176" s="38"/>
      <c r="B176" s="39"/>
      <c r="C176" s="40"/>
      <c r="D176" s="244" t="s">
        <v>152</v>
      </c>
      <c r="E176" s="40"/>
      <c r="F176" s="245" t="s">
        <v>1619</v>
      </c>
      <c r="G176" s="40"/>
      <c r="H176" s="40"/>
      <c r="I176" s="241"/>
      <c r="J176" s="40"/>
      <c r="K176" s="40"/>
      <c r="L176" s="44"/>
      <c r="M176" s="242"/>
      <c r="N176" s="243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152</v>
      </c>
      <c r="AU176" s="17" t="s">
        <v>83</v>
      </c>
    </row>
    <row r="177" s="14" customFormat="1">
      <c r="A177" s="14"/>
      <c r="B177" s="256"/>
      <c r="C177" s="257"/>
      <c r="D177" s="239" t="s">
        <v>154</v>
      </c>
      <c r="E177" s="258" t="s">
        <v>1573</v>
      </c>
      <c r="F177" s="259" t="s">
        <v>1620</v>
      </c>
      <c r="G177" s="257"/>
      <c r="H177" s="260">
        <v>1339.2000000000001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6" t="s">
        <v>154</v>
      </c>
      <c r="AU177" s="266" t="s">
        <v>83</v>
      </c>
      <c r="AV177" s="14" t="s">
        <v>83</v>
      </c>
      <c r="AW177" s="14" t="s">
        <v>30</v>
      </c>
      <c r="AX177" s="14" t="s">
        <v>81</v>
      </c>
      <c r="AY177" s="266" t="s">
        <v>140</v>
      </c>
    </row>
    <row r="178" s="2" customFormat="1" ht="24.15" customHeight="1">
      <c r="A178" s="38"/>
      <c r="B178" s="39"/>
      <c r="C178" s="226" t="s">
        <v>222</v>
      </c>
      <c r="D178" s="226" t="s">
        <v>143</v>
      </c>
      <c r="E178" s="227" t="s">
        <v>1621</v>
      </c>
      <c r="F178" s="228" t="s">
        <v>1622</v>
      </c>
      <c r="G178" s="229" t="s">
        <v>292</v>
      </c>
      <c r="H178" s="230">
        <v>1339.2000000000001</v>
      </c>
      <c r="I178" s="231"/>
      <c r="J178" s="232">
        <f>ROUND(I178*H178,2)</f>
        <v>0</v>
      </c>
      <c r="K178" s="228" t="s">
        <v>147</v>
      </c>
      <c r="L178" s="44"/>
      <c r="M178" s="233" t="s">
        <v>1</v>
      </c>
      <c r="N178" s="234" t="s">
        <v>38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166</v>
      </c>
      <c r="AT178" s="237" t="s">
        <v>143</v>
      </c>
      <c r="AU178" s="237" t="s">
        <v>83</v>
      </c>
      <c r="AY178" s="17" t="s">
        <v>140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81</v>
      </c>
      <c r="BK178" s="238">
        <f>ROUND(I178*H178,2)</f>
        <v>0</v>
      </c>
      <c r="BL178" s="17" t="s">
        <v>166</v>
      </c>
      <c r="BM178" s="237" t="s">
        <v>1623</v>
      </c>
    </row>
    <row r="179" s="2" customFormat="1">
      <c r="A179" s="38"/>
      <c r="B179" s="39"/>
      <c r="C179" s="40"/>
      <c r="D179" s="239" t="s">
        <v>150</v>
      </c>
      <c r="E179" s="40"/>
      <c r="F179" s="240" t="s">
        <v>1624</v>
      </c>
      <c r="G179" s="40"/>
      <c r="H179" s="40"/>
      <c r="I179" s="241"/>
      <c r="J179" s="40"/>
      <c r="K179" s="40"/>
      <c r="L179" s="44"/>
      <c r="M179" s="242"/>
      <c r="N179" s="243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150</v>
      </c>
      <c r="AU179" s="17" t="s">
        <v>83</v>
      </c>
    </row>
    <row r="180" s="2" customFormat="1">
      <c r="A180" s="38"/>
      <c r="B180" s="39"/>
      <c r="C180" s="40"/>
      <c r="D180" s="244" t="s">
        <v>152</v>
      </c>
      <c r="E180" s="40"/>
      <c r="F180" s="245" t="s">
        <v>1625</v>
      </c>
      <c r="G180" s="40"/>
      <c r="H180" s="40"/>
      <c r="I180" s="241"/>
      <c r="J180" s="40"/>
      <c r="K180" s="40"/>
      <c r="L180" s="44"/>
      <c r="M180" s="242"/>
      <c r="N180" s="243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152</v>
      </c>
      <c r="AU180" s="17" t="s">
        <v>83</v>
      </c>
    </row>
    <row r="181" s="14" customFormat="1">
      <c r="A181" s="14"/>
      <c r="B181" s="256"/>
      <c r="C181" s="257"/>
      <c r="D181" s="239" t="s">
        <v>154</v>
      </c>
      <c r="E181" s="258" t="s">
        <v>1</v>
      </c>
      <c r="F181" s="259" t="s">
        <v>1573</v>
      </c>
      <c r="G181" s="257"/>
      <c r="H181" s="260">
        <v>1339.2000000000001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6" t="s">
        <v>154</v>
      </c>
      <c r="AU181" s="266" t="s">
        <v>83</v>
      </c>
      <c r="AV181" s="14" t="s">
        <v>83</v>
      </c>
      <c r="AW181" s="14" t="s">
        <v>30</v>
      </c>
      <c r="AX181" s="14" t="s">
        <v>81</v>
      </c>
      <c r="AY181" s="266" t="s">
        <v>140</v>
      </c>
    </row>
    <row r="182" s="2" customFormat="1" ht="24.15" customHeight="1">
      <c r="A182" s="38"/>
      <c r="B182" s="39"/>
      <c r="C182" s="226" t="s">
        <v>229</v>
      </c>
      <c r="D182" s="226" t="s">
        <v>143</v>
      </c>
      <c r="E182" s="227" t="s">
        <v>1626</v>
      </c>
      <c r="F182" s="228" t="s">
        <v>1627</v>
      </c>
      <c r="G182" s="229" t="s">
        <v>292</v>
      </c>
      <c r="H182" s="230">
        <v>17.100000000000001</v>
      </c>
      <c r="I182" s="231"/>
      <c r="J182" s="232">
        <f>ROUND(I182*H182,2)</f>
        <v>0</v>
      </c>
      <c r="K182" s="228" t="s">
        <v>147</v>
      </c>
      <c r="L182" s="44"/>
      <c r="M182" s="233" t="s">
        <v>1</v>
      </c>
      <c r="N182" s="234" t="s">
        <v>38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166</v>
      </c>
      <c r="AT182" s="237" t="s">
        <v>143</v>
      </c>
      <c r="AU182" s="237" t="s">
        <v>83</v>
      </c>
      <c r="AY182" s="17" t="s">
        <v>140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81</v>
      </c>
      <c r="BK182" s="238">
        <f>ROUND(I182*H182,2)</f>
        <v>0</v>
      </c>
      <c r="BL182" s="17" t="s">
        <v>166</v>
      </c>
      <c r="BM182" s="237" t="s">
        <v>1628</v>
      </c>
    </row>
    <row r="183" s="2" customFormat="1">
      <c r="A183" s="38"/>
      <c r="B183" s="39"/>
      <c r="C183" s="40"/>
      <c r="D183" s="239" t="s">
        <v>150</v>
      </c>
      <c r="E183" s="40"/>
      <c r="F183" s="240" t="s">
        <v>1629</v>
      </c>
      <c r="G183" s="40"/>
      <c r="H183" s="40"/>
      <c r="I183" s="241"/>
      <c r="J183" s="40"/>
      <c r="K183" s="40"/>
      <c r="L183" s="44"/>
      <c r="M183" s="242"/>
      <c r="N183" s="243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150</v>
      </c>
      <c r="AU183" s="17" t="s">
        <v>83</v>
      </c>
    </row>
    <row r="184" s="2" customFormat="1">
      <c r="A184" s="38"/>
      <c r="B184" s="39"/>
      <c r="C184" s="40"/>
      <c r="D184" s="244" t="s">
        <v>152</v>
      </c>
      <c r="E184" s="40"/>
      <c r="F184" s="245" t="s">
        <v>1630</v>
      </c>
      <c r="G184" s="40"/>
      <c r="H184" s="40"/>
      <c r="I184" s="241"/>
      <c r="J184" s="40"/>
      <c r="K184" s="40"/>
      <c r="L184" s="44"/>
      <c r="M184" s="242"/>
      <c r="N184" s="243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152</v>
      </c>
      <c r="AU184" s="17" t="s">
        <v>83</v>
      </c>
    </row>
    <row r="185" s="2" customFormat="1" ht="16.5" customHeight="1">
      <c r="A185" s="38"/>
      <c r="B185" s="39"/>
      <c r="C185" s="271" t="s">
        <v>235</v>
      </c>
      <c r="D185" s="271" t="s">
        <v>378</v>
      </c>
      <c r="E185" s="272" t="s">
        <v>1631</v>
      </c>
      <c r="F185" s="273" t="s">
        <v>1632</v>
      </c>
      <c r="G185" s="274" t="s">
        <v>875</v>
      </c>
      <c r="H185" s="275">
        <v>0.34200000000000003</v>
      </c>
      <c r="I185" s="276"/>
      <c r="J185" s="277">
        <f>ROUND(I185*H185,2)</f>
        <v>0</v>
      </c>
      <c r="K185" s="273" t="s">
        <v>147</v>
      </c>
      <c r="L185" s="278"/>
      <c r="M185" s="279" t="s">
        <v>1</v>
      </c>
      <c r="N185" s="280" t="s">
        <v>38</v>
      </c>
      <c r="O185" s="91"/>
      <c r="P185" s="235">
        <f>O185*H185</f>
        <v>0</v>
      </c>
      <c r="Q185" s="235">
        <v>0.001</v>
      </c>
      <c r="R185" s="235">
        <f>Q185*H185</f>
        <v>0.00034200000000000002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188</v>
      </c>
      <c r="AT185" s="237" t="s">
        <v>378</v>
      </c>
      <c r="AU185" s="237" t="s">
        <v>83</v>
      </c>
      <c r="AY185" s="17" t="s">
        <v>140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81</v>
      </c>
      <c r="BK185" s="238">
        <f>ROUND(I185*H185,2)</f>
        <v>0</v>
      </c>
      <c r="BL185" s="17" t="s">
        <v>166</v>
      </c>
      <c r="BM185" s="237" t="s">
        <v>1633</v>
      </c>
    </row>
    <row r="186" s="2" customFormat="1">
      <c r="A186" s="38"/>
      <c r="B186" s="39"/>
      <c r="C186" s="40"/>
      <c r="D186" s="239" t="s">
        <v>150</v>
      </c>
      <c r="E186" s="40"/>
      <c r="F186" s="240" t="s">
        <v>1632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150</v>
      </c>
      <c r="AU186" s="17" t="s">
        <v>83</v>
      </c>
    </row>
    <row r="187" s="14" customFormat="1">
      <c r="A187" s="14"/>
      <c r="B187" s="256"/>
      <c r="C187" s="257"/>
      <c r="D187" s="239" t="s">
        <v>154</v>
      </c>
      <c r="E187" s="257"/>
      <c r="F187" s="259" t="s">
        <v>1634</v>
      </c>
      <c r="G187" s="257"/>
      <c r="H187" s="260">
        <v>0.34200000000000003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154</v>
      </c>
      <c r="AU187" s="266" t="s">
        <v>83</v>
      </c>
      <c r="AV187" s="14" t="s">
        <v>83</v>
      </c>
      <c r="AW187" s="14" t="s">
        <v>4</v>
      </c>
      <c r="AX187" s="14" t="s">
        <v>81</v>
      </c>
      <c r="AY187" s="266" t="s">
        <v>140</v>
      </c>
    </row>
    <row r="188" s="2" customFormat="1" ht="24.15" customHeight="1">
      <c r="A188" s="38"/>
      <c r="B188" s="39"/>
      <c r="C188" s="226" t="s">
        <v>243</v>
      </c>
      <c r="D188" s="226" t="s">
        <v>143</v>
      </c>
      <c r="E188" s="227" t="s">
        <v>1635</v>
      </c>
      <c r="F188" s="228" t="s">
        <v>1636</v>
      </c>
      <c r="G188" s="229" t="s">
        <v>292</v>
      </c>
      <c r="H188" s="230">
        <v>17.100000000000001</v>
      </c>
      <c r="I188" s="231"/>
      <c r="J188" s="232">
        <f>ROUND(I188*H188,2)</f>
        <v>0</v>
      </c>
      <c r="K188" s="228" t="s">
        <v>147</v>
      </c>
      <c r="L188" s="44"/>
      <c r="M188" s="233" t="s">
        <v>1</v>
      </c>
      <c r="N188" s="234" t="s">
        <v>38</v>
      </c>
      <c r="O188" s="91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166</v>
      </c>
      <c r="AT188" s="237" t="s">
        <v>143</v>
      </c>
      <c r="AU188" s="237" t="s">
        <v>83</v>
      </c>
      <c r="AY188" s="17" t="s">
        <v>140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81</v>
      </c>
      <c r="BK188" s="238">
        <f>ROUND(I188*H188,2)</f>
        <v>0</v>
      </c>
      <c r="BL188" s="17" t="s">
        <v>166</v>
      </c>
      <c r="BM188" s="237" t="s">
        <v>1637</v>
      </c>
    </row>
    <row r="189" s="2" customFormat="1">
      <c r="A189" s="38"/>
      <c r="B189" s="39"/>
      <c r="C189" s="40"/>
      <c r="D189" s="239" t="s">
        <v>150</v>
      </c>
      <c r="E189" s="40"/>
      <c r="F189" s="240" t="s">
        <v>1638</v>
      </c>
      <c r="G189" s="40"/>
      <c r="H189" s="40"/>
      <c r="I189" s="241"/>
      <c r="J189" s="40"/>
      <c r="K189" s="40"/>
      <c r="L189" s="44"/>
      <c r="M189" s="242"/>
      <c r="N189" s="243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150</v>
      </c>
      <c r="AU189" s="17" t="s">
        <v>83</v>
      </c>
    </row>
    <row r="190" s="2" customFormat="1">
      <c r="A190" s="38"/>
      <c r="B190" s="39"/>
      <c r="C190" s="40"/>
      <c r="D190" s="244" t="s">
        <v>152</v>
      </c>
      <c r="E190" s="40"/>
      <c r="F190" s="245" t="s">
        <v>1639</v>
      </c>
      <c r="G190" s="40"/>
      <c r="H190" s="40"/>
      <c r="I190" s="241"/>
      <c r="J190" s="40"/>
      <c r="K190" s="40"/>
      <c r="L190" s="44"/>
      <c r="M190" s="242"/>
      <c r="N190" s="243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152</v>
      </c>
      <c r="AU190" s="17" t="s">
        <v>83</v>
      </c>
    </row>
    <row r="191" s="12" customFormat="1" ht="22.8" customHeight="1">
      <c r="A191" s="12"/>
      <c r="B191" s="210"/>
      <c r="C191" s="211"/>
      <c r="D191" s="212" t="s">
        <v>72</v>
      </c>
      <c r="E191" s="224" t="s">
        <v>139</v>
      </c>
      <c r="F191" s="224" t="s">
        <v>1640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SUM(P192:P226)</f>
        <v>0</v>
      </c>
      <c r="Q191" s="218"/>
      <c r="R191" s="219">
        <f>SUM(R192:R226)</f>
        <v>707.44812999999999</v>
      </c>
      <c r="S191" s="218"/>
      <c r="T191" s="220">
        <f>SUM(T192:T226)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81</v>
      </c>
      <c r="AT191" s="222" t="s">
        <v>72</v>
      </c>
      <c r="AU191" s="222" t="s">
        <v>81</v>
      </c>
      <c r="AY191" s="221" t="s">
        <v>140</v>
      </c>
      <c r="BK191" s="223">
        <f>SUM(BK192:BK226)</f>
        <v>0</v>
      </c>
    </row>
    <row r="192" s="2" customFormat="1" ht="24.15" customHeight="1">
      <c r="A192" s="38"/>
      <c r="B192" s="39"/>
      <c r="C192" s="226" t="s">
        <v>249</v>
      </c>
      <c r="D192" s="226" t="s">
        <v>143</v>
      </c>
      <c r="E192" s="227" t="s">
        <v>1641</v>
      </c>
      <c r="F192" s="228" t="s">
        <v>1642</v>
      </c>
      <c r="G192" s="229" t="s">
        <v>292</v>
      </c>
      <c r="H192" s="230">
        <v>816</v>
      </c>
      <c r="I192" s="231"/>
      <c r="J192" s="232">
        <f>ROUND(I192*H192,2)</f>
        <v>0</v>
      </c>
      <c r="K192" s="228" t="s">
        <v>147</v>
      </c>
      <c r="L192" s="44"/>
      <c r="M192" s="233" t="s">
        <v>1</v>
      </c>
      <c r="N192" s="234" t="s">
        <v>38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166</v>
      </c>
      <c r="AT192" s="237" t="s">
        <v>143</v>
      </c>
      <c r="AU192" s="237" t="s">
        <v>83</v>
      </c>
      <c r="AY192" s="17" t="s">
        <v>140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81</v>
      </c>
      <c r="BK192" s="238">
        <f>ROUND(I192*H192,2)</f>
        <v>0</v>
      </c>
      <c r="BL192" s="17" t="s">
        <v>166</v>
      </c>
      <c r="BM192" s="237" t="s">
        <v>1643</v>
      </c>
    </row>
    <row r="193" s="2" customFormat="1">
      <c r="A193" s="38"/>
      <c r="B193" s="39"/>
      <c r="C193" s="40"/>
      <c r="D193" s="239" t="s">
        <v>150</v>
      </c>
      <c r="E193" s="40"/>
      <c r="F193" s="240" t="s">
        <v>1644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150</v>
      </c>
      <c r="AU193" s="17" t="s">
        <v>83</v>
      </c>
    </row>
    <row r="194" s="2" customFormat="1">
      <c r="A194" s="38"/>
      <c r="B194" s="39"/>
      <c r="C194" s="40"/>
      <c r="D194" s="244" t="s">
        <v>152</v>
      </c>
      <c r="E194" s="40"/>
      <c r="F194" s="245" t="s">
        <v>1645</v>
      </c>
      <c r="G194" s="40"/>
      <c r="H194" s="40"/>
      <c r="I194" s="241"/>
      <c r="J194" s="40"/>
      <c r="K194" s="40"/>
      <c r="L194" s="44"/>
      <c r="M194" s="242"/>
      <c r="N194" s="243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152</v>
      </c>
      <c r="AU194" s="17" t="s">
        <v>83</v>
      </c>
    </row>
    <row r="195" s="14" customFormat="1">
      <c r="A195" s="14"/>
      <c r="B195" s="256"/>
      <c r="C195" s="257"/>
      <c r="D195" s="239" t="s">
        <v>154</v>
      </c>
      <c r="E195" s="258" t="s">
        <v>1</v>
      </c>
      <c r="F195" s="259" t="s">
        <v>1646</v>
      </c>
      <c r="G195" s="257"/>
      <c r="H195" s="260">
        <v>816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6" t="s">
        <v>154</v>
      </c>
      <c r="AU195" s="266" t="s">
        <v>83</v>
      </c>
      <c r="AV195" s="14" t="s">
        <v>83</v>
      </c>
      <c r="AW195" s="14" t="s">
        <v>30</v>
      </c>
      <c r="AX195" s="14" t="s">
        <v>81</v>
      </c>
      <c r="AY195" s="266" t="s">
        <v>140</v>
      </c>
    </row>
    <row r="196" s="2" customFormat="1" ht="24.15" customHeight="1">
      <c r="A196" s="38"/>
      <c r="B196" s="39"/>
      <c r="C196" s="226" t="s">
        <v>256</v>
      </c>
      <c r="D196" s="226" t="s">
        <v>143</v>
      </c>
      <c r="E196" s="227" t="s">
        <v>1647</v>
      </c>
      <c r="F196" s="228" t="s">
        <v>1648</v>
      </c>
      <c r="G196" s="229" t="s">
        <v>292</v>
      </c>
      <c r="H196" s="230">
        <v>931.20000000000005</v>
      </c>
      <c r="I196" s="231"/>
      <c r="J196" s="232">
        <f>ROUND(I196*H196,2)</f>
        <v>0</v>
      </c>
      <c r="K196" s="228" t="s">
        <v>147</v>
      </c>
      <c r="L196" s="44"/>
      <c r="M196" s="233" t="s">
        <v>1</v>
      </c>
      <c r="N196" s="234" t="s">
        <v>38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166</v>
      </c>
      <c r="AT196" s="237" t="s">
        <v>143</v>
      </c>
      <c r="AU196" s="237" t="s">
        <v>83</v>
      </c>
      <c r="AY196" s="17" t="s">
        <v>140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81</v>
      </c>
      <c r="BK196" s="238">
        <f>ROUND(I196*H196,2)</f>
        <v>0</v>
      </c>
      <c r="BL196" s="17" t="s">
        <v>166</v>
      </c>
      <c r="BM196" s="237" t="s">
        <v>1649</v>
      </c>
    </row>
    <row r="197" s="2" customFormat="1">
      <c r="A197" s="38"/>
      <c r="B197" s="39"/>
      <c r="C197" s="40"/>
      <c r="D197" s="239" t="s">
        <v>150</v>
      </c>
      <c r="E197" s="40"/>
      <c r="F197" s="240" t="s">
        <v>1650</v>
      </c>
      <c r="G197" s="40"/>
      <c r="H197" s="40"/>
      <c r="I197" s="241"/>
      <c r="J197" s="40"/>
      <c r="K197" s="40"/>
      <c r="L197" s="44"/>
      <c r="M197" s="242"/>
      <c r="N197" s="243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150</v>
      </c>
      <c r="AU197" s="17" t="s">
        <v>83</v>
      </c>
    </row>
    <row r="198" s="2" customFormat="1">
      <c r="A198" s="38"/>
      <c r="B198" s="39"/>
      <c r="C198" s="40"/>
      <c r="D198" s="244" t="s">
        <v>152</v>
      </c>
      <c r="E198" s="40"/>
      <c r="F198" s="245" t="s">
        <v>1651</v>
      </c>
      <c r="G198" s="40"/>
      <c r="H198" s="40"/>
      <c r="I198" s="241"/>
      <c r="J198" s="40"/>
      <c r="K198" s="40"/>
      <c r="L198" s="44"/>
      <c r="M198" s="242"/>
      <c r="N198" s="24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152</v>
      </c>
      <c r="AU198" s="17" t="s">
        <v>83</v>
      </c>
    </row>
    <row r="199" s="14" customFormat="1">
      <c r="A199" s="14"/>
      <c r="B199" s="256"/>
      <c r="C199" s="257"/>
      <c r="D199" s="239" t="s">
        <v>154</v>
      </c>
      <c r="E199" s="258" t="s">
        <v>1</v>
      </c>
      <c r="F199" s="259" t="s">
        <v>1652</v>
      </c>
      <c r="G199" s="257"/>
      <c r="H199" s="260">
        <v>931.20000000000005</v>
      </c>
      <c r="I199" s="261"/>
      <c r="J199" s="257"/>
      <c r="K199" s="257"/>
      <c r="L199" s="262"/>
      <c r="M199" s="263"/>
      <c r="N199" s="264"/>
      <c r="O199" s="264"/>
      <c r="P199" s="264"/>
      <c r="Q199" s="264"/>
      <c r="R199" s="264"/>
      <c r="S199" s="264"/>
      <c r="T199" s="26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6" t="s">
        <v>154</v>
      </c>
      <c r="AU199" s="266" t="s">
        <v>83</v>
      </c>
      <c r="AV199" s="14" t="s">
        <v>83</v>
      </c>
      <c r="AW199" s="14" t="s">
        <v>30</v>
      </c>
      <c r="AX199" s="14" t="s">
        <v>81</v>
      </c>
      <c r="AY199" s="266" t="s">
        <v>140</v>
      </c>
    </row>
    <row r="200" s="2" customFormat="1" ht="24.15" customHeight="1">
      <c r="A200" s="38"/>
      <c r="B200" s="39"/>
      <c r="C200" s="226" t="s">
        <v>405</v>
      </c>
      <c r="D200" s="226" t="s">
        <v>143</v>
      </c>
      <c r="E200" s="227" t="s">
        <v>1653</v>
      </c>
      <c r="F200" s="228" t="s">
        <v>1654</v>
      </c>
      <c r="G200" s="229" t="s">
        <v>292</v>
      </c>
      <c r="H200" s="230">
        <v>931.20000000000005</v>
      </c>
      <c r="I200" s="231"/>
      <c r="J200" s="232">
        <f>ROUND(I200*H200,2)</f>
        <v>0</v>
      </c>
      <c r="K200" s="228" t="s">
        <v>147</v>
      </c>
      <c r="L200" s="44"/>
      <c r="M200" s="233" t="s">
        <v>1</v>
      </c>
      <c r="N200" s="234" t="s">
        <v>38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166</v>
      </c>
      <c r="AT200" s="237" t="s">
        <v>143</v>
      </c>
      <c r="AU200" s="237" t="s">
        <v>83</v>
      </c>
      <c r="AY200" s="17" t="s">
        <v>140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81</v>
      </c>
      <c r="BK200" s="238">
        <f>ROUND(I200*H200,2)</f>
        <v>0</v>
      </c>
      <c r="BL200" s="17" t="s">
        <v>166</v>
      </c>
      <c r="BM200" s="237" t="s">
        <v>1655</v>
      </c>
    </row>
    <row r="201" s="2" customFormat="1">
      <c r="A201" s="38"/>
      <c r="B201" s="39"/>
      <c r="C201" s="40"/>
      <c r="D201" s="239" t="s">
        <v>150</v>
      </c>
      <c r="E201" s="40"/>
      <c r="F201" s="240" t="s">
        <v>1656</v>
      </c>
      <c r="G201" s="40"/>
      <c r="H201" s="40"/>
      <c r="I201" s="241"/>
      <c r="J201" s="40"/>
      <c r="K201" s="40"/>
      <c r="L201" s="44"/>
      <c r="M201" s="242"/>
      <c r="N201" s="243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150</v>
      </c>
      <c r="AU201" s="17" t="s">
        <v>83</v>
      </c>
    </row>
    <row r="202" s="2" customFormat="1">
      <c r="A202" s="38"/>
      <c r="B202" s="39"/>
      <c r="C202" s="40"/>
      <c r="D202" s="244" t="s">
        <v>152</v>
      </c>
      <c r="E202" s="40"/>
      <c r="F202" s="245" t="s">
        <v>1657</v>
      </c>
      <c r="G202" s="40"/>
      <c r="H202" s="40"/>
      <c r="I202" s="241"/>
      <c r="J202" s="40"/>
      <c r="K202" s="40"/>
      <c r="L202" s="44"/>
      <c r="M202" s="242"/>
      <c r="N202" s="243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152</v>
      </c>
      <c r="AU202" s="17" t="s">
        <v>83</v>
      </c>
    </row>
    <row r="203" s="14" customFormat="1">
      <c r="A203" s="14"/>
      <c r="B203" s="256"/>
      <c r="C203" s="257"/>
      <c r="D203" s="239" t="s">
        <v>154</v>
      </c>
      <c r="E203" s="258" t="s">
        <v>1</v>
      </c>
      <c r="F203" s="259" t="s">
        <v>1652</v>
      </c>
      <c r="G203" s="257"/>
      <c r="H203" s="260">
        <v>931.20000000000005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6" t="s">
        <v>154</v>
      </c>
      <c r="AU203" s="266" t="s">
        <v>83</v>
      </c>
      <c r="AV203" s="14" t="s">
        <v>83</v>
      </c>
      <c r="AW203" s="14" t="s">
        <v>30</v>
      </c>
      <c r="AX203" s="14" t="s">
        <v>81</v>
      </c>
      <c r="AY203" s="266" t="s">
        <v>140</v>
      </c>
    </row>
    <row r="204" s="2" customFormat="1" ht="24.15" customHeight="1">
      <c r="A204" s="38"/>
      <c r="B204" s="39"/>
      <c r="C204" s="226" t="s">
        <v>413</v>
      </c>
      <c r="D204" s="226" t="s">
        <v>143</v>
      </c>
      <c r="E204" s="227" t="s">
        <v>1658</v>
      </c>
      <c r="F204" s="228" t="s">
        <v>1659</v>
      </c>
      <c r="G204" s="229" t="s">
        <v>292</v>
      </c>
      <c r="H204" s="230">
        <v>931.20000000000005</v>
      </c>
      <c r="I204" s="231"/>
      <c r="J204" s="232">
        <f>ROUND(I204*H204,2)</f>
        <v>0</v>
      </c>
      <c r="K204" s="228" t="s">
        <v>147</v>
      </c>
      <c r="L204" s="44"/>
      <c r="M204" s="233" t="s">
        <v>1</v>
      </c>
      <c r="N204" s="234" t="s">
        <v>38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166</v>
      </c>
      <c r="AT204" s="237" t="s">
        <v>143</v>
      </c>
      <c r="AU204" s="237" t="s">
        <v>83</v>
      </c>
      <c r="AY204" s="17" t="s">
        <v>140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81</v>
      </c>
      <c r="BK204" s="238">
        <f>ROUND(I204*H204,2)</f>
        <v>0</v>
      </c>
      <c r="BL204" s="17" t="s">
        <v>166</v>
      </c>
      <c r="BM204" s="237" t="s">
        <v>1660</v>
      </c>
    </row>
    <row r="205" s="2" customFormat="1">
      <c r="A205" s="38"/>
      <c r="B205" s="39"/>
      <c r="C205" s="40"/>
      <c r="D205" s="239" t="s">
        <v>150</v>
      </c>
      <c r="E205" s="40"/>
      <c r="F205" s="240" t="s">
        <v>1661</v>
      </c>
      <c r="G205" s="40"/>
      <c r="H205" s="40"/>
      <c r="I205" s="241"/>
      <c r="J205" s="40"/>
      <c r="K205" s="40"/>
      <c r="L205" s="44"/>
      <c r="M205" s="242"/>
      <c r="N205" s="243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150</v>
      </c>
      <c r="AU205" s="17" t="s">
        <v>83</v>
      </c>
    </row>
    <row r="206" s="2" customFormat="1">
      <c r="A206" s="38"/>
      <c r="B206" s="39"/>
      <c r="C206" s="40"/>
      <c r="D206" s="244" t="s">
        <v>152</v>
      </c>
      <c r="E206" s="40"/>
      <c r="F206" s="245" t="s">
        <v>1662</v>
      </c>
      <c r="G206" s="40"/>
      <c r="H206" s="40"/>
      <c r="I206" s="241"/>
      <c r="J206" s="40"/>
      <c r="K206" s="40"/>
      <c r="L206" s="44"/>
      <c r="M206" s="242"/>
      <c r="N206" s="243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152</v>
      </c>
      <c r="AU206" s="17" t="s">
        <v>83</v>
      </c>
    </row>
    <row r="207" s="14" customFormat="1">
      <c r="A207" s="14"/>
      <c r="B207" s="256"/>
      <c r="C207" s="257"/>
      <c r="D207" s="239" t="s">
        <v>154</v>
      </c>
      <c r="E207" s="258" t="s">
        <v>1</v>
      </c>
      <c r="F207" s="259" t="s">
        <v>1652</v>
      </c>
      <c r="G207" s="257"/>
      <c r="H207" s="260">
        <v>931.20000000000005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6" t="s">
        <v>154</v>
      </c>
      <c r="AU207" s="266" t="s">
        <v>83</v>
      </c>
      <c r="AV207" s="14" t="s">
        <v>83</v>
      </c>
      <c r="AW207" s="14" t="s">
        <v>30</v>
      </c>
      <c r="AX207" s="14" t="s">
        <v>81</v>
      </c>
      <c r="AY207" s="266" t="s">
        <v>140</v>
      </c>
    </row>
    <row r="208" s="2" customFormat="1" ht="24.15" customHeight="1">
      <c r="A208" s="38"/>
      <c r="B208" s="39"/>
      <c r="C208" s="226" t="s">
        <v>7</v>
      </c>
      <c r="D208" s="226" t="s">
        <v>143</v>
      </c>
      <c r="E208" s="227" t="s">
        <v>1663</v>
      </c>
      <c r="F208" s="228" t="s">
        <v>1664</v>
      </c>
      <c r="G208" s="229" t="s">
        <v>292</v>
      </c>
      <c r="H208" s="230">
        <v>698.10000000000002</v>
      </c>
      <c r="I208" s="231"/>
      <c r="J208" s="232">
        <f>ROUND(I208*H208,2)</f>
        <v>0</v>
      </c>
      <c r="K208" s="228" t="s">
        <v>147</v>
      </c>
      <c r="L208" s="44"/>
      <c r="M208" s="233" t="s">
        <v>1</v>
      </c>
      <c r="N208" s="234" t="s">
        <v>38</v>
      </c>
      <c r="O208" s="91"/>
      <c r="P208" s="235">
        <f>O208*H208</f>
        <v>0</v>
      </c>
      <c r="Q208" s="235">
        <v>0.1837</v>
      </c>
      <c r="R208" s="235">
        <f>Q208*H208</f>
        <v>128.24097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166</v>
      </c>
      <c r="AT208" s="237" t="s">
        <v>143</v>
      </c>
      <c r="AU208" s="237" t="s">
        <v>83</v>
      </c>
      <c r="AY208" s="17" t="s">
        <v>140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81</v>
      </c>
      <c r="BK208" s="238">
        <f>ROUND(I208*H208,2)</f>
        <v>0</v>
      </c>
      <c r="BL208" s="17" t="s">
        <v>166</v>
      </c>
      <c r="BM208" s="237" t="s">
        <v>1665</v>
      </c>
    </row>
    <row r="209" s="2" customFormat="1">
      <c r="A209" s="38"/>
      <c r="B209" s="39"/>
      <c r="C209" s="40"/>
      <c r="D209" s="239" t="s">
        <v>150</v>
      </c>
      <c r="E209" s="40"/>
      <c r="F209" s="240" t="s">
        <v>1666</v>
      </c>
      <c r="G209" s="40"/>
      <c r="H209" s="40"/>
      <c r="I209" s="241"/>
      <c r="J209" s="40"/>
      <c r="K209" s="40"/>
      <c r="L209" s="44"/>
      <c r="M209" s="242"/>
      <c r="N209" s="243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150</v>
      </c>
      <c r="AU209" s="17" t="s">
        <v>83</v>
      </c>
    </row>
    <row r="210" s="2" customFormat="1">
      <c r="A210" s="38"/>
      <c r="B210" s="39"/>
      <c r="C210" s="40"/>
      <c r="D210" s="244" t="s">
        <v>152</v>
      </c>
      <c r="E210" s="40"/>
      <c r="F210" s="245" t="s">
        <v>1667</v>
      </c>
      <c r="G210" s="40"/>
      <c r="H210" s="40"/>
      <c r="I210" s="241"/>
      <c r="J210" s="40"/>
      <c r="K210" s="40"/>
      <c r="L210" s="44"/>
      <c r="M210" s="242"/>
      <c r="N210" s="243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152</v>
      </c>
      <c r="AU210" s="17" t="s">
        <v>83</v>
      </c>
    </row>
    <row r="211" s="14" customFormat="1">
      <c r="A211" s="14"/>
      <c r="B211" s="256"/>
      <c r="C211" s="257"/>
      <c r="D211" s="239" t="s">
        <v>154</v>
      </c>
      <c r="E211" s="258" t="s">
        <v>1</v>
      </c>
      <c r="F211" s="259" t="s">
        <v>1668</v>
      </c>
      <c r="G211" s="257"/>
      <c r="H211" s="260">
        <v>698.10000000000002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154</v>
      </c>
      <c r="AU211" s="266" t="s">
        <v>83</v>
      </c>
      <c r="AV211" s="14" t="s">
        <v>83</v>
      </c>
      <c r="AW211" s="14" t="s">
        <v>30</v>
      </c>
      <c r="AX211" s="14" t="s">
        <v>81</v>
      </c>
      <c r="AY211" s="266" t="s">
        <v>140</v>
      </c>
    </row>
    <row r="212" s="2" customFormat="1" ht="16.5" customHeight="1">
      <c r="A212" s="38"/>
      <c r="B212" s="39"/>
      <c r="C212" s="271" t="s">
        <v>428</v>
      </c>
      <c r="D212" s="271" t="s">
        <v>378</v>
      </c>
      <c r="E212" s="272" t="s">
        <v>1669</v>
      </c>
      <c r="F212" s="273" t="s">
        <v>1670</v>
      </c>
      <c r="G212" s="274" t="s">
        <v>292</v>
      </c>
      <c r="H212" s="275">
        <v>641.10000000000002</v>
      </c>
      <c r="I212" s="276"/>
      <c r="J212" s="277">
        <f>ROUND(I212*H212,2)</f>
        <v>0</v>
      </c>
      <c r="K212" s="273" t="s">
        <v>147</v>
      </c>
      <c r="L212" s="278"/>
      <c r="M212" s="279" t="s">
        <v>1</v>
      </c>
      <c r="N212" s="280" t="s">
        <v>38</v>
      </c>
      <c r="O212" s="91"/>
      <c r="P212" s="235">
        <f>O212*H212</f>
        <v>0</v>
      </c>
      <c r="Q212" s="235">
        <v>0.222</v>
      </c>
      <c r="R212" s="235">
        <f>Q212*H212</f>
        <v>142.32420000000002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188</v>
      </c>
      <c r="AT212" s="237" t="s">
        <v>378</v>
      </c>
      <c r="AU212" s="237" t="s">
        <v>83</v>
      </c>
      <c r="AY212" s="17" t="s">
        <v>140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81</v>
      </c>
      <c r="BK212" s="238">
        <f>ROUND(I212*H212,2)</f>
        <v>0</v>
      </c>
      <c r="BL212" s="17" t="s">
        <v>166</v>
      </c>
      <c r="BM212" s="237" t="s">
        <v>1671</v>
      </c>
    </row>
    <row r="213" s="2" customFormat="1">
      <c r="A213" s="38"/>
      <c r="B213" s="39"/>
      <c r="C213" s="40"/>
      <c r="D213" s="239" t="s">
        <v>150</v>
      </c>
      <c r="E213" s="40"/>
      <c r="F213" s="240" t="s">
        <v>1670</v>
      </c>
      <c r="G213" s="40"/>
      <c r="H213" s="40"/>
      <c r="I213" s="241"/>
      <c r="J213" s="40"/>
      <c r="K213" s="40"/>
      <c r="L213" s="44"/>
      <c r="M213" s="242"/>
      <c r="N213" s="243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150</v>
      </c>
      <c r="AU213" s="17" t="s">
        <v>83</v>
      </c>
    </row>
    <row r="214" s="14" customFormat="1">
      <c r="A214" s="14"/>
      <c r="B214" s="256"/>
      <c r="C214" s="257"/>
      <c r="D214" s="239" t="s">
        <v>154</v>
      </c>
      <c r="E214" s="258" t="s">
        <v>1</v>
      </c>
      <c r="F214" s="259" t="s">
        <v>1672</v>
      </c>
      <c r="G214" s="257"/>
      <c r="H214" s="260">
        <v>641.10000000000002</v>
      </c>
      <c r="I214" s="261"/>
      <c r="J214" s="257"/>
      <c r="K214" s="257"/>
      <c r="L214" s="262"/>
      <c r="M214" s="263"/>
      <c r="N214" s="264"/>
      <c r="O214" s="264"/>
      <c r="P214" s="264"/>
      <c r="Q214" s="264"/>
      <c r="R214" s="264"/>
      <c r="S214" s="264"/>
      <c r="T214" s="26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6" t="s">
        <v>154</v>
      </c>
      <c r="AU214" s="266" t="s">
        <v>83</v>
      </c>
      <c r="AV214" s="14" t="s">
        <v>83</v>
      </c>
      <c r="AW214" s="14" t="s">
        <v>30</v>
      </c>
      <c r="AX214" s="14" t="s">
        <v>81</v>
      </c>
      <c r="AY214" s="266" t="s">
        <v>140</v>
      </c>
    </row>
    <row r="215" s="2" customFormat="1" ht="24.15" customHeight="1">
      <c r="A215" s="38"/>
      <c r="B215" s="39"/>
      <c r="C215" s="226" t="s">
        <v>438</v>
      </c>
      <c r="D215" s="226" t="s">
        <v>143</v>
      </c>
      <c r="E215" s="227" t="s">
        <v>1673</v>
      </c>
      <c r="F215" s="228" t="s">
        <v>1674</v>
      </c>
      <c r="G215" s="229" t="s">
        <v>292</v>
      </c>
      <c r="H215" s="230">
        <v>205.90000000000001</v>
      </c>
      <c r="I215" s="231"/>
      <c r="J215" s="232">
        <f>ROUND(I215*H215,2)</f>
        <v>0</v>
      </c>
      <c r="K215" s="228" t="s">
        <v>147</v>
      </c>
      <c r="L215" s="44"/>
      <c r="M215" s="233" t="s">
        <v>1</v>
      </c>
      <c r="N215" s="234" t="s">
        <v>38</v>
      </c>
      <c r="O215" s="91"/>
      <c r="P215" s="235">
        <f>O215*H215</f>
        <v>0</v>
      </c>
      <c r="Q215" s="235">
        <v>0.1002</v>
      </c>
      <c r="R215" s="235">
        <f>Q215*H215</f>
        <v>20.631180000000001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166</v>
      </c>
      <c r="AT215" s="237" t="s">
        <v>143</v>
      </c>
      <c r="AU215" s="237" t="s">
        <v>83</v>
      </c>
      <c r="AY215" s="17" t="s">
        <v>140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81</v>
      </c>
      <c r="BK215" s="238">
        <f>ROUND(I215*H215,2)</f>
        <v>0</v>
      </c>
      <c r="BL215" s="17" t="s">
        <v>166</v>
      </c>
      <c r="BM215" s="237" t="s">
        <v>1675</v>
      </c>
    </row>
    <row r="216" s="2" customFormat="1">
      <c r="A216" s="38"/>
      <c r="B216" s="39"/>
      <c r="C216" s="40"/>
      <c r="D216" s="239" t="s">
        <v>150</v>
      </c>
      <c r="E216" s="40"/>
      <c r="F216" s="240" t="s">
        <v>1676</v>
      </c>
      <c r="G216" s="40"/>
      <c r="H216" s="40"/>
      <c r="I216" s="241"/>
      <c r="J216" s="40"/>
      <c r="K216" s="40"/>
      <c r="L216" s="44"/>
      <c r="M216" s="242"/>
      <c r="N216" s="24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150</v>
      </c>
      <c r="AU216" s="17" t="s">
        <v>83</v>
      </c>
    </row>
    <row r="217" s="2" customFormat="1">
      <c r="A217" s="38"/>
      <c r="B217" s="39"/>
      <c r="C217" s="40"/>
      <c r="D217" s="244" t="s">
        <v>152</v>
      </c>
      <c r="E217" s="40"/>
      <c r="F217" s="245" t="s">
        <v>1677</v>
      </c>
      <c r="G217" s="40"/>
      <c r="H217" s="40"/>
      <c r="I217" s="241"/>
      <c r="J217" s="40"/>
      <c r="K217" s="40"/>
      <c r="L217" s="44"/>
      <c r="M217" s="242"/>
      <c r="N217" s="243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152</v>
      </c>
      <c r="AU217" s="17" t="s">
        <v>83</v>
      </c>
    </row>
    <row r="218" s="14" customFormat="1">
      <c r="A218" s="14"/>
      <c r="B218" s="256"/>
      <c r="C218" s="257"/>
      <c r="D218" s="239" t="s">
        <v>154</v>
      </c>
      <c r="E218" s="258" t="s">
        <v>1</v>
      </c>
      <c r="F218" s="259" t="s">
        <v>1678</v>
      </c>
      <c r="G218" s="257"/>
      <c r="H218" s="260">
        <v>205.90000000000001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6" t="s">
        <v>154</v>
      </c>
      <c r="AU218" s="266" t="s">
        <v>83</v>
      </c>
      <c r="AV218" s="14" t="s">
        <v>83</v>
      </c>
      <c r="AW218" s="14" t="s">
        <v>30</v>
      </c>
      <c r="AX218" s="14" t="s">
        <v>81</v>
      </c>
      <c r="AY218" s="266" t="s">
        <v>140</v>
      </c>
    </row>
    <row r="219" s="2" customFormat="1" ht="24.15" customHeight="1">
      <c r="A219" s="38"/>
      <c r="B219" s="39"/>
      <c r="C219" s="226" t="s">
        <v>444</v>
      </c>
      <c r="D219" s="226" t="s">
        <v>143</v>
      </c>
      <c r="E219" s="227" t="s">
        <v>1679</v>
      </c>
      <c r="F219" s="228" t="s">
        <v>1680</v>
      </c>
      <c r="G219" s="229" t="s">
        <v>292</v>
      </c>
      <c r="H219" s="230">
        <v>8.9000000000000004</v>
      </c>
      <c r="I219" s="231"/>
      <c r="J219" s="232">
        <f>ROUND(I219*H219,2)</f>
        <v>0</v>
      </c>
      <c r="K219" s="228" t="s">
        <v>147</v>
      </c>
      <c r="L219" s="44"/>
      <c r="M219" s="233" t="s">
        <v>1</v>
      </c>
      <c r="N219" s="234" t="s">
        <v>38</v>
      </c>
      <c r="O219" s="91"/>
      <c r="P219" s="235">
        <f>O219*H219</f>
        <v>0</v>
      </c>
      <c r="Q219" s="235">
        <v>0.1002</v>
      </c>
      <c r="R219" s="235">
        <f>Q219*H219</f>
        <v>0.89178000000000002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166</v>
      </c>
      <c r="AT219" s="237" t="s">
        <v>143</v>
      </c>
      <c r="AU219" s="237" t="s">
        <v>83</v>
      </c>
      <c r="AY219" s="17" t="s">
        <v>140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81</v>
      </c>
      <c r="BK219" s="238">
        <f>ROUND(I219*H219,2)</f>
        <v>0</v>
      </c>
      <c r="BL219" s="17" t="s">
        <v>166</v>
      </c>
      <c r="BM219" s="237" t="s">
        <v>1681</v>
      </c>
    </row>
    <row r="220" s="2" customFormat="1">
      <c r="A220" s="38"/>
      <c r="B220" s="39"/>
      <c r="C220" s="40"/>
      <c r="D220" s="239" t="s">
        <v>150</v>
      </c>
      <c r="E220" s="40"/>
      <c r="F220" s="240" t="s">
        <v>1682</v>
      </c>
      <c r="G220" s="40"/>
      <c r="H220" s="40"/>
      <c r="I220" s="241"/>
      <c r="J220" s="40"/>
      <c r="K220" s="40"/>
      <c r="L220" s="44"/>
      <c r="M220" s="242"/>
      <c r="N220" s="24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150</v>
      </c>
      <c r="AU220" s="17" t="s">
        <v>83</v>
      </c>
    </row>
    <row r="221" s="2" customFormat="1">
      <c r="A221" s="38"/>
      <c r="B221" s="39"/>
      <c r="C221" s="40"/>
      <c r="D221" s="244" t="s">
        <v>152</v>
      </c>
      <c r="E221" s="40"/>
      <c r="F221" s="245" t="s">
        <v>1683</v>
      </c>
      <c r="G221" s="40"/>
      <c r="H221" s="40"/>
      <c r="I221" s="241"/>
      <c r="J221" s="40"/>
      <c r="K221" s="40"/>
      <c r="L221" s="44"/>
      <c r="M221" s="242"/>
      <c r="N221" s="243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152</v>
      </c>
      <c r="AU221" s="17" t="s">
        <v>83</v>
      </c>
    </row>
    <row r="222" s="14" customFormat="1">
      <c r="A222" s="14"/>
      <c r="B222" s="256"/>
      <c r="C222" s="257"/>
      <c r="D222" s="239" t="s">
        <v>154</v>
      </c>
      <c r="E222" s="258" t="s">
        <v>1</v>
      </c>
      <c r="F222" s="259" t="s">
        <v>1684</v>
      </c>
      <c r="G222" s="257"/>
      <c r="H222" s="260">
        <v>8.9000000000000004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6" t="s">
        <v>154</v>
      </c>
      <c r="AU222" s="266" t="s">
        <v>83</v>
      </c>
      <c r="AV222" s="14" t="s">
        <v>83</v>
      </c>
      <c r="AW222" s="14" t="s">
        <v>30</v>
      </c>
      <c r="AX222" s="14" t="s">
        <v>81</v>
      </c>
      <c r="AY222" s="266" t="s">
        <v>140</v>
      </c>
    </row>
    <row r="223" s="2" customFormat="1" ht="24.15" customHeight="1">
      <c r="A223" s="38"/>
      <c r="B223" s="39"/>
      <c r="C223" s="271" t="s">
        <v>451</v>
      </c>
      <c r="D223" s="271" t="s">
        <v>378</v>
      </c>
      <c r="E223" s="272" t="s">
        <v>1685</v>
      </c>
      <c r="F223" s="273" t="s">
        <v>1686</v>
      </c>
      <c r="G223" s="274" t="s">
        <v>362</v>
      </c>
      <c r="H223" s="275">
        <v>415.36000000000001</v>
      </c>
      <c r="I223" s="276"/>
      <c r="J223" s="277">
        <f>ROUND(I223*H223,2)</f>
        <v>0</v>
      </c>
      <c r="K223" s="273" t="s">
        <v>147</v>
      </c>
      <c r="L223" s="278"/>
      <c r="M223" s="279" t="s">
        <v>1</v>
      </c>
      <c r="N223" s="280" t="s">
        <v>38</v>
      </c>
      <c r="O223" s="91"/>
      <c r="P223" s="235">
        <f>O223*H223</f>
        <v>0</v>
      </c>
      <c r="Q223" s="235">
        <v>1</v>
      </c>
      <c r="R223" s="235">
        <f>Q223*H223</f>
        <v>415.36000000000001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188</v>
      </c>
      <c r="AT223" s="237" t="s">
        <v>378</v>
      </c>
      <c r="AU223" s="237" t="s">
        <v>83</v>
      </c>
      <c r="AY223" s="17" t="s">
        <v>140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81</v>
      </c>
      <c r="BK223" s="238">
        <f>ROUND(I223*H223,2)</f>
        <v>0</v>
      </c>
      <c r="BL223" s="17" t="s">
        <v>166</v>
      </c>
      <c r="BM223" s="237" t="s">
        <v>1687</v>
      </c>
    </row>
    <row r="224" s="2" customFormat="1">
      <c r="A224" s="38"/>
      <c r="B224" s="39"/>
      <c r="C224" s="40"/>
      <c r="D224" s="239" t="s">
        <v>150</v>
      </c>
      <c r="E224" s="40"/>
      <c r="F224" s="240" t="s">
        <v>1686</v>
      </c>
      <c r="G224" s="40"/>
      <c r="H224" s="40"/>
      <c r="I224" s="241"/>
      <c r="J224" s="40"/>
      <c r="K224" s="40"/>
      <c r="L224" s="44"/>
      <c r="M224" s="242"/>
      <c r="N224" s="243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150</v>
      </c>
      <c r="AU224" s="17" t="s">
        <v>83</v>
      </c>
    </row>
    <row r="225" s="14" customFormat="1">
      <c r="A225" s="14"/>
      <c r="B225" s="256"/>
      <c r="C225" s="257"/>
      <c r="D225" s="239" t="s">
        <v>154</v>
      </c>
      <c r="E225" s="258" t="s">
        <v>1</v>
      </c>
      <c r="F225" s="259" t="s">
        <v>1688</v>
      </c>
      <c r="G225" s="257"/>
      <c r="H225" s="260">
        <v>207.68000000000001</v>
      </c>
      <c r="I225" s="261"/>
      <c r="J225" s="257"/>
      <c r="K225" s="257"/>
      <c r="L225" s="262"/>
      <c r="M225" s="263"/>
      <c r="N225" s="264"/>
      <c r="O225" s="264"/>
      <c r="P225" s="264"/>
      <c r="Q225" s="264"/>
      <c r="R225" s="264"/>
      <c r="S225" s="264"/>
      <c r="T225" s="26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6" t="s">
        <v>154</v>
      </c>
      <c r="AU225" s="266" t="s">
        <v>83</v>
      </c>
      <c r="AV225" s="14" t="s">
        <v>83</v>
      </c>
      <c r="AW225" s="14" t="s">
        <v>30</v>
      </c>
      <c r="AX225" s="14" t="s">
        <v>81</v>
      </c>
      <c r="AY225" s="266" t="s">
        <v>140</v>
      </c>
    </row>
    <row r="226" s="14" customFormat="1">
      <c r="A226" s="14"/>
      <c r="B226" s="256"/>
      <c r="C226" s="257"/>
      <c r="D226" s="239" t="s">
        <v>154</v>
      </c>
      <c r="E226" s="257"/>
      <c r="F226" s="259" t="s">
        <v>1689</v>
      </c>
      <c r="G226" s="257"/>
      <c r="H226" s="260">
        <v>415.36000000000001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6" t="s">
        <v>154</v>
      </c>
      <c r="AU226" s="266" t="s">
        <v>83</v>
      </c>
      <c r="AV226" s="14" t="s">
        <v>83</v>
      </c>
      <c r="AW226" s="14" t="s">
        <v>4</v>
      </c>
      <c r="AX226" s="14" t="s">
        <v>81</v>
      </c>
      <c r="AY226" s="266" t="s">
        <v>140</v>
      </c>
    </row>
    <row r="227" s="12" customFormat="1" ht="22.8" customHeight="1">
      <c r="A227" s="12"/>
      <c r="B227" s="210"/>
      <c r="C227" s="211"/>
      <c r="D227" s="212" t="s">
        <v>72</v>
      </c>
      <c r="E227" s="224" t="s">
        <v>188</v>
      </c>
      <c r="F227" s="224" t="s">
        <v>421</v>
      </c>
      <c r="G227" s="211"/>
      <c r="H227" s="211"/>
      <c r="I227" s="214"/>
      <c r="J227" s="225">
        <f>BK227</f>
        <v>0</v>
      </c>
      <c r="K227" s="211"/>
      <c r="L227" s="216"/>
      <c r="M227" s="217"/>
      <c r="N227" s="218"/>
      <c r="O227" s="218"/>
      <c r="P227" s="219">
        <f>SUM(P228:P232)</f>
        <v>0</v>
      </c>
      <c r="Q227" s="218"/>
      <c r="R227" s="219">
        <f>SUM(R228:R232)</f>
        <v>0</v>
      </c>
      <c r="S227" s="218"/>
      <c r="T227" s="220">
        <f>SUM(T228:T232)</f>
        <v>7.6799999999999997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1" t="s">
        <v>81</v>
      </c>
      <c r="AT227" s="222" t="s">
        <v>72</v>
      </c>
      <c r="AU227" s="222" t="s">
        <v>81</v>
      </c>
      <c r="AY227" s="221" t="s">
        <v>140</v>
      </c>
      <c r="BK227" s="223">
        <f>SUM(BK228:BK232)</f>
        <v>0</v>
      </c>
    </row>
    <row r="228" s="2" customFormat="1" ht="24.15" customHeight="1">
      <c r="A228" s="38"/>
      <c r="B228" s="39"/>
      <c r="C228" s="226" t="s">
        <v>455</v>
      </c>
      <c r="D228" s="226" t="s">
        <v>143</v>
      </c>
      <c r="E228" s="227" t="s">
        <v>1125</v>
      </c>
      <c r="F228" s="228" t="s">
        <v>1126</v>
      </c>
      <c r="G228" s="229" t="s">
        <v>328</v>
      </c>
      <c r="H228" s="230">
        <v>4</v>
      </c>
      <c r="I228" s="231"/>
      <c r="J228" s="232">
        <f>ROUND(I228*H228,2)</f>
        <v>0</v>
      </c>
      <c r="K228" s="228" t="s">
        <v>147</v>
      </c>
      <c r="L228" s="44"/>
      <c r="M228" s="233" t="s">
        <v>1</v>
      </c>
      <c r="N228" s="234" t="s">
        <v>38</v>
      </c>
      <c r="O228" s="91"/>
      <c r="P228" s="235">
        <f>O228*H228</f>
        <v>0</v>
      </c>
      <c r="Q228" s="235">
        <v>0</v>
      </c>
      <c r="R228" s="235">
        <f>Q228*H228</f>
        <v>0</v>
      </c>
      <c r="S228" s="235">
        <v>1.9199999999999999</v>
      </c>
      <c r="T228" s="236">
        <f>S228*H228</f>
        <v>7.6799999999999997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166</v>
      </c>
      <c r="AT228" s="237" t="s">
        <v>143</v>
      </c>
      <c r="AU228" s="237" t="s">
        <v>83</v>
      </c>
      <c r="AY228" s="17" t="s">
        <v>140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81</v>
      </c>
      <c r="BK228" s="238">
        <f>ROUND(I228*H228,2)</f>
        <v>0</v>
      </c>
      <c r="BL228" s="17" t="s">
        <v>166</v>
      </c>
      <c r="BM228" s="237" t="s">
        <v>1690</v>
      </c>
    </row>
    <row r="229" s="2" customFormat="1">
      <c r="A229" s="38"/>
      <c r="B229" s="39"/>
      <c r="C229" s="40"/>
      <c r="D229" s="239" t="s">
        <v>150</v>
      </c>
      <c r="E229" s="40"/>
      <c r="F229" s="240" t="s">
        <v>1128</v>
      </c>
      <c r="G229" s="40"/>
      <c r="H229" s="40"/>
      <c r="I229" s="241"/>
      <c r="J229" s="40"/>
      <c r="K229" s="40"/>
      <c r="L229" s="44"/>
      <c r="M229" s="242"/>
      <c r="N229" s="243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150</v>
      </c>
      <c r="AU229" s="17" t="s">
        <v>83</v>
      </c>
    </row>
    <row r="230" s="2" customFormat="1">
      <c r="A230" s="38"/>
      <c r="B230" s="39"/>
      <c r="C230" s="40"/>
      <c r="D230" s="244" t="s">
        <v>152</v>
      </c>
      <c r="E230" s="40"/>
      <c r="F230" s="245" t="s">
        <v>1129</v>
      </c>
      <c r="G230" s="40"/>
      <c r="H230" s="40"/>
      <c r="I230" s="241"/>
      <c r="J230" s="40"/>
      <c r="K230" s="40"/>
      <c r="L230" s="44"/>
      <c r="M230" s="242"/>
      <c r="N230" s="24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152</v>
      </c>
      <c r="AU230" s="17" t="s">
        <v>83</v>
      </c>
    </row>
    <row r="231" s="13" customFormat="1">
      <c r="A231" s="13"/>
      <c r="B231" s="246"/>
      <c r="C231" s="247"/>
      <c r="D231" s="239" t="s">
        <v>154</v>
      </c>
      <c r="E231" s="248" t="s">
        <v>1</v>
      </c>
      <c r="F231" s="249" t="s">
        <v>1691</v>
      </c>
      <c r="G231" s="247"/>
      <c r="H231" s="248" t="s">
        <v>1</v>
      </c>
      <c r="I231" s="250"/>
      <c r="J231" s="247"/>
      <c r="K231" s="247"/>
      <c r="L231" s="251"/>
      <c r="M231" s="252"/>
      <c r="N231" s="253"/>
      <c r="O231" s="253"/>
      <c r="P231" s="253"/>
      <c r="Q231" s="253"/>
      <c r="R231" s="253"/>
      <c r="S231" s="253"/>
      <c r="T231" s="25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5" t="s">
        <v>154</v>
      </c>
      <c r="AU231" s="255" t="s">
        <v>83</v>
      </c>
      <c r="AV231" s="13" t="s">
        <v>81</v>
      </c>
      <c r="AW231" s="13" t="s">
        <v>30</v>
      </c>
      <c r="AX231" s="13" t="s">
        <v>73</v>
      </c>
      <c r="AY231" s="255" t="s">
        <v>140</v>
      </c>
    </row>
    <row r="232" s="14" customFormat="1">
      <c r="A232" s="14"/>
      <c r="B232" s="256"/>
      <c r="C232" s="257"/>
      <c r="D232" s="239" t="s">
        <v>154</v>
      </c>
      <c r="E232" s="258" t="s">
        <v>1</v>
      </c>
      <c r="F232" s="259" t="s">
        <v>1692</v>
      </c>
      <c r="G232" s="257"/>
      <c r="H232" s="260">
        <v>4</v>
      </c>
      <c r="I232" s="261"/>
      <c r="J232" s="257"/>
      <c r="K232" s="257"/>
      <c r="L232" s="262"/>
      <c r="M232" s="263"/>
      <c r="N232" s="264"/>
      <c r="O232" s="264"/>
      <c r="P232" s="264"/>
      <c r="Q232" s="264"/>
      <c r="R232" s="264"/>
      <c r="S232" s="264"/>
      <c r="T232" s="26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6" t="s">
        <v>154</v>
      </c>
      <c r="AU232" s="266" t="s">
        <v>83</v>
      </c>
      <c r="AV232" s="14" t="s">
        <v>83</v>
      </c>
      <c r="AW232" s="14" t="s">
        <v>30</v>
      </c>
      <c r="AX232" s="14" t="s">
        <v>81</v>
      </c>
      <c r="AY232" s="266" t="s">
        <v>140</v>
      </c>
    </row>
    <row r="233" s="12" customFormat="1" ht="22.8" customHeight="1">
      <c r="A233" s="12"/>
      <c r="B233" s="210"/>
      <c r="C233" s="211"/>
      <c r="D233" s="212" t="s">
        <v>72</v>
      </c>
      <c r="E233" s="224" t="s">
        <v>198</v>
      </c>
      <c r="F233" s="224" t="s">
        <v>776</v>
      </c>
      <c r="G233" s="211"/>
      <c r="H233" s="211"/>
      <c r="I233" s="214"/>
      <c r="J233" s="225">
        <f>BK233</f>
        <v>0</v>
      </c>
      <c r="K233" s="211"/>
      <c r="L233" s="216"/>
      <c r="M233" s="217"/>
      <c r="N233" s="218"/>
      <c r="O233" s="218"/>
      <c r="P233" s="219">
        <f>SUM(P234:P273)</f>
        <v>0</v>
      </c>
      <c r="Q233" s="218"/>
      <c r="R233" s="219">
        <f>SUM(R234:R273)</f>
        <v>81.944243</v>
      </c>
      <c r="S233" s="218"/>
      <c r="T233" s="220">
        <f>SUM(T234:T273)</f>
        <v>0.14400000000000002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1" t="s">
        <v>81</v>
      </c>
      <c r="AT233" s="222" t="s">
        <v>72</v>
      </c>
      <c r="AU233" s="222" t="s">
        <v>81</v>
      </c>
      <c r="AY233" s="221" t="s">
        <v>140</v>
      </c>
      <c r="BK233" s="223">
        <f>SUM(BK234:BK273)</f>
        <v>0</v>
      </c>
    </row>
    <row r="234" s="2" customFormat="1" ht="24.15" customHeight="1">
      <c r="A234" s="38"/>
      <c r="B234" s="39"/>
      <c r="C234" s="226" t="s">
        <v>459</v>
      </c>
      <c r="D234" s="226" t="s">
        <v>143</v>
      </c>
      <c r="E234" s="227" t="s">
        <v>1693</v>
      </c>
      <c r="F234" s="228" t="s">
        <v>1694</v>
      </c>
      <c r="G234" s="229" t="s">
        <v>396</v>
      </c>
      <c r="H234" s="230">
        <v>9</v>
      </c>
      <c r="I234" s="231"/>
      <c r="J234" s="232">
        <f>ROUND(I234*H234,2)</f>
        <v>0</v>
      </c>
      <c r="K234" s="228" t="s">
        <v>147</v>
      </c>
      <c r="L234" s="44"/>
      <c r="M234" s="233" t="s">
        <v>1</v>
      </c>
      <c r="N234" s="234" t="s">
        <v>38</v>
      </c>
      <c r="O234" s="91"/>
      <c r="P234" s="235">
        <f>O234*H234</f>
        <v>0</v>
      </c>
      <c r="Q234" s="235">
        <v>0.00010000000000000001</v>
      </c>
      <c r="R234" s="235">
        <f>Q234*H234</f>
        <v>0.00090000000000000008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166</v>
      </c>
      <c r="AT234" s="237" t="s">
        <v>143</v>
      </c>
      <c r="AU234" s="237" t="s">
        <v>83</v>
      </c>
      <c r="AY234" s="17" t="s">
        <v>140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81</v>
      </c>
      <c r="BK234" s="238">
        <f>ROUND(I234*H234,2)</f>
        <v>0</v>
      </c>
      <c r="BL234" s="17" t="s">
        <v>166</v>
      </c>
      <c r="BM234" s="237" t="s">
        <v>1695</v>
      </c>
    </row>
    <row r="235" s="2" customFormat="1">
      <c r="A235" s="38"/>
      <c r="B235" s="39"/>
      <c r="C235" s="40"/>
      <c r="D235" s="239" t="s">
        <v>150</v>
      </c>
      <c r="E235" s="40"/>
      <c r="F235" s="240" t="s">
        <v>1696</v>
      </c>
      <c r="G235" s="40"/>
      <c r="H235" s="40"/>
      <c r="I235" s="241"/>
      <c r="J235" s="40"/>
      <c r="K235" s="40"/>
      <c r="L235" s="44"/>
      <c r="M235" s="242"/>
      <c r="N235" s="243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150</v>
      </c>
      <c r="AU235" s="17" t="s">
        <v>83</v>
      </c>
    </row>
    <row r="236" s="2" customFormat="1">
      <c r="A236" s="38"/>
      <c r="B236" s="39"/>
      <c r="C236" s="40"/>
      <c r="D236" s="244" t="s">
        <v>152</v>
      </c>
      <c r="E236" s="40"/>
      <c r="F236" s="245" t="s">
        <v>1697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152</v>
      </c>
      <c r="AU236" s="17" t="s">
        <v>83</v>
      </c>
    </row>
    <row r="237" s="2" customFormat="1" ht="24.15" customHeight="1">
      <c r="A237" s="38"/>
      <c r="B237" s="39"/>
      <c r="C237" s="226" t="s">
        <v>463</v>
      </c>
      <c r="D237" s="226" t="s">
        <v>143</v>
      </c>
      <c r="E237" s="227" t="s">
        <v>1698</v>
      </c>
      <c r="F237" s="228" t="s">
        <v>1699</v>
      </c>
      <c r="G237" s="229" t="s">
        <v>396</v>
      </c>
      <c r="H237" s="230">
        <v>3</v>
      </c>
      <c r="I237" s="231"/>
      <c r="J237" s="232">
        <f>ROUND(I237*H237,2)</f>
        <v>0</v>
      </c>
      <c r="K237" s="228" t="s">
        <v>147</v>
      </c>
      <c r="L237" s="44"/>
      <c r="M237" s="233" t="s">
        <v>1</v>
      </c>
      <c r="N237" s="234" t="s">
        <v>38</v>
      </c>
      <c r="O237" s="91"/>
      <c r="P237" s="235">
        <f>O237*H237</f>
        <v>0</v>
      </c>
      <c r="Q237" s="235">
        <v>0.00020000000000000001</v>
      </c>
      <c r="R237" s="235">
        <f>Q237*H237</f>
        <v>0.00060000000000000006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166</v>
      </c>
      <c r="AT237" s="237" t="s">
        <v>143</v>
      </c>
      <c r="AU237" s="237" t="s">
        <v>83</v>
      </c>
      <c r="AY237" s="17" t="s">
        <v>140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81</v>
      </c>
      <c r="BK237" s="238">
        <f>ROUND(I237*H237,2)</f>
        <v>0</v>
      </c>
      <c r="BL237" s="17" t="s">
        <v>166</v>
      </c>
      <c r="BM237" s="237" t="s">
        <v>1700</v>
      </c>
    </row>
    <row r="238" s="2" customFormat="1">
      <c r="A238" s="38"/>
      <c r="B238" s="39"/>
      <c r="C238" s="40"/>
      <c r="D238" s="239" t="s">
        <v>150</v>
      </c>
      <c r="E238" s="40"/>
      <c r="F238" s="240" t="s">
        <v>1701</v>
      </c>
      <c r="G238" s="40"/>
      <c r="H238" s="40"/>
      <c r="I238" s="241"/>
      <c r="J238" s="40"/>
      <c r="K238" s="40"/>
      <c r="L238" s="44"/>
      <c r="M238" s="242"/>
      <c r="N238" s="243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150</v>
      </c>
      <c r="AU238" s="17" t="s">
        <v>83</v>
      </c>
    </row>
    <row r="239" s="2" customFormat="1">
      <c r="A239" s="38"/>
      <c r="B239" s="39"/>
      <c r="C239" s="40"/>
      <c r="D239" s="244" t="s">
        <v>152</v>
      </c>
      <c r="E239" s="40"/>
      <c r="F239" s="245" t="s">
        <v>1702</v>
      </c>
      <c r="G239" s="40"/>
      <c r="H239" s="40"/>
      <c r="I239" s="241"/>
      <c r="J239" s="40"/>
      <c r="K239" s="40"/>
      <c r="L239" s="44"/>
      <c r="M239" s="242"/>
      <c r="N239" s="243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152</v>
      </c>
      <c r="AU239" s="17" t="s">
        <v>83</v>
      </c>
    </row>
    <row r="240" s="2" customFormat="1" ht="24.15" customHeight="1">
      <c r="A240" s="38"/>
      <c r="B240" s="39"/>
      <c r="C240" s="226" t="s">
        <v>467</v>
      </c>
      <c r="D240" s="226" t="s">
        <v>143</v>
      </c>
      <c r="E240" s="227" t="s">
        <v>1703</v>
      </c>
      <c r="F240" s="228" t="s">
        <v>1704</v>
      </c>
      <c r="G240" s="229" t="s">
        <v>396</v>
      </c>
      <c r="H240" s="230">
        <v>352.5</v>
      </c>
      <c r="I240" s="231"/>
      <c r="J240" s="232">
        <f>ROUND(I240*H240,2)</f>
        <v>0</v>
      </c>
      <c r="K240" s="228" t="s">
        <v>147</v>
      </c>
      <c r="L240" s="44"/>
      <c r="M240" s="233" t="s">
        <v>1</v>
      </c>
      <c r="N240" s="234" t="s">
        <v>38</v>
      </c>
      <c r="O240" s="91"/>
      <c r="P240" s="235">
        <f>O240*H240</f>
        <v>0</v>
      </c>
      <c r="Q240" s="235">
        <v>0.16849</v>
      </c>
      <c r="R240" s="235">
        <f>Q240*H240</f>
        <v>59.392724999999999</v>
      </c>
      <c r="S240" s="235">
        <v>0</v>
      </c>
      <c r="T240" s="23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7" t="s">
        <v>166</v>
      </c>
      <c r="AT240" s="237" t="s">
        <v>143</v>
      </c>
      <c r="AU240" s="237" t="s">
        <v>83</v>
      </c>
      <c r="AY240" s="17" t="s">
        <v>140</v>
      </c>
      <c r="BE240" s="238">
        <f>IF(N240="základní",J240,0)</f>
        <v>0</v>
      </c>
      <c r="BF240" s="238">
        <f>IF(N240="snížená",J240,0)</f>
        <v>0</v>
      </c>
      <c r="BG240" s="238">
        <f>IF(N240="zákl. přenesená",J240,0)</f>
        <v>0</v>
      </c>
      <c r="BH240" s="238">
        <f>IF(N240="sníž. přenesená",J240,0)</f>
        <v>0</v>
      </c>
      <c r="BI240" s="238">
        <f>IF(N240="nulová",J240,0)</f>
        <v>0</v>
      </c>
      <c r="BJ240" s="17" t="s">
        <v>81</v>
      </c>
      <c r="BK240" s="238">
        <f>ROUND(I240*H240,2)</f>
        <v>0</v>
      </c>
      <c r="BL240" s="17" t="s">
        <v>166</v>
      </c>
      <c r="BM240" s="237" t="s">
        <v>1705</v>
      </c>
    </row>
    <row r="241" s="2" customFormat="1">
      <c r="A241" s="38"/>
      <c r="B241" s="39"/>
      <c r="C241" s="40"/>
      <c r="D241" s="239" t="s">
        <v>150</v>
      </c>
      <c r="E241" s="40"/>
      <c r="F241" s="240" t="s">
        <v>1706</v>
      </c>
      <c r="G241" s="40"/>
      <c r="H241" s="40"/>
      <c r="I241" s="241"/>
      <c r="J241" s="40"/>
      <c r="K241" s="40"/>
      <c r="L241" s="44"/>
      <c r="M241" s="242"/>
      <c r="N241" s="24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150</v>
      </c>
      <c r="AU241" s="17" t="s">
        <v>83</v>
      </c>
    </row>
    <row r="242" s="2" customFormat="1">
      <c r="A242" s="38"/>
      <c r="B242" s="39"/>
      <c r="C242" s="40"/>
      <c r="D242" s="244" t="s">
        <v>152</v>
      </c>
      <c r="E242" s="40"/>
      <c r="F242" s="245" t="s">
        <v>1707</v>
      </c>
      <c r="G242" s="40"/>
      <c r="H242" s="40"/>
      <c r="I242" s="241"/>
      <c r="J242" s="40"/>
      <c r="K242" s="40"/>
      <c r="L242" s="44"/>
      <c r="M242" s="242"/>
      <c r="N242" s="243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152</v>
      </c>
      <c r="AU242" s="17" t="s">
        <v>83</v>
      </c>
    </row>
    <row r="243" s="14" customFormat="1">
      <c r="A243" s="14"/>
      <c r="B243" s="256"/>
      <c r="C243" s="257"/>
      <c r="D243" s="239" t="s">
        <v>154</v>
      </c>
      <c r="E243" s="258" t="s">
        <v>1</v>
      </c>
      <c r="F243" s="259" t="s">
        <v>1570</v>
      </c>
      <c r="G243" s="257"/>
      <c r="H243" s="260">
        <v>352.5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6" t="s">
        <v>154</v>
      </c>
      <c r="AU243" s="266" t="s">
        <v>83</v>
      </c>
      <c r="AV243" s="14" t="s">
        <v>83</v>
      </c>
      <c r="AW243" s="14" t="s">
        <v>30</v>
      </c>
      <c r="AX243" s="14" t="s">
        <v>81</v>
      </c>
      <c r="AY243" s="266" t="s">
        <v>140</v>
      </c>
    </row>
    <row r="244" s="2" customFormat="1" ht="16.5" customHeight="1">
      <c r="A244" s="38"/>
      <c r="B244" s="39"/>
      <c r="C244" s="271" t="s">
        <v>471</v>
      </c>
      <c r="D244" s="271" t="s">
        <v>378</v>
      </c>
      <c r="E244" s="272" t="s">
        <v>1708</v>
      </c>
      <c r="F244" s="273" t="s">
        <v>1709</v>
      </c>
      <c r="G244" s="274" t="s">
        <v>396</v>
      </c>
      <c r="H244" s="275">
        <v>107.865</v>
      </c>
      <c r="I244" s="276"/>
      <c r="J244" s="277">
        <f>ROUND(I244*H244,2)</f>
        <v>0</v>
      </c>
      <c r="K244" s="273" t="s">
        <v>147</v>
      </c>
      <c r="L244" s="278"/>
      <c r="M244" s="279" t="s">
        <v>1</v>
      </c>
      <c r="N244" s="280" t="s">
        <v>38</v>
      </c>
      <c r="O244" s="91"/>
      <c r="P244" s="235">
        <f>O244*H244</f>
        <v>0</v>
      </c>
      <c r="Q244" s="235">
        <v>0.20000000000000001</v>
      </c>
      <c r="R244" s="235">
        <f>Q244*H244</f>
        <v>21.573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188</v>
      </c>
      <c r="AT244" s="237" t="s">
        <v>378</v>
      </c>
      <c r="AU244" s="237" t="s">
        <v>83</v>
      </c>
      <c r="AY244" s="17" t="s">
        <v>140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81</v>
      </c>
      <c r="BK244" s="238">
        <f>ROUND(I244*H244,2)</f>
        <v>0</v>
      </c>
      <c r="BL244" s="17" t="s">
        <v>166</v>
      </c>
      <c r="BM244" s="237" t="s">
        <v>1710</v>
      </c>
    </row>
    <row r="245" s="2" customFormat="1">
      <c r="A245" s="38"/>
      <c r="B245" s="39"/>
      <c r="C245" s="40"/>
      <c r="D245" s="239" t="s">
        <v>150</v>
      </c>
      <c r="E245" s="40"/>
      <c r="F245" s="240" t="s">
        <v>1709</v>
      </c>
      <c r="G245" s="40"/>
      <c r="H245" s="40"/>
      <c r="I245" s="241"/>
      <c r="J245" s="40"/>
      <c r="K245" s="40"/>
      <c r="L245" s="44"/>
      <c r="M245" s="242"/>
      <c r="N245" s="243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150</v>
      </c>
      <c r="AU245" s="17" t="s">
        <v>83</v>
      </c>
    </row>
    <row r="246" s="2" customFormat="1">
      <c r="A246" s="38"/>
      <c r="B246" s="39"/>
      <c r="C246" s="40"/>
      <c r="D246" s="239" t="s">
        <v>1230</v>
      </c>
      <c r="E246" s="40"/>
      <c r="F246" s="292" t="s">
        <v>1711</v>
      </c>
      <c r="G246" s="40"/>
      <c r="H246" s="40"/>
      <c r="I246" s="241"/>
      <c r="J246" s="40"/>
      <c r="K246" s="40"/>
      <c r="L246" s="44"/>
      <c r="M246" s="242"/>
      <c r="N246" s="243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1230</v>
      </c>
      <c r="AU246" s="17" t="s">
        <v>83</v>
      </c>
    </row>
    <row r="247" s="13" customFormat="1">
      <c r="A247" s="13"/>
      <c r="B247" s="246"/>
      <c r="C247" s="247"/>
      <c r="D247" s="239" t="s">
        <v>154</v>
      </c>
      <c r="E247" s="248" t="s">
        <v>1</v>
      </c>
      <c r="F247" s="249" t="s">
        <v>1712</v>
      </c>
      <c r="G247" s="247"/>
      <c r="H247" s="248" t="s">
        <v>1</v>
      </c>
      <c r="I247" s="250"/>
      <c r="J247" s="247"/>
      <c r="K247" s="247"/>
      <c r="L247" s="251"/>
      <c r="M247" s="252"/>
      <c r="N247" s="253"/>
      <c r="O247" s="253"/>
      <c r="P247" s="253"/>
      <c r="Q247" s="253"/>
      <c r="R247" s="253"/>
      <c r="S247" s="253"/>
      <c r="T247" s="25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5" t="s">
        <v>154</v>
      </c>
      <c r="AU247" s="255" t="s">
        <v>83</v>
      </c>
      <c r="AV247" s="13" t="s">
        <v>81</v>
      </c>
      <c r="AW247" s="13" t="s">
        <v>30</v>
      </c>
      <c r="AX247" s="13" t="s">
        <v>73</v>
      </c>
      <c r="AY247" s="255" t="s">
        <v>140</v>
      </c>
    </row>
    <row r="248" s="14" customFormat="1">
      <c r="A248" s="14"/>
      <c r="B248" s="256"/>
      <c r="C248" s="257"/>
      <c r="D248" s="239" t="s">
        <v>154</v>
      </c>
      <c r="E248" s="258" t="s">
        <v>1</v>
      </c>
      <c r="F248" s="259" t="s">
        <v>1713</v>
      </c>
      <c r="G248" s="257"/>
      <c r="H248" s="260">
        <v>105.75</v>
      </c>
      <c r="I248" s="261"/>
      <c r="J248" s="257"/>
      <c r="K248" s="257"/>
      <c r="L248" s="262"/>
      <c r="M248" s="263"/>
      <c r="N248" s="264"/>
      <c r="O248" s="264"/>
      <c r="P248" s="264"/>
      <c r="Q248" s="264"/>
      <c r="R248" s="264"/>
      <c r="S248" s="264"/>
      <c r="T248" s="26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6" t="s">
        <v>154</v>
      </c>
      <c r="AU248" s="266" t="s">
        <v>83</v>
      </c>
      <c r="AV248" s="14" t="s">
        <v>83</v>
      </c>
      <c r="AW248" s="14" t="s">
        <v>30</v>
      </c>
      <c r="AX248" s="14" t="s">
        <v>81</v>
      </c>
      <c r="AY248" s="266" t="s">
        <v>140</v>
      </c>
    </row>
    <row r="249" s="14" customFormat="1">
      <c r="A249" s="14"/>
      <c r="B249" s="256"/>
      <c r="C249" s="257"/>
      <c r="D249" s="239" t="s">
        <v>154</v>
      </c>
      <c r="E249" s="257"/>
      <c r="F249" s="259" t="s">
        <v>1714</v>
      </c>
      <c r="G249" s="257"/>
      <c r="H249" s="260">
        <v>107.865</v>
      </c>
      <c r="I249" s="261"/>
      <c r="J249" s="257"/>
      <c r="K249" s="257"/>
      <c r="L249" s="262"/>
      <c r="M249" s="263"/>
      <c r="N249" s="264"/>
      <c r="O249" s="264"/>
      <c r="P249" s="264"/>
      <c r="Q249" s="264"/>
      <c r="R249" s="264"/>
      <c r="S249" s="264"/>
      <c r="T249" s="26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6" t="s">
        <v>154</v>
      </c>
      <c r="AU249" s="266" t="s">
        <v>83</v>
      </c>
      <c r="AV249" s="14" t="s">
        <v>83</v>
      </c>
      <c r="AW249" s="14" t="s">
        <v>4</v>
      </c>
      <c r="AX249" s="14" t="s">
        <v>81</v>
      </c>
      <c r="AY249" s="266" t="s">
        <v>140</v>
      </c>
    </row>
    <row r="250" s="2" customFormat="1" ht="24.15" customHeight="1">
      <c r="A250" s="38"/>
      <c r="B250" s="39"/>
      <c r="C250" s="226" t="s">
        <v>475</v>
      </c>
      <c r="D250" s="226" t="s">
        <v>143</v>
      </c>
      <c r="E250" s="227" t="s">
        <v>1715</v>
      </c>
      <c r="F250" s="228" t="s">
        <v>1716</v>
      </c>
      <c r="G250" s="229" t="s">
        <v>396</v>
      </c>
      <c r="H250" s="230">
        <v>7</v>
      </c>
      <c r="I250" s="231"/>
      <c r="J250" s="232">
        <f>ROUND(I250*H250,2)</f>
        <v>0</v>
      </c>
      <c r="K250" s="228" t="s">
        <v>147</v>
      </c>
      <c r="L250" s="44"/>
      <c r="M250" s="233" t="s">
        <v>1</v>
      </c>
      <c r="N250" s="234" t="s">
        <v>38</v>
      </c>
      <c r="O250" s="91"/>
      <c r="P250" s="235">
        <f>O250*H250</f>
        <v>0</v>
      </c>
      <c r="Q250" s="235">
        <v>0.00011</v>
      </c>
      <c r="R250" s="235">
        <f>Q250*H250</f>
        <v>0.00077000000000000007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166</v>
      </c>
      <c r="AT250" s="237" t="s">
        <v>143</v>
      </c>
      <c r="AU250" s="237" t="s">
        <v>83</v>
      </c>
      <c r="AY250" s="17" t="s">
        <v>140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81</v>
      </c>
      <c r="BK250" s="238">
        <f>ROUND(I250*H250,2)</f>
        <v>0</v>
      </c>
      <c r="BL250" s="17" t="s">
        <v>166</v>
      </c>
      <c r="BM250" s="237" t="s">
        <v>1717</v>
      </c>
    </row>
    <row r="251" s="2" customFormat="1">
      <c r="A251" s="38"/>
      <c r="B251" s="39"/>
      <c r="C251" s="40"/>
      <c r="D251" s="239" t="s">
        <v>150</v>
      </c>
      <c r="E251" s="40"/>
      <c r="F251" s="240" t="s">
        <v>1718</v>
      </c>
      <c r="G251" s="40"/>
      <c r="H251" s="40"/>
      <c r="I251" s="241"/>
      <c r="J251" s="40"/>
      <c r="K251" s="40"/>
      <c r="L251" s="44"/>
      <c r="M251" s="242"/>
      <c r="N251" s="243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150</v>
      </c>
      <c r="AU251" s="17" t="s">
        <v>83</v>
      </c>
    </row>
    <row r="252" s="2" customFormat="1">
      <c r="A252" s="38"/>
      <c r="B252" s="39"/>
      <c r="C252" s="40"/>
      <c r="D252" s="244" t="s">
        <v>152</v>
      </c>
      <c r="E252" s="40"/>
      <c r="F252" s="245" t="s">
        <v>1719</v>
      </c>
      <c r="G252" s="40"/>
      <c r="H252" s="40"/>
      <c r="I252" s="241"/>
      <c r="J252" s="40"/>
      <c r="K252" s="40"/>
      <c r="L252" s="44"/>
      <c r="M252" s="242"/>
      <c r="N252" s="243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152</v>
      </c>
      <c r="AU252" s="17" t="s">
        <v>83</v>
      </c>
    </row>
    <row r="253" s="14" customFormat="1">
      <c r="A253" s="14"/>
      <c r="B253" s="256"/>
      <c r="C253" s="257"/>
      <c r="D253" s="239" t="s">
        <v>154</v>
      </c>
      <c r="E253" s="258" t="s">
        <v>1</v>
      </c>
      <c r="F253" s="259" t="s">
        <v>181</v>
      </c>
      <c r="G253" s="257"/>
      <c r="H253" s="260">
        <v>7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154</v>
      </c>
      <c r="AU253" s="266" t="s">
        <v>83</v>
      </c>
      <c r="AV253" s="14" t="s">
        <v>83</v>
      </c>
      <c r="AW253" s="14" t="s">
        <v>30</v>
      </c>
      <c r="AX253" s="14" t="s">
        <v>81</v>
      </c>
      <c r="AY253" s="266" t="s">
        <v>140</v>
      </c>
    </row>
    <row r="254" s="2" customFormat="1" ht="24.15" customHeight="1">
      <c r="A254" s="38"/>
      <c r="B254" s="39"/>
      <c r="C254" s="226" t="s">
        <v>479</v>
      </c>
      <c r="D254" s="226" t="s">
        <v>143</v>
      </c>
      <c r="E254" s="227" t="s">
        <v>1720</v>
      </c>
      <c r="F254" s="228" t="s">
        <v>1721</v>
      </c>
      <c r="G254" s="229" t="s">
        <v>292</v>
      </c>
      <c r="H254" s="230">
        <v>1339.2000000000001</v>
      </c>
      <c r="I254" s="231"/>
      <c r="J254" s="232">
        <f>ROUND(I254*H254,2)</f>
        <v>0</v>
      </c>
      <c r="K254" s="228" t="s">
        <v>147</v>
      </c>
      <c r="L254" s="44"/>
      <c r="M254" s="233" t="s">
        <v>1</v>
      </c>
      <c r="N254" s="234" t="s">
        <v>38</v>
      </c>
      <c r="O254" s="91"/>
      <c r="P254" s="235">
        <f>O254*H254</f>
        <v>0</v>
      </c>
      <c r="Q254" s="235">
        <v>0.00068999999999999997</v>
      </c>
      <c r="R254" s="235">
        <f>Q254*H254</f>
        <v>0.92404799999999998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166</v>
      </c>
      <c r="AT254" s="237" t="s">
        <v>143</v>
      </c>
      <c r="AU254" s="237" t="s">
        <v>83</v>
      </c>
      <c r="AY254" s="17" t="s">
        <v>140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81</v>
      </c>
      <c r="BK254" s="238">
        <f>ROUND(I254*H254,2)</f>
        <v>0</v>
      </c>
      <c r="BL254" s="17" t="s">
        <v>166</v>
      </c>
      <c r="BM254" s="237" t="s">
        <v>1722</v>
      </c>
    </row>
    <row r="255" s="2" customFormat="1">
      <c r="A255" s="38"/>
      <c r="B255" s="39"/>
      <c r="C255" s="40"/>
      <c r="D255" s="239" t="s">
        <v>150</v>
      </c>
      <c r="E255" s="40"/>
      <c r="F255" s="240" t="s">
        <v>1723</v>
      </c>
      <c r="G255" s="40"/>
      <c r="H255" s="40"/>
      <c r="I255" s="241"/>
      <c r="J255" s="40"/>
      <c r="K255" s="40"/>
      <c r="L255" s="44"/>
      <c r="M255" s="242"/>
      <c r="N255" s="243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150</v>
      </c>
      <c r="AU255" s="17" t="s">
        <v>83</v>
      </c>
    </row>
    <row r="256" s="2" customFormat="1">
      <c r="A256" s="38"/>
      <c r="B256" s="39"/>
      <c r="C256" s="40"/>
      <c r="D256" s="244" t="s">
        <v>152</v>
      </c>
      <c r="E256" s="40"/>
      <c r="F256" s="245" t="s">
        <v>1724</v>
      </c>
      <c r="G256" s="40"/>
      <c r="H256" s="40"/>
      <c r="I256" s="241"/>
      <c r="J256" s="40"/>
      <c r="K256" s="40"/>
      <c r="L256" s="44"/>
      <c r="M256" s="242"/>
      <c r="N256" s="243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152</v>
      </c>
      <c r="AU256" s="17" t="s">
        <v>83</v>
      </c>
    </row>
    <row r="257" s="14" customFormat="1">
      <c r="A257" s="14"/>
      <c r="B257" s="256"/>
      <c r="C257" s="257"/>
      <c r="D257" s="239" t="s">
        <v>154</v>
      </c>
      <c r="E257" s="258" t="s">
        <v>1</v>
      </c>
      <c r="F257" s="259" t="s">
        <v>1573</v>
      </c>
      <c r="G257" s="257"/>
      <c r="H257" s="260">
        <v>1339.2000000000001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6" t="s">
        <v>154</v>
      </c>
      <c r="AU257" s="266" t="s">
        <v>83</v>
      </c>
      <c r="AV257" s="14" t="s">
        <v>83</v>
      </c>
      <c r="AW257" s="14" t="s">
        <v>30</v>
      </c>
      <c r="AX257" s="14" t="s">
        <v>81</v>
      </c>
      <c r="AY257" s="266" t="s">
        <v>140</v>
      </c>
    </row>
    <row r="258" s="2" customFormat="1" ht="24.15" customHeight="1">
      <c r="A258" s="38"/>
      <c r="B258" s="39"/>
      <c r="C258" s="226" t="s">
        <v>483</v>
      </c>
      <c r="D258" s="226" t="s">
        <v>143</v>
      </c>
      <c r="E258" s="227" t="s">
        <v>1725</v>
      </c>
      <c r="F258" s="228" t="s">
        <v>1726</v>
      </c>
      <c r="G258" s="229" t="s">
        <v>441</v>
      </c>
      <c r="H258" s="230">
        <v>23</v>
      </c>
      <c r="I258" s="231"/>
      <c r="J258" s="232">
        <f>ROUND(I258*H258,2)</f>
        <v>0</v>
      </c>
      <c r="K258" s="228" t="s">
        <v>147</v>
      </c>
      <c r="L258" s="44"/>
      <c r="M258" s="233" t="s">
        <v>1</v>
      </c>
      <c r="N258" s="234" t="s">
        <v>38</v>
      </c>
      <c r="O258" s="91"/>
      <c r="P258" s="235">
        <f>O258*H258</f>
        <v>0</v>
      </c>
      <c r="Q258" s="235">
        <v>0</v>
      </c>
      <c r="R258" s="235">
        <f>Q258*H258</f>
        <v>0</v>
      </c>
      <c r="S258" s="235">
        <v>0.0040000000000000001</v>
      </c>
      <c r="T258" s="236">
        <f>S258*H258</f>
        <v>0.091999999999999998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166</v>
      </c>
      <c r="AT258" s="237" t="s">
        <v>143</v>
      </c>
      <c r="AU258" s="237" t="s">
        <v>83</v>
      </c>
      <c r="AY258" s="17" t="s">
        <v>140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81</v>
      </c>
      <c r="BK258" s="238">
        <f>ROUND(I258*H258,2)</f>
        <v>0</v>
      </c>
      <c r="BL258" s="17" t="s">
        <v>166</v>
      </c>
      <c r="BM258" s="237" t="s">
        <v>1727</v>
      </c>
    </row>
    <row r="259" s="2" customFormat="1">
      <c r="A259" s="38"/>
      <c r="B259" s="39"/>
      <c r="C259" s="40"/>
      <c r="D259" s="239" t="s">
        <v>150</v>
      </c>
      <c r="E259" s="40"/>
      <c r="F259" s="240" t="s">
        <v>1728</v>
      </c>
      <c r="G259" s="40"/>
      <c r="H259" s="40"/>
      <c r="I259" s="241"/>
      <c r="J259" s="40"/>
      <c r="K259" s="40"/>
      <c r="L259" s="44"/>
      <c r="M259" s="242"/>
      <c r="N259" s="243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150</v>
      </c>
      <c r="AU259" s="17" t="s">
        <v>83</v>
      </c>
    </row>
    <row r="260" s="2" customFormat="1">
      <c r="A260" s="38"/>
      <c r="B260" s="39"/>
      <c r="C260" s="40"/>
      <c r="D260" s="244" t="s">
        <v>152</v>
      </c>
      <c r="E260" s="40"/>
      <c r="F260" s="245" t="s">
        <v>1729</v>
      </c>
      <c r="G260" s="40"/>
      <c r="H260" s="40"/>
      <c r="I260" s="241"/>
      <c r="J260" s="40"/>
      <c r="K260" s="40"/>
      <c r="L260" s="44"/>
      <c r="M260" s="242"/>
      <c r="N260" s="243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152</v>
      </c>
      <c r="AU260" s="17" t="s">
        <v>83</v>
      </c>
    </row>
    <row r="261" s="14" customFormat="1">
      <c r="A261" s="14"/>
      <c r="B261" s="256"/>
      <c r="C261" s="257"/>
      <c r="D261" s="239" t="s">
        <v>154</v>
      </c>
      <c r="E261" s="258" t="s">
        <v>1</v>
      </c>
      <c r="F261" s="259" t="s">
        <v>1730</v>
      </c>
      <c r="G261" s="257"/>
      <c r="H261" s="260">
        <v>23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154</v>
      </c>
      <c r="AU261" s="266" t="s">
        <v>83</v>
      </c>
      <c r="AV261" s="14" t="s">
        <v>83</v>
      </c>
      <c r="AW261" s="14" t="s">
        <v>30</v>
      </c>
      <c r="AX261" s="14" t="s">
        <v>81</v>
      </c>
      <c r="AY261" s="266" t="s">
        <v>140</v>
      </c>
    </row>
    <row r="262" s="2" customFormat="1" ht="24.15" customHeight="1">
      <c r="A262" s="38"/>
      <c r="B262" s="39"/>
      <c r="C262" s="226" t="s">
        <v>490</v>
      </c>
      <c r="D262" s="226" t="s">
        <v>143</v>
      </c>
      <c r="E262" s="227" t="s">
        <v>1731</v>
      </c>
      <c r="F262" s="228" t="s">
        <v>1732</v>
      </c>
      <c r="G262" s="229" t="s">
        <v>441</v>
      </c>
      <c r="H262" s="230">
        <v>13</v>
      </c>
      <c r="I262" s="231"/>
      <c r="J262" s="232">
        <f>ROUND(I262*H262,2)</f>
        <v>0</v>
      </c>
      <c r="K262" s="228" t="s">
        <v>1</v>
      </c>
      <c r="L262" s="44"/>
      <c r="M262" s="233" t="s">
        <v>1</v>
      </c>
      <c r="N262" s="234" t="s">
        <v>38</v>
      </c>
      <c r="O262" s="91"/>
      <c r="P262" s="235">
        <f>O262*H262</f>
        <v>0</v>
      </c>
      <c r="Q262" s="235">
        <v>0.00069999999999999999</v>
      </c>
      <c r="R262" s="235">
        <f>Q262*H262</f>
        <v>0.0091000000000000004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166</v>
      </c>
      <c r="AT262" s="237" t="s">
        <v>143</v>
      </c>
      <c r="AU262" s="237" t="s">
        <v>83</v>
      </c>
      <c r="AY262" s="17" t="s">
        <v>140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81</v>
      </c>
      <c r="BK262" s="238">
        <f>ROUND(I262*H262,2)</f>
        <v>0</v>
      </c>
      <c r="BL262" s="17" t="s">
        <v>166</v>
      </c>
      <c r="BM262" s="237" t="s">
        <v>1733</v>
      </c>
    </row>
    <row r="263" s="2" customFormat="1">
      <c r="A263" s="38"/>
      <c r="B263" s="39"/>
      <c r="C263" s="40"/>
      <c r="D263" s="239" t="s">
        <v>150</v>
      </c>
      <c r="E263" s="40"/>
      <c r="F263" s="240" t="s">
        <v>1734</v>
      </c>
      <c r="G263" s="40"/>
      <c r="H263" s="40"/>
      <c r="I263" s="241"/>
      <c r="J263" s="40"/>
      <c r="K263" s="40"/>
      <c r="L263" s="44"/>
      <c r="M263" s="242"/>
      <c r="N263" s="24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150</v>
      </c>
      <c r="AU263" s="17" t="s">
        <v>83</v>
      </c>
    </row>
    <row r="264" s="13" customFormat="1">
      <c r="A264" s="13"/>
      <c r="B264" s="246"/>
      <c r="C264" s="247"/>
      <c r="D264" s="239" t="s">
        <v>154</v>
      </c>
      <c r="E264" s="248" t="s">
        <v>1</v>
      </c>
      <c r="F264" s="249" t="s">
        <v>1735</v>
      </c>
      <c r="G264" s="247"/>
      <c r="H264" s="248" t="s">
        <v>1</v>
      </c>
      <c r="I264" s="250"/>
      <c r="J264" s="247"/>
      <c r="K264" s="247"/>
      <c r="L264" s="251"/>
      <c r="M264" s="252"/>
      <c r="N264" s="253"/>
      <c r="O264" s="253"/>
      <c r="P264" s="253"/>
      <c r="Q264" s="253"/>
      <c r="R264" s="253"/>
      <c r="S264" s="253"/>
      <c r="T264" s="25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5" t="s">
        <v>154</v>
      </c>
      <c r="AU264" s="255" t="s">
        <v>83</v>
      </c>
      <c r="AV264" s="13" t="s">
        <v>81</v>
      </c>
      <c r="AW264" s="13" t="s">
        <v>30</v>
      </c>
      <c r="AX264" s="13" t="s">
        <v>73</v>
      </c>
      <c r="AY264" s="255" t="s">
        <v>140</v>
      </c>
    </row>
    <row r="265" s="14" customFormat="1">
      <c r="A265" s="14"/>
      <c r="B265" s="256"/>
      <c r="C265" s="257"/>
      <c r="D265" s="239" t="s">
        <v>154</v>
      </c>
      <c r="E265" s="258" t="s">
        <v>1</v>
      </c>
      <c r="F265" s="259" t="s">
        <v>222</v>
      </c>
      <c r="G265" s="257"/>
      <c r="H265" s="260">
        <v>13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154</v>
      </c>
      <c r="AU265" s="266" t="s">
        <v>83</v>
      </c>
      <c r="AV265" s="14" t="s">
        <v>83</v>
      </c>
      <c r="AW265" s="14" t="s">
        <v>30</v>
      </c>
      <c r="AX265" s="14" t="s">
        <v>81</v>
      </c>
      <c r="AY265" s="266" t="s">
        <v>140</v>
      </c>
    </row>
    <row r="266" s="2" customFormat="1" ht="16.5" customHeight="1">
      <c r="A266" s="38"/>
      <c r="B266" s="39"/>
      <c r="C266" s="271" t="s">
        <v>494</v>
      </c>
      <c r="D266" s="271" t="s">
        <v>378</v>
      </c>
      <c r="E266" s="272" t="s">
        <v>1736</v>
      </c>
      <c r="F266" s="273" t="s">
        <v>1737</v>
      </c>
      <c r="G266" s="274" t="s">
        <v>441</v>
      </c>
      <c r="H266" s="275">
        <v>13</v>
      </c>
      <c r="I266" s="276"/>
      <c r="J266" s="277">
        <f>ROUND(I266*H266,2)</f>
        <v>0</v>
      </c>
      <c r="K266" s="273" t="s">
        <v>147</v>
      </c>
      <c r="L266" s="278"/>
      <c r="M266" s="279" t="s">
        <v>1</v>
      </c>
      <c r="N266" s="280" t="s">
        <v>38</v>
      </c>
      <c r="O266" s="91"/>
      <c r="P266" s="235">
        <f>O266*H266</f>
        <v>0</v>
      </c>
      <c r="Q266" s="235">
        <v>0.0030000000000000001</v>
      </c>
      <c r="R266" s="235">
        <f>Q266*H266</f>
        <v>0.039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188</v>
      </c>
      <c r="AT266" s="237" t="s">
        <v>378</v>
      </c>
      <c r="AU266" s="237" t="s">
        <v>83</v>
      </c>
      <c r="AY266" s="17" t="s">
        <v>140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81</v>
      </c>
      <c r="BK266" s="238">
        <f>ROUND(I266*H266,2)</f>
        <v>0</v>
      </c>
      <c r="BL266" s="17" t="s">
        <v>166</v>
      </c>
      <c r="BM266" s="237" t="s">
        <v>1738</v>
      </c>
    </row>
    <row r="267" s="2" customFormat="1">
      <c r="A267" s="38"/>
      <c r="B267" s="39"/>
      <c r="C267" s="40"/>
      <c r="D267" s="239" t="s">
        <v>150</v>
      </c>
      <c r="E267" s="40"/>
      <c r="F267" s="240" t="s">
        <v>1737</v>
      </c>
      <c r="G267" s="40"/>
      <c r="H267" s="40"/>
      <c r="I267" s="241"/>
      <c r="J267" s="40"/>
      <c r="K267" s="40"/>
      <c r="L267" s="44"/>
      <c r="M267" s="242"/>
      <c r="N267" s="243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150</v>
      </c>
      <c r="AU267" s="17" t="s">
        <v>83</v>
      </c>
    </row>
    <row r="268" s="2" customFormat="1" ht="24.15" customHeight="1">
      <c r="A268" s="38"/>
      <c r="B268" s="39"/>
      <c r="C268" s="226" t="s">
        <v>498</v>
      </c>
      <c r="D268" s="226" t="s">
        <v>143</v>
      </c>
      <c r="E268" s="227" t="s">
        <v>1739</v>
      </c>
      <c r="F268" s="228" t="s">
        <v>1740</v>
      </c>
      <c r="G268" s="229" t="s">
        <v>396</v>
      </c>
      <c r="H268" s="230">
        <v>41</v>
      </c>
      <c r="I268" s="231"/>
      <c r="J268" s="232">
        <f>ROUND(I268*H268,2)</f>
        <v>0</v>
      </c>
      <c r="K268" s="228" t="s">
        <v>1</v>
      </c>
      <c r="L268" s="44"/>
      <c r="M268" s="233" t="s">
        <v>1</v>
      </c>
      <c r="N268" s="234" t="s">
        <v>38</v>
      </c>
      <c r="O268" s="91"/>
      <c r="P268" s="235">
        <f>O268*H268</f>
        <v>0</v>
      </c>
      <c r="Q268" s="235">
        <v>0.00010000000000000001</v>
      </c>
      <c r="R268" s="235">
        <f>Q268*H268</f>
        <v>0.0041000000000000003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166</v>
      </c>
      <c r="AT268" s="237" t="s">
        <v>143</v>
      </c>
      <c r="AU268" s="237" t="s">
        <v>83</v>
      </c>
      <c r="AY268" s="17" t="s">
        <v>140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81</v>
      </c>
      <c r="BK268" s="238">
        <f>ROUND(I268*H268,2)</f>
        <v>0</v>
      </c>
      <c r="BL268" s="17" t="s">
        <v>166</v>
      </c>
      <c r="BM268" s="237" t="s">
        <v>1741</v>
      </c>
    </row>
    <row r="269" s="2" customFormat="1">
      <c r="A269" s="38"/>
      <c r="B269" s="39"/>
      <c r="C269" s="40"/>
      <c r="D269" s="239" t="s">
        <v>150</v>
      </c>
      <c r="E269" s="40"/>
      <c r="F269" s="240" t="s">
        <v>1742</v>
      </c>
      <c r="G269" s="40"/>
      <c r="H269" s="40"/>
      <c r="I269" s="241"/>
      <c r="J269" s="40"/>
      <c r="K269" s="40"/>
      <c r="L269" s="44"/>
      <c r="M269" s="242"/>
      <c r="N269" s="243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150</v>
      </c>
      <c r="AU269" s="17" t="s">
        <v>83</v>
      </c>
    </row>
    <row r="270" s="2" customFormat="1" ht="24.15" customHeight="1">
      <c r="A270" s="38"/>
      <c r="B270" s="39"/>
      <c r="C270" s="226" t="s">
        <v>502</v>
      </c>
      <c r="D270" s="226" t="s">
        <v>143</v>
      </c>
      <c r="E270" s="227" t="s">
        <v>1743</v>
      </c>
      <c r="F270" s="228" t="s">
        <v>1726</v>
      </c>
      <c r="G270" s="229" t="s">
        <v>441</v>
      </c>
      <c r="H270" s="230">
        <v>13</v>
      </c>
      <c r="I270" s="231"/>
      <c r="J270" s="232">
        <f>ROUND(I270*H270,2)</f>
        <v>0</v>
      </c>
      <c r="K270" s="228" t="s">
        <v>1</v>
      </c>
      <c r="L270" s="44"/>
      <c r="M270" s="233" t="s">
        <v>1</v>
      </c>
      <c r="N270" s="234" t="s">
        <v>38</v>
      </c>
      <c r="O270" s="91"/>
      <c r="P270" s="235">
        <f>O270*H270</f>
        <v>0</v>
      </c>
      <c r="Q270" s="235">
        <v>0</v>
      </c>
      <c r="R270" s="235">
        <f>Q270*H270</f>
        <v>0</v>
      </c>
      <c r="S270" s="235">
        <v>0.0040000000000000001</v>
      </c>
      <c r="T270" s="236">
        <f>S270*H270</f>
        <v>0.052000000000000005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166</v>
      </c>
      <c r="AT270" s="237" t="s">
        <v>143</v>
      </c>
      <c r="AU270" s="237" t="s">
        <v>83</v>
      </c>
      <c r="AY270" s="17" t="s">
        <v>140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81</v>
      </c>
      <c r="BK270" s="238">
        <f>ROUND(I270*H270,2)</f>
        <v>0</v>
      </c>
      <c r="BL270" s="17" t="s">
        <v>166</v>
      </c>
      <c r="BM270" s="237" t="s">
        <v>1744</v>
      </c>
    </row>
    <row r="271" s="2" customFormat="1">
      <c r="A271" s="38"/>
      <c r="B271" s="39"/>
      <c r="C271" s="40"/>
      <c r="D271" s="239" t="s">
        <v>150</v>
      </c>
      <c r="E271" s="40"/>
      <c r="F271" s="240" t="s">
        <v>1728</v>
      </c>
      <c r="G271" s="40"/>
      <c r="H271" s="40"/>
      <c r="I271" s="241"/>
      <c r="J271" s="40"/>
      <c r="K271" s="40"/>
      <c r="L271" s="44"/>
      <c r="M271" s="242"/>
      <c r="N271" s="243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150</v>
      </c>
      <c r="AU271" s="17" t="s">
        <v>83</v>
      </c>
    </row>
    <row r="272" s="13" customFormat="1">
      <c r="A272" s="13"/>
      <c r="B272" s="246"/>
      <c r="C272" s="247"/>
      <c r="D272" s="239" t="s">
        <v>154</v>
      </c>
      <c r="E272" s="248" t="s">
        <v>1</v>
      </c>
      <c r="F272" s="249" t="s">
        <v>1745</v>
      </c>
      <c r="G272" s="247"/>
      <c r="H272" s="248" t="s">
        <v>1</v>
      </c>
      <c r="I272" s="250"/>
      <c r="J272" s="247"/>
      <c r="K272" s="247"/>
      <c r="L272" s="251"/>
      <c r="M272" s="252"/>
      <c r="N272" s="253"/>
      <c r="O272" s="253"/>
      <c r="P272" s="253"/>
      <c r="Q272" s="253"/>
      <c r="R272" s="253"/>
      <c r="S272" s="253"/>
      <c r="T272" s="25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5" t="s">
        <v>154</v>
      </c>
      <c r="AU272" s="255" t="s">
        <v>83</v>
      </c>
      <c r="AV272" s="13" t="s">
        <v>81</v>
      </c>
      <c r="AW272" s="13" t="s">
        <v>30</v>
      </c>
      <c r="AX272" s="13" t="s">
        <v>73</v>
      </c>
      <c r="AY272" s="255" t="s">
        <v>140</v>
      </c>
    </row>
    <row r="273" s="14" customFormat="1">
      <c r="A273" s="14"/>
      <c r="B273" s="256"/>
      <c r="C273" s="257"/>
      <c r="D273" s="239" t="s">
        <v>154</v>
      </c>
      <c r="E273" s="258" t="s">
        <v>1</v>
      </c>
      <c r="F273" s="259" t="s">
        <v>222</v>
      </c>
      <c r="G273" s="257"/>
      <c r="H273" s="260">
        <v>13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6" t="s">
        <v>154</v>
      </c>
      <c r="AU273" s="266" t="s">
        <v>83</v>
      </c>
      <c r="AV273" s="14" t="s">
        <v>83</v>
      </c>
      <c r="AW273" s="14" t="s">
        <v>30</v>
      </c>
      <c r="AX273" s="14" t="s">
        <v>81</v>
      </c>
      <c r="AY273" s="266" t="s">
        <v>140</v>
      </c>
    </row>
    <row r="274" s="12" customFormat="1" ht="22.8" customHeight="1">
      <c r="A274" s="12"/>
      <c r="B274" s="210"/>
      <c r="C274" s="211"/>
      <c r="D274" s="212" t="s">
        <v>72</v>
      </c>
      <c r="E274" s="224" t="s">
        <v>791</v>
      </c>
      <c r="F274" s="224" t="s">
        <v>792</v>
      </c>
      <c r="G274" s="211"/>
      <c r="H274" s="211"/>
      <c r="I274" s="214"/>
      <c r="J274" s="225">
        <f>BK274</f>
        <v>0</v>
      </c>
      <c r="K274" s="211"/>
      <c r="L274" s="216"/>
      <c r="M274" s="217"/>
      <c r="N274" s="218"/>
      <c r="O274" s="218"/>
      <c r="P274" s="219">
        <f>SUM(P275:P300)</f>
        <v>0</v>
      </c>
      <c r="Q274" s="218"/>
      <c r="R274" s="219">
        <f>SUM(R275:R300)</f>
        <v>0</v>
      </c>
      <c r="S274" s="218"/>
      <c r="T274" s="220">
        <f>SUM(T275:T300)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21" t="s">
        <v>81</v>
      </c>
      <c r="AT274" s="222" t="s">
        <v>72</v>
      </c>
      <c r="AU274" s="222" t="s">
        <v>81</v>
      </c>
      <c r="AY274" s="221" t="s">
        <v>140</v>
      </c>
      <c r="BK274" s="223">
        <f>SUM(BK275:BK300)</f>
        <v>0</v>
      </c>
    </row>
    <row r="275" s="2" customFormat="1" ht="21.75" customHeight="1">
      <c r="A275" s="38"/>
      <c r="B275" s="39"/>
      <c r="C275" s="226" t="s">
        <v>506</v>
      </c>
      <c r="D275" s="226" t="s">
        <v>143</v>
      </c>
      <c r="E275" s="227" t="s">
        <v>808</v>
      </c>
      <c r="F275" s="228" t="s">
        <v>809</v>
      </c>
      <c r="G275" s="229" t="s">
        <v>362</v>
      </c>
      <c r="H275" s="230">
        <v>496.209</v>
      </c>
      <c r="I275" s="231"/>
      <c r="J275" s="232">
        <f>ROUND(I275*H275,2)</f>
        <v>0</v>
      </c>
      <c r="K275" s="228" t="s">
        <v>147</v>
      </c>
      <c r="L275" s="44"/>
      <c r="M275" s="233" t="s">
        <v>1</v>
      </c>
      <c r="N275" s="234" t="s">
        <v>38</v>
      </c>
      <c r="O275" s="91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166</v>
      </c>
      <c r="AT275" s="237" t="s">
        <v>143</v>
      </c>
      <c r="AU275" s="237" t="s">
        <v>83</v>
      </c>
      <c r="AY275" s="17" t="s">
        <v>140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81</v>
      </c>
      <c r="BK275" s="238">
        <f>ROUND(I275*H275,2)</f>
        <v>0</v>
      </c>
      <c r="BL275" s="17" t="s">
        <v>166</v>
      </c>
      <c r="BM275" s="237" t="s">
        <v>1746</v>
      </c>
    </row>
    <row r="276" s="2" customFormat="1">
      <c r="A276" s="38"/>
      <c r="B276" s="39"/>
      <c r="C276" s="40"/>
      <c r="D276" s="239" t="s">
        <v>150</v>
      </c>
      <c r="E276" s="40"/>
      <c r="F276" s="240" t="s">
        <v>811</v>
      </c>
      <c r="G276" s="40"/>
      <c r="H276" s="40"/>
      <c r="I276" s="241"/>
      <c r="J276" s="40"/>
      <c r="K276" s="40"/>
      <c r="L276" s="44"/>
      <c r="M276" s="242"/>
      <c r="N276" s="243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150</v>
      </c>
      <c r="AU276" s="17" t="s">
        <v>83</v>
      </c>
    </row>
    <row r="277" s="2" customFormat="1">
      <c r="A277" s="38"/>
      <c r="B277" s="39"/>
      <c r="C277" s="40"/>
      <c r="D277" s="244" t="s">
        <v>152</v>
      </c>
      <c r="E277" s="40"/>
      <c r="F277" s="245" t="s">
        <v>812</v>
      </c>
      <c r="G277" s="40"/>
      <c r="H277" s="40"/>
      <c r="I277" s="241"/>
      <c r="J277" s="40"/>
      <c r="K277" s="40"/>
      <c r="L277" s="44"/>
      <c r="M277" s="242"/>
      <c r="N277" s="243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152</v>
      </c>
      <c r="AU277" s="17" t="s">
        <v>83</v>
      </c>
    </row>
    <row r="278" s="2" customFormat="1" ht="24.15" customHeight="1">
      <c r="A278" s="38"/>
      <c r="B278" s="39"/>
      <c r="C278" s="226" t="s">
        <v>510</v>
      </c>
      <c r="D278" s="226" t="s">
        <v>143</v>
      </c>
      <c r="E278" s="227" t="s">
        <v>814</v>
      </c>
      <c r="F278" s="228" t="s">
        <v>815</v>
      </c>
      <c r="G278" s="229" t="s">
        <v>362</v>
      </c>
      <c r="H278" s="230">
        <v>1984.836</v>
      </c>
      <c r="I278" s="231"/>
      <c r="J278" s="232">
        <f>ROUND(I278*H278,2)</f>
        <v>0</v>
      </c>
      <c r="K278" s="228" t="s">
        <v>147</v>
      </c>
      <c r="L278" s="44"/>
      <c r="M278" s="233" t="s">
        <v>1</v>
      </c>
      <c r="N278" s="234" t="s">
        <v>38</v>
      </c>
      <c r="O278" s="91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166</v>
      </c>
      <c r="AT278" s="237" t="s">
        <v>143</v>
      </c>
      <c r="AU278" s="237" t="s">
        <v>83</v>
      </c>
      <c r="AY278" s="17" t="s">
        <v>140</v>
      </c>
      <c r="BE278" s="238">
        <f>IF(N278="základní",J278,0)</f>
        <v>0</v>
      </c>
      <c r="BF278" s="238">
        <f>IF(N278="snížená",J278,0)</f>
        <v>0</v>
      </c>
      <c r="BG278" s="238">
        <f>IF(N278="zákl. přenesená",J278,0)</f>
        <v>0</v>
      </c>
      <c r="BH278" s="238">
        <f>IF(N278="sníž. přenesená",J278,0)</f>
        <v>0</v>
      </c>
      <c r="BI278" s="238">
        <f>IF(N278="nulová",J278,0)</f>
        <v>0</v>
      </c>
      <c r="BJ278" s="17" t="s">
        <v>81</v>
      </c>
      <c r="BK278" s="238">
        <f>ROUND(I278*H278,2)</f>
        <v>0</v>
      </c>
      <c r="BL278" s="17" t="s">
        <v>166</v>
      </c>
      <c r="BM278" s="237" t="s">
        <v>1747</v>
      </c>
    </row>
    <row r="279" s="2" customFormat="1">
      <c r="A279" s="38"/>
      <c r="B279" s="39"/>
      <c r="C279" s="40"/>
      <c r="D279" s="239" t="s">
        <v>150</v>
      </c>
      <c r="E279" s="40"/>
      <c r="F279" s="240" t="s">
        <v>817</v>
      </c>
      <c r="G279" s="40"/>
      <c r="H279" s="40"/>
      <c r="I279" s="241"/>
      <c r="J279" s="40"/>
      <c r="K279" s="40"/>
      <c r="L279" s="44"/>
      <c r="M279" s="242"/>
      <c r="N279" s="243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150</v>
      </c>
      <c r="AU279" s="17" t="s">
        <v>83</v>
      </c>
    </row>
    <row r="280" s="2" customFormat="1">
      <c r="A280" s="38"/>
      <c r="B280" s="39"/>
      <c r="C280" s="40"/>
      <c r="D280" s="244" t="s">
        <v>152</v>
      </c>
      <c r="E280" s="40"/>
      <c r="F280" s="245" t="s">
        <v>818</v>
      </c>
      <c r="G280" s="40"/>
      <c r="H280" s="40"/>
      <c r="I280" s="241"/>
      <c r="J280" s="40"/>
      <c r="K280" s="40"/>
      <c r="L280" s="44"/>
      <c r="M280" s="242"/>
      <c r="N280" s="243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152</v>
      </c>
      <c r="AU280" s="17" t="s">
        <v>83</v>
      </c>
    </row>
    <row r="281" s="14" customFormat="1">
      <c r="A281" s="14"/>
      <c r="B281" s="256"/>
      <c r="C281" s="257"/>
      <c r="D281" s="239" t="s">
        <v>154</v>
      </c>
      <c r="E281" s="257"/>
      <c r="F281" s="259" t="s">
        <v>1748</v>
      </c>
      <c r="G281" s="257"/>
      <c r="H281" s="260">
        <v>1984.836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154</v>
      </c>
      <c r="AU281" s="266" t="s">
        <v>83</v>
      </c>
      <c r="AV281" s="14" t="s">
        <v>83</v>
      </c>
      <c r="AW281" s="14" t="s">
        <v>4</v>
      </c>
      <c r="AX281" s="14" t="s">
        <v>81</v>
      </c>
      <c r="AY281" s="266" t="s">
        <v>140</v>
      </c>
    </row>
    <row r="282" s="2" customFormat="1" ht="16.5" customHeight="1">
      <c r="A282" s="38"/>
      <c r="B282" s="39"/>
      <c r="C282" s="226" t="s">
        <v>516</v>
      </c>
      <c r="D282" s="226" t="s">
        <v>143</v>
      </c>
      <c r="E282" s="227" t="s">
        <v>1749</v>
      </c>
      <c r="F282" s="228" t="s">
        <v>1750</v>
      </c>
      <c r="G282" s="229" t="s">
        <v>362</v>
      </c>
      <c r="H282" s="230">
        <v>102.22499999999999</v>
      </c>
      <c r="I282" s="231"/>
      <c r="J282" s="232">
        <f>ROUND(I282*H282,2)</f>
        <v>0</v>
      </c>
      <c r="K282" s="228" t="s">
        <v>147</v>
      </c>
      <c r="L282" s="44"/>
      <c r="M282" s="233" t="s">
        <v>1</v>
      </c>
      <c r="N282" s="234" t="s">
        <v>38</v>
      </c>
      <c r="O282" s="91"/>
      <c r="P282" s="235">
        <f>O282*H282</f>
        <v>0</v>
      </c>
      <c r="Q282" s="235">
        <v>0</v>
      </c>
      <c r="R282" s="235">
        <f>Q282*H282</f>
        <v>0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166</v>
      </c>
      <c r="AT282" s="237" t="s">
        <v>143</v>
      </c>
      <c r="AU282" s="237" t="s">
        <v>83</v>
      </c>
      <c r="AY282" s="17" t="s">
        <v>140</v>
      </c>
      <c r="BE282" s="238">
        <f>IF(N282="základní",J282,0)</f>
        <v>0</v>
      </c>
      <c r="BF282" s="238">
        <f>IF(N282="snížená",J282,0)</f>
        <v>0</v>
      </c>
      <c r="BG282" s="238">
        <f>IF(N282="zákl. přenesená",J282,0)</f>
        <v>0</v>
      </c>
      <c r="BH282" s="238">
        <f>IF(N282="sníž. přenesená",J282,0)</f>
        <v>0</v>
      </c>
      <c r="BI282" s="238">
        <f>IF(N282="nulová",J282,0)</f>
        <v>0</v>
      </c>
      <c r="BJ282" s="17" t="s">
        <v>81</v>
      </c>
      <c r="BK282" s="238">
        <f>ROUND(I282*H282,2)</f>
        <v>0</v>
      </c>
      <c r="BL282" s="17" t="s">
        <v>166</v>
      </c>
      <c r="BM282" s="237" t="s">
        <v>1751</v>
      </c>
    </row>
    <row r="283" s="2" customFormat="1">
      <c r="A283" s="38"/>
      <c r="B283" s="39"/>
      <c r="C283" s="40"/>
      <c r="D283" s="239" t="s">
        <v>150</v>
      </c>
      <c r="E283" s="40"/>
      <c r="F283" s="240" t="s">
        <v>1752</v>
      </c>
      <c r="G283" s="40"/>
      <c r="H283" s="40"/>
      <c r="I283" s="241"/>
      <c r="J283" s="40"/>
      <c r="K283" s="40"/>
      <c r="L283" s="44"/>
      <c r="M283" s="242"/>
      <c r="N283" s="243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150</v>
      </c>
      <c r="AU283" s="17" t="s">
        <v>83</v>
      </c>
    </row>
    <row r="284" s="2" customFormat="1">
      <c r="A284" s="38"/>
      <c r="B284" s="39"/>
      <c r="C284" s="40"/>
      <c r="D284" s="244" t="s">
        <v>152</v>
      </c>
      <c r="E284" s="40"/>
      <c r="F284" s="245" t="s">
        <v>1753</v>
      </c>
      <c r="G284" s="40"/>
      <c r="H284" s="40"/>
      <c r="I284" s="241"/>
      <c r="J284" s="40"/>
      <c r="K284" s="40"/>
      <c r="L284" s="44"/>
      <c r="M284" s="242"/>
      <c r="N284" s="243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152</v>
      </c>
      <c r="AU284" s="17" t="s">
        <v>83</v>
      </c>
    </row>
    <row r="285" s="13" customFormat="1">
      <c r="A285" s="13"/>
      <c r="B285" s="246"/>
      <c r="C285" s="247"/>
      <c r="D285" s="239" t="s">
        <v>154</v>
      </c>
      <c r="E285" s="248" t="s">
        <v>1</v>
      </c>
      <c r="F285" s="249" t="s">
        <v>1754</v>
      </c>
      <c r="G285" s="247"/>
      <c r="H285" s="248" t="s">
        <v>1</v>
      </c>
      <c r="I285" s="250"/>
      <c r="J285" s="247"/>
      <c r="K285" s="247"/>
      <c r="L285" s="251"/>
      <c r="M285" s="252"/>
      <c r="N285" s="253"/>
      <c r="O285" s="253"/>
      <c r="P285" s="253"/>
      <c r="Q285" s="253"/>
      <c r="R285" s="253"/>
      <c r="S285" s="253"/>
      <c r="T285" s="25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5" t="s">
        <v>154</v>
      </c>
      <c r="AU285" s="255" t="s">
        <v>83</v>
      </c>
      <c r="AV285" s="13" t="s">
        <v>81</v>
      </c>
      <c r="AW285" s="13" t="s">
        <v>30</v>
      </c>
      <c r="AX285" s="13" t="s">
        <v>73</v>
      </c>
      <c r="AY285" s="255" t="s">
        <v>140</v>
      </c>
    </row>
    <row r="286" s="14" customFormat="1">
      <c r="A286" s="14"/>
      <c r="B286" s="256"/>
      <c r="C286" s="257"/>
      <c r="D286" s="239" t="s">
        <v>154</v>
      </c>
      <c r="E286" s="258" t="s">
        <v>1</v>
      </c>
      <c r="F286" s="259" t="s">
        <v>1755</v>
      </c>
      <c r="G286" s="257"/>
      <c r="H286" s="260">
        <v>102.22499999999999</v>
      </c>
      <c r="I286" s="261"/>
      <c r="J286" s="257"/>
      <c r="K286" s="257"/>
      <c r="L286" s="262"/>
      <c r="M286" s="263"/>
      <c r="N286" s="264"/>
      <c r="O286" s="264"/>
      <c r="P286" s="264"/>
      <c r="Q286" s="264"/>
      <c r="R286" s="264"/>
      <c r="S286" s="264"/>
      <c r="T286" s="26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6" t="s">
        <v>154</v>
      </c>
      <c r="AU286" s="266" t="s">
        <v>83</v>
      </c>
      <c r="AV286" s="14" t="s">
        <v>83</v>
      </c>
      <c r="AW286" s="14" t="s">
        <v>30</v>
      </c>
      <c r="AX286" s="14" t="s">
        <v>81</v>
      </c>
      <c r="AY286" s="266" t="s">
        <v>140</v>
      </c>
    </row>
    <row r="287" s="2" customFormat="1" ht="24.15" customHeight="1">
      <c r="A287" s="38"/>
      <c r="B287" s="39"/>
      <c r="C287" s="226" t="s">
        <v>520</v>
      </c>
      <c r="D287" s="226" t="s">
        <v>143</v>
      </c>
      <c r="E287" s="227" t="s">
        <v>1756</v>
      </c>
      <c r="F287" s="228" t="s">
        <v>1757</v>
      </c>
      <c r="G287" s="229" t="s">
        <v>362</v>
      </c>
      <c r="H287" s="230">
        <v>102.22499999999999</v>
      </c>
      <c r="I287" s="231"/>
      <c r="J287" s="232">
        <f>ROUND(I287*H287,2)</f>
        <v>0</v>
      </c>
      <c r="K287" s="228" t="s">
        <v>147</v>
      </c>
      <c r="L287" s="44"/>
      <c r="M287" s="233" t="s">
        <v>1</v>
      </c>
      <c r="N287" s="234" t="s">
        <v>38</v>
      </c>
      <c r="O287" s="91"/>
      <c r="P287" s="235">
        <f>O287*H287</f>
        <v>0</v>
      </c>
      <c r="Q287" s="235">
        <v>0</v>
      </c>
      <c r="R287" s="235">
        <f>Q287*H287</f>
        <v>0</v>
      </c>
      <c r="S287" s="235">
        <v>0</v>
      </c>
      <c r="T287" s="23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7" t="s">
        <v>166</v>
      </c>
      <c r="AT287" s="237" t="s">
        <v>143</v>
      </c>
      <c r="AU287" s="237" t="s">
        <v>83</v>
      </c>
      <c r="AY287" s="17" t="s">
        <v>140</v>
      </c>
      <c r="BE287" s="238">
        <f>IF(N287="základní",J287,0)</f>
        <v>0</v>
      </c>
      <c r="BF287" s="238">
        <f>IF(N287="snížená",J287,0)</f>
        <v>0</v>
      </c>
      <c r="BG287" s="238">
        <f>IF(N287="zákl. přenesená",J287,0)</f>
        <v>0</v>
      </c>
      <c r="BH287" s="238">
        <f>IF(N287="sníž. přenesená",J287,0)</f>
        <v>0</v>
      </c>
      <c r="BI287" s="238">
        <f>IF(N287="nulová",J287,0)</f>
        <v>0</v>
      </c>
      <c r="BJ287" s="17" t="s">
        <v>81</v>
      </c>
      <c r="BK287" s="238">
        <f>ROUND(I287*H287,2)</f>
        <v>0</v>
      </c>
      <c r="BL287" s="17" t="s">
        <v>166</v>
      </c>
      <c r="BM287" s="237" t="s">
        <v>1758</v>
      </c>
    </row>
    <row r="288" s="2" customFormat="1">
      <c r="A288" s="38"/>
      <c r="B288" s="39"/>
      <c r="C288" s="40"/>
      <c r="D288" s="239" t="s">
        <v>150</v>
      </c>
      <c r="E288" s="40"/>
      <c r="F288" s="240" t="s">
        <v>1759</v>
      </c>
      <c r="G288" s="40"/>
      <c r="H288" s="40"/>
      <c r="I288" s="241"/>
      <c r="J288" s="40"/>
      <c r="K288" s="40"/>
      <c r="L288" s="44"/>
      <c r="M288" s="242"/>
      <c r="N288" s="243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150</v>
      </c>
      <c r="AU288" s="17" t="s">
        <v>83</v>
      </c>
    </row>
    <row r="289" s="2" customFormat="1">
      <c r="A289" s="38"/>
      <c r="B289" s="39"/>
      <c r="C289" s="40"/>
      <c r="D289" s="244" t="s">
        <v>152</v>
      </c>
      <c r="E289" s="40"/>
      <c r="F289" s="245" t="s">
        <v>1760</v>
      </c>
      <c r="G289" s="40"/>
      <c r="H289" s="40"/>
      <c r="I289" s="241"/>
      <c r="J289" s="40"/>
      <c r="K289" s="40"/>
      <c r="L289" s="44"/>
      <c r="M289" s="242"/>
      <c r="N289" s="243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152</v>
      </c>
      <c r="AU289" s="17" t="s">
        <v>83</v>
      </c>
    </row>
    <row r="290" s="13" customFormat="1">
      <c r="A290" s="13"/>
      <c r="B290" s="246"/>
      <c r="C290" s="247"/>
      <c r="D290" s="239" t="s">
        <v>154</v>
      </c>
      <c r="E290" s="248" t="s">
        <v>1</v>
      </c>
      <c r="F290" s="249" t="s">
        <v>1761</v>
      </c>
      <c r="G290" s="247"/>
      <c r="H290" s="248" t="s">
        <v>1</v>
      </c>
      <c r="I290" s="250"/>
      <c r="J290" s="247"/>
      <c r="K290" s="247"/>
      <c r="L290" s="251"/>
      <c r="M290" s="252"/>
      <c r="N290" s="253"/>
      <c r="O290" s="253"/>
      <c r="P290" s="253"/>
      <c r="Q290" s="253"/>
      <c r="R290" s="253"/>
      <c r="S290" s="253"/>
      <c r="T290" s="25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5" t="s">
        <v>154</v>
      </c>
      <c r="AU290" s="255" t="s">
        <v>83</v>
      </c>
      <c r="AV290" s="13" t="s">
        <v>81</v>
      </c>
      <c r="AW290" s="13" t="s">
        <v>30</v>
      </c>
      <c r="AX290" s="13" t="s">
        <v>73</v>
      </c>
      <c r="AY290" s="255" t="s">
        <v>140</v>
      </c>
    </row>
    <row r="291" s="14" customFormat="1">
      <c r="A291" s="14"/>
      <c r="B291" s="256"/>
      <c r="C291" s="257"/>
      <c r="D291" s="239" t="s">
        <v>154</v>
      </c>
      <c r="E291" s="258" t="s">
        <v>1</v>
      </c>
      <c r="F291" s="259" t="s">
        <v>1762</v>
      </c>
      <c r="G291" s="257"/>
      <c r="H291" s="260">
        <v>102.22499999999999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6" t="s">
        <v>154</v>
      </c>
      <c r="AU291" s="266" t="s">
        <v>83</v>
      </c>
      <c r="AV291" s="14" t="s">
        <v>83</v>
      </c>
      <c r="AW291" s="14" t="s">
        <v>30</v>
      </c>
      <c r="AX291" s="14" t="s">
        <v>81</v>
      </c>
      <c r="AY291" s="266" t="s">
        <v>140</v>
      </c>
    </row>
    <row r="292" s="2" customFormat="1" ht="24.15" customHeight="1">
      <c r="A292" s="38"/>
      <c r="B292" s="39"/>
      <c r="C292" s="226" t="s">
        <v>524</v>
      </c>
      <c r="D292" s="226" t="s">
        <v>143</v>
      </c>
      <c r="E292" s="227" t="s">
        <v>1763</v>
      </c>
      <c r="F292" s="228" t="s">
        <v>1764</v>
      </c>
      <c r="G292" s="229" t="s">
        <v>362</v>
      </c>
      <c r="H292" s="230">
        <v>408.89999999999998</v>
      </c>
      <c r="I292" s="231"/>
      <c r="J292" s="232">
        <f>ROUND(I292*H292,2)</f>
        <v>0</v>
      </c>
      <c r="K292" s="228" t="s">
        <v>147</v>
      </c>
      <c r="L292" s="44"/>
      <c r="M292" s="233" t="s">
        <v>1</v>
      </c>
      <c r="N292" s="234" t="s">
        <v>38</v>
      </c>
      <c r="O292" s="91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166</v>
      </c>
      <c r="AT292" s="237" t="s">
        <v>143</v>
      </c>
      <c r="AU292" s="237" t="s">
        <v>83</v>
      </c>
      <c r="AY292" s="17" t="s">
        <v>140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81</v>
      </c>
      <c r="BK292" s="238">
        <f>ROUND(I292*H292,2)</f>
        <v>0</v>
      </c>
      <c r="BL292" s="17" t="s">
        <v>166</v>
      </c>
      <c r="BM292" s="237" t="s">
        <v>1765</v>
      </c>
    </row>
    <row r="293" s="2" customFormat="1">
      <c r="A293" s="38"/>
      <c r="B293" s="39"/>
      <c r="C293" s="40"/>
      <c r="D293" s="239" t="s">
        <v>150</v>
      </c>
      <c r="E293" s="40"/>
      <c r="F293" s="240" t="s">
        <v>1766</v>
      </c>
      <c r="G293" s="40"/>
      <c r="H293" s="40"/>
      <c r="I293" s="241"/>
      <c r="J293" s="40"/>
      <c r="K293" s="40"/>
      <c r="L293" s="44"/>
      <c r="M293" s="242"/>
      <c r="N293" s="243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150</v>
      </c>
      <c r="AU293" s="17" t="s">
        <v>83</v>
      </c>
    </row>
    <row r="294" s="2" customFormat="1">
      <c r="A294" s="38"/>
      <c r="B294" s="39"/>
      <c r="C294" s="40"/>
      <c r="D294" s="244" t="s">
        <v>152</v>
      </c>
      <c r="E294" s="40"/>
      <c r="F294" s="245" t="s">
        <v>1767</v>
      </c>
      <c r="G294" s="40"/>
      <c r="H294" s="40"/>
      <c r="I294" s="241"/>
      <c r="J294" s="40"/>
      <c r="K294" s="40"/>
      <c r="L294" s="44"/>
      <c r="M294" s="242"/>
      <c r="N294" s="243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152</v>
      </c>
      <c r="AU294" s="17" t="s">
        <v>83</v>
      </c>
    </row>
    <row r="295" s="14" customFormat="1">
      <c r="A295" s="14"/>
      <c r="B295" s="256"/>
      <c r="C295" s="257"/>
      <c r="D295" s="239" t="s">
        <v>154</v>
      </c>
      <c r="E295" s="258" t="s">
        <v>1</v>
      </c>
      <c r="F295" s="259" t="s">
        <v>1755</v>
      </c>
      <c r="G295" s="257"/>
      <c r="H295" s="260">
        <v>102.22499999999999</v>
      </c>
      <c r="I295" s="261"/>
      <c r="J295" s="257"/>
      <c r="K295" s="257"/>
      <c r="L295" s="262"/>
      <c r="M295" s="263"/>
      <c r="N295" s="264"/>
      <c r="O295" s="264"/>
      <c r="P295" s="264"/>
      <c r="Q295" s="264"/>
      <c r="R295" s="264"/>
      <c r="S295" s="264"/>
      <c r="T295" s="26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6" t="s">
        <v>154</v>
      </c>
      <c r="AU295" s="266" t="s">
        <v>83</v>
      </c>
      <c r="AV295" s="14" t="s">
        <v>83</v>
      </c>
      <c r="AW295" s="14" t="s">
        <v>30</v>
      </c>
      <c r="AX295" s="14" t="s">
        <v>81</v>
      </c>
      <c r="AY295" s="266" t="s">
        <v>140</v>
      </c>
    </row>
    <row r="296" s="14" customFormat="1">
      <c r="A296" s="14"/>
      <c r="B296" s="256"/>
      <c r="C296" s="257"/>
      <c r="D296" s="239" t="s">
        <v>154</v>
      </c>
      <c r="E296" s="257"/>
      <c r="F296" s="259" t="s">
        <v>1768</v>
      </c>
      <c r="G296" s="257"/>
      <c r="H296" s="260">
        <v>408.89999999999998</v>
      </c>
      <c r="I296" s="261"/>
      <c r="J296" s="257"/>
      <c r="K296" s="257"/>
      <c r="L296" s="262"/>
      <c r="M296" s="263"/>
      <c r="N296" s="264"/>
      <c r="O296" s="264"/>
      <c r="P296" s="264"/>
      <c r="Q296" s="264"/>
      <c r="R296" s="264"/>
      <c r="S296" s="264"/>
      <c r="T296" s="26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6" t="s">
        <v>154</v>
      </c>
      <c r="AU296" s="266" t="s">
        <v>83</v>
      </c>
      <c r="AV296" s="14" t="s">
        <v>83</v>
      </c>
      <c r="AW296" s="14" t="s">
        <v>4</v>
      </c>
      <c r="AX296" s="14" t="s">
        <v>81</v>
      </c>
      <c r="AY296" s="266" t="s">
        <v>140</v>
      </c>
    </row>
    <row r="297" s="2" customFormat="1" ht="37.8" customHeight="1">
      <c r="A297" s="38"/>
      <c r="B297" s="39"/>
      <c r="C297" s="226" t="s">
        <v>531</v>
      </c>
      <c r="D297" s="226" t="s">
        <v>143</v>
      </c>
      <c r="E297" s="227" t="s">
        <v>1769</v>
      </c>
      <c r="F297" s="228" t="s">
        <v>1770</v>
      </c>
      <c r="G297" s="229" t="s">
        <v>362</v>
      </c>
      <c r="H297" s="230">
        <v>9.1199999999999992</v>
      </c>
      <c r="I297" s="231"/>
      <c r="J297" s="232">
        <f>ROUND(I297*H297,2)</f>
        <v>0</v>
      </c>
      <c r="K297" s="228" t="s">
        <v>147</v>
      </c>
      <c r="L297" s="44"/>
      <c r="M297" s="233" t="s">
        <v>1</v>
      </c>
      <c r="N297" s="234" t="s">
        <v>38</v>
      </c>
      <c r="O297" s="91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166</v>
      </c>
      <c r="AT297" s="237" t="s">
        <v>143</v>
      </c>
      <c r="AU297" s="237" t="s">
        <v>83</v>
      </c>
      <c r="AY297" s="17" t="s">
        <v>140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81</v>
      </c>
      <c r="BK297" s="238">
        <f>ROUND(I297*H297,2)</f>
        <v>0</v>
      </c>
      <c r="BL297" s="17" t="s">
        <v>166</v>
      </c>
      <c r="BM297" s="237" t="s">
        <v>1771</v>
      </c>
    </row>
    <row r="298" s="2" customFormat="1">
      <c r="A298" s="38"/>
      <c r="B298" s="39"/>
      <c r="C298" s="40"/>
      <c r="D298" s="239" t="s">
        <v>150</v>
      </c>
      <c r="E298" s="40"/>
      <c r="F298" s="240" t="s">
        <v>1772</v>
      </c>
      <c r="G298" s="40"/>
      <c r="H298" s="40"/>
      <c r="I298" s="241"/>
      <c r="J298" s="40"/>
      <c r="K298" s="40"/>
      <c r="L298" s="44"/>
      <c r="M298" s="242"/>
      <c r="N298" s="243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150</v>
      </c>
      <c r="AU298" s="17" t="s">
        <v>83</v>
      </c>
    </row>
    <row r="299" s="2" customFormat="1">
      <c r="A299" s="38"/>
      <c r="B299" s="39"/>
      <c r="C299" s="40"/>
      <c r="D299" s="244" t="s">
        <v>152</v>
      </c>
      <c r="E299" s="40"/>
      <c r="F299" s="245" t="s">
        <v>1773</v>
      </c>
      <c r="G299" s="40"/>
      <c r="H299" s="40"/>
      <c r="I299" s="241"/>
      <c r="J299" s="40"/>
      <c r="K299" s="40"/>
      <c r="L299" s="44"/>
      <c r="M299" s="242"/>
      <c r="N299" s="243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152</v>
      </c>
      <c r="AU299" s="17" t="s">
        <v>83</v>
      </c>
    </row>
    <row r="300" s="14" customFormat="1">
      <c r="A300" s="14"/>
      <c r="B300" s="256"/>
      <c r="C300" s="257"/>
      <c r="D300" s="239" t="s">
        <v>154</v>
      </c>
      <c r="E300" s="258" t="s">
        <v>1</v>
      </c>
      <c r="F300" s="259" t="s">
        <v>1774</v>
      </c>
      <c r="G300" s="257"/>
      <c r="H300" s="260">
        <v>9.1199999999999992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6" t="s">
        <v>154</v>
      </c>
      <c r="AU300" s="266" t="s">
        <v>83</v>
      </c>
      <c r="AV300" s="14" t="s">
        <v>83</v>
      </c>
      <c r="AW300" s="14" t="s">
        <v>30</v>
      </c>
      <c r="AX300" s="14" t="s">
        <v>81</v>
      </c>
      <c r="AY300" s="266" t="s">
        <v>140</v>
      </c>
    </row>
    <row r="301" s="12" customFormat="1" ht="22.8" customHeight="1">
      <c r="A301" s="12"/>
      <c r="B301" s="210"/>
      <c r="C301" s="211"/>
      <c r="D301" s="212" t="s">
        <v>72</v>
      </c>
      <c r="E301" s="224" t="s">
        <v>825</v>
      </c>
      <c r="F301" s="224" t="s">
        <v>826</v>
      </c>
      <c r="G301" s="211"/>
      <c r="H301" s="211"/>
      <c r="I301" s="214"/>
      <c r="J301" s="225">
        <f>BK301</f>
        <v>0</v>
      </c>
      <c r="K301" s="211"/>
      <c r="L301" s="216"/>
      <c r="M301" s="217"/>
      <c r="N301" s="218"/>
      <c r="O301" s="218"/>
      <c r="P301" s="219">
        <f>SUM(P302:P304)</f>
        <v>0</v>
      </c>
      <c r="Q301" s="218"/>
      <c r="R301" s="219">
        <f>SUM(R302:R304)</f>
        <v>0</v>
      </c>
      <c r="S301" s="218"/>
      <c r="T301" s="220">
        <f>SUM(T302:T304)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21" t="s">
        <v>81</v>
      </c>
      <c r="AT301" s="222" t="s">
        <v>72</v>
      </c>
      <c r="AU301" s="222" t="s">
        <v>81</v>
      </c>
      <c r="AY301" s="221" t="s">
        <v>140</v>
      </c>
      <c r="BK301" s="223">
        <f>SUM(BK302:BK304)</f>
        <v>0</v>
      </c>
    </row>
    <row r="302" s="2" customFormat="1" ht="24.15" customHeight="1">
      <c r="A302" s="38"/>
      <c r="B302" s="39"/>
      <c r="C302" s="226" t="s">
        <v>535</v>
      </c>
      <c r="D302" s="226" t="s">
        <v>143</v>
      </c>
      <c r="E302" s="227" t="s">
        <v>1775</v>
      </c>
      <c r="F302" s="228" t="s">
        <v>1776</v>
      </c>
      <c r="G302" s="229" t="s">
        <v>362</v>
      </c>
      <c r="H302" s="230">
        <v>789.39300000000003</v>
      </c>
      <c r="I302" s="231"/>
      <c r="J302" s="232">
        <f>ROUND(I302*H302,2)</f>
        <v>0</v>
      </c>
      <c r="K302" s="228" t="s">
        <v>147</v>
      </c>
      <c r="L302" s="44"/>
      <c r="M302" s="233" t="s">
        <v>1</v>
      </c>
      <c r="N302" s="234" t="s">
        <v>38</v>
      </c>
      <c r="O302" s="91"/>
      <c r="P302" s="235">
        <f>O302*H302</f>
        <v>0</v>
      </c>
      <c r="Q302" s="235">
        <v>0</v>
      </c>
      <c r="R302" s="235">
        <f>Q302*H302</f>
        <v>0</v>
      </c>
      <c r="S302" s="235">
        <v>0</v>
      </c>
      <c r="T302" s="23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7" t="s">
        <v>166</v>
      </c>
      <c r="AT302" s="237" t="s">
        <v>143</v>
      </c>
      <c r="AU302" s="237" t="s">
        <v>83</v>
      </c>
      <c r="AY302" s="17" t="s">
        <v>140</v>
      </c>
      <c r="BE302" s="238">
        <f>IF(N302="základní",J302,0)</f>
        <v>0</v>
      </c>
      <c r="BF302" s="238">
        <f>IF(N302="snížená",J302,0)</f>
        <v>0</v>
      </c>
      <c r="BG302" s="238">
        <f>IF(N302="zákl. přenesená",J302,0)</f>
        <v>0</v>
      </c>
      <c r="BH302" s="238">
        <f>IF(N302="sníž. přenesená",J302,0)</f>
        <v>0</v>
      </c>
      <c r="BI302" s="238">
        <f>IF(N302="nulová",J302,0)</f>
        <v>0</v>
      </c>
      <c r="BJ302" s="17" t="s">
        <v>81</v>
      </c>
      <c r="BK302" s="238">
        <f>ROUND(I302*H302,2)</f>
        <v>0</v>
      </c>
      <c r="BL302" s="17" t="s">
        <v>166</v>
      </c>
      <c r="BM302" s="237" t="s">
        <v>1777</v>
      </c>
    </row>
    <row r="303" s="2" customFormat="1">
      <c r="A303" s="38"/>
      <c r="B303" s="39"/>
      <c r="C303" s="40"/>
      <c r="D303" s="239" t="s">
        <v>150</v>
      </c>
      <c r="E303" s="40"/>
      <c r="F303" s="240" t="s">
        <v>1778</v>
      </c>
      <c r="G303" s="40"/>
      <c r="H303" s="40"/>
      <c r="I303" s="241"/>
      <c r="J303" s="40"/>
      <c r="K303" s="40"/>
      <c r="L303" s="44"/>
      <c r="M303" s="242"/>
      <c r="N303" s="243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150</v>
      </c>
      <c r="AU303" s="17" t="s">
        <v>83</v>
      </c>
    </row>
    <row r="304" s="2" customFormat="1">
      <c r="A304" s="38"/>
      <c r="B304" s="39"/>
      <c r="C304" s="40"/>
      <c r="D304" s="244" t="s">
        <v>152</v>
      </c>
      <c r="E304" s="40"/>
      <c r="F304" s="245" t="s">
        <v>1779</v>
      </c>
      <c r="G304" s="40"/>
      <c r="H304" s="40"/>
      <c r="I304" s="241"/>
      <c r="J304" s="40"/>
      <c r="K304" s="40"/>
      <c r="L304" s="44"/>
      <c r="M304" s="293"/>
      <c r="N304" s="294"/>
      <c r="O304" s="295"/>
      <c r="P304" s="295"/>
      <c r="Q304" s="295"/>
      <c r="R304" s="295"/>
      <c r="S304" s="295"/>
      <c r="T304" s="296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152</v>
      </c>
      <c r="AU304" s="17" t="s">
        <v>83</v>
      </c>
    </row>
    <row r="305" s="2" customFormat="1" ht="6.96" customHeight="1">
      <c r="A305" s="38"/>
      <c r="B305" s="66"/>
      <c r="C305" s="67"/>
      <c r="D305" s="67"/>
      <c r="E305" s="67"/>
      <c r="F305" s="67"/>
      <c r="G305" s="67"/>
      <c r="H305" s="67"/>
      <c r="I305" s="67"/>
      <c r="J305" s="67"/>
      <c r="K305" s="67"/>
      <c r="L305" s="44"/>
      <c r="M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</row>
  </sheetData>
  <sheetProtection sheet="1" autoFilter="0" formatColumns="0" formatRows="0" objects="1" scenarios="1" spinCount="100000" saltValue="oURE9G9aHvuazfq1xXe0Era+7/fjdPYSV8LPzm5puK5zFZqkopCjJnOO7zaRA6Cbz22xHaVI37wmvdTILKdQDg==" hashValue="DScPtHh8RfpGnB32gHRf1oR3fB54RTdygRyz0Mu5WhIgrAeaLu9Xeq7Ztsn6DX+VylleazJCfkByYq3bj72m1w==" algorithmName="SHA-512" password="CC35"/>
  <autoFilter ref="C122:K30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8" r:id="rId1" display="https://podminky.urs.cz/item/CS_URS_2024_02/113105111"/>
    <hyperlink ref="F133" r:id="rId2" display="https://podminky.urs.cz/item/CS_URS_2024_02/113106132"/>
    <hyperlink ref="F138" r:id="rId3" display="https://podminky.urs.cz/item/CS_URS_2024_02/113106185"/>
    <hyperlink ref="F143" r:id="rId4" display="https://podminky.urs.cz/item/CS_URS_2024_02/113107343"/>
    <hyperlink ref="F148" r:id="rId5" display="https://podminky.urs.cz/item/CS_URS_2024_02/113201112"/>
    <hyperlink ref="F153" r:id="rId6" display="https://podminky.urs.cz/item/CS_URS_2024_02/113204111"/>
    <hyperlink ref="F157" r:id="rId7" display="https://podminky.urs.cz/item/CS_URS_2024_02/122452206"/>
    <hyperlink ref="F161" r:id="rId8" display="https://podminky.urs.cz/item/CS_URS_2024_02/162651132"/>
    <hyperlink ref="F165" r:id="rId9" display="https://podminky.urs.cz/item/CS_URS_2024_02/171152101"/>
    <hyperlink ref="F168" r:id="rId10" display="https://podminky.urs.cz/item/CS_URS_2024_02/171201231"/>
    <hyperlink ref="F172" r:id="rId11" display="https://podminky.urs.cz/item/CS_URS_2024_02/171251201"/>
    <hyperlink ref="F176" r:id="rId12" display="https://podminky.urs.cz/item/CS_URS_2024_02/181152302"/>
    <hyperlink ref="F180" r:id="rId13" display="https://podminky.urs.cz/item/CS_URS_2024_02/181252305"/>
    <hyperlink ref="F184" r:id="rId14" display="https://podminky.urs.cz/item/CS_URS_2024_02/181411132"/>
    <hyperlink ref="F190" r:id="rId15" display="https://podminky.urs.cz/item/CS_URS_2024_02/182112121"/>
    <hyperlink ref="F194" r:id="rId16" display="https://podminky.urs.cz/item/CS_URS_2024_02/564861111"/>
    <hyperlink ref="F198" r:id="rId17" display="https://podminky.urs.cz/item/CS_URS_2024_02/564871111"/>
    <hyperlink ref="F202" r:id="rId18" display="https://podminky.urs.cz/item/CS_URS_2024_02/564871116"/>
    <hyperlink ref="F206" r:id="rId19" display="https://podminky.urs.cz/item/CS_URS_2024_02/564962113"/>
    <hyperlink ref="F210" r:id="rId20" display="https://podminky.urs.cz/item/CS_URS_2024_02/591211111"/>
    <hyperlink ref="F217" r:id="rId21" display="https://podminky.urs.cz/item/CS_URS_2024_02/594111112"/>
    <hyperlink ref="F221" r:id="rId22" display="https://podminky.urs.cz/item/CS_URS_2024_02/594111114"/>
    <hyperlink ref="F230" r:id="rId23" display="https://podminky.urs.cz/item/CS_URS_2024_02/890311851"/>
    <hyperlink ref="F236" r:id="rId24" display="https://podminky.urs.cz/item/CS_URS_2024_02/915111111"/>
    <hyperlink ref="F239" r:id="rId25" display="https://podminky.urs.cz/item/CS_URS_2024_02/915121111"/>
    <hyperlink ref="F242" r:id="rId26" display="https://podminky.urs.cz/item/CS_URS_2024_02/916241113"/>
    <hyperlink ref="F252" r:id="rId27" display="https://podminky.urs.cz/item/CS_URS_2024_02/919121112"/>
    <hyperlink ref="F256" r:id="rId28" display="https://podminky.urs.cz/item/CS_URS_2024_02/919726123"/>
    <hyperlink ref="F260" r:id="rId29" display="https://podminky.urs.cz/item/CS_URS_2024_02/966006211"/>
    <hyperlink ref="F277" r:id="rId30" display="https://podminky.urs.cz/item/CS_URS_2024_02/997221551"/>
    <hyperlink ref="F280" r:id="rId31" display="https://podminky.urs.cz/item/CS_URS_2024_02/997221559"/>
    <hyperlink ref="F284" r:id="rId32" display="https://podminky.urs.cz/item/CS_URS_2024_02/997221571"/>
    <hyperlink ref="F289" r:id="rId33" display="https://podminky.urs.cz/item/CS_URS_2024_02/997221612"/>
    <hyperlink ref="F294" r:id="rId34" display="https://podminky.urs.cz/item/CS_URS_2024_02/997221579"/>
    <hyperlink ref="F299" r:id="rId35" display="https://podminky.urs.cz/item/CS_URS_2024_02/997221861"/>
    <hyperlink ref="F304" r:id="rId36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  <c r="AZ2" s="270" t="s">
        <v>262</v>
      </c>
      <c r="BA2" s="270" t="s">
        <v>262</v>
      </c>
      <c r="BB2" s="270" t="s">
        <v>1</v>
      </c>
      <c r="BC2" s="270" t="s">
        <v>1780</v>
      </c>
      <c r="BD2" s="270" t="s">
        <v>83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83</v>
      </c>
      <c r="AZ3" s="270" t="s">
        <v>266</v>
      </c>
      <c r="BA3" s="270" t="s">
        <v>266</v>
      </c>
      <c r="BB3" s="270" t="s">
        <v>1</v>
      </c>
      <c r="BC3" s="270" t="s">
        <v>1780</v>
      </c>
      <c r="BD3" s="270" t="s">
        <v>83</v>
      </c>
    </row>
    <row r="4" s="1" customFormat="1" ht="24.96" customHeight="1">
      <c r="B4" s="20"/>
      <c r="D4" s="148" t="s">
        <v>110</v>
      </c>
      <c r="L4" s="20"/>
      <c r="M4" s="149" t="s">
        <v>10</v>
      </c>
      <c r="AT4" s="17" t="s">
        <v>4</v>
      </c>
      <c r="AZ4" s="270" t="s">
        <v>273</v>
      </c>
      <c r="BA4" s="270" t="s">
        <v>273</v>
      </c>
      <c r="BB4" s="270" t="s">
        <v>1</v>
      </c>
      <c r="BC4" s="270" t="s">
        <v>1781</v>
      </c>
      <c r="BD4" s="270" t="s">
        <v>83</v>
      </c>
    </row>
    <row r="5" s="1" customFormat="1" ht="6.96" customHeight="1">
      <c r="B5" s="20"/>
      <c r="L5" s="20"/>
      <c r="AZ5" s="270" t="s">
        <v>411</v>
      </c>
      <c r="BA5" s="270" t="s">
        <v>411</v>
      </c>
      <c r="BB5" s="270" t="s">
        <v>1</v>
      </c>
      <c r="BC5" s="270" t="s">
        <v>1782</v>
      </c>
      <c r="BD5" s="270" t="s">
        <v>83</v>
      </c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Obnova VHI v MPR - Obnova VHI v části ul. Kosmákova, Jihlava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1783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26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31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33</v>
      </c>
      <c r="E30" s="38"/>
      <c r="F30" s="38"/>
      <c r="G30" s="38"/>
      <c r="H30" s="38"/>
      <c r="I30" s="38"/>
      <c r="J30" s="160">
        <f>ROUND(J130,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35</v>
      </c>
      <c r="G32" s="38"/>
      <c r="H32" s="38"/>
      <c r="I32" s="161" t="s">
        <v>34</v>
      </c>
      <c r="J32" s="161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37</v>
      </c>
      <c r="E33" s="150" t="s">
        <v>38</v>
      </c>
      <c r="F33" s="163">
        <f>ROUND((SUM(BE130:BE596)),  2)</f>
        <v>0</v>
      </c>
      <c r="G33" s="38"/>
      <c r="H33" s="38"/>
      <c r="I33" s="164">
        <v>0.20999999999999999</v>
      </c>
      <c r="J33" s="163">
        <f>ROUND(((SUM(BE130:BE596))*I33),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39</v>
      </c>
      <c r="F34" s="163">
        <f>ROUND((SUM(BF130:BF596)),  2)</f>
        <v>0</v>
      </c>
      <c r="G34" s="38"/>
      <c r="H34" s="38"/>
      <c r="I34" s="164">
        <v>0.12</v>
      </c>
      <c r="J34" s="163">
        <f>ROUND(((SUM(BF130:BF596))*I34),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40</v>
      </c>
      <c r="F35" s="163">
        <f>ROUND((SUM(BG130:BG596)),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41</v>
      </c>
      <c r="F36" s="163">
        <f>ROUND((SUM(BH130:BH596)),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ROUND((SUM(BI130:BI596)),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43</v>
      </c>
      <c r="E39" s="167"/>
      <c r="F39" s="167"/>
      <c r="G39" s="168" t="s">
        <v>44</v>
      </c>
      <c r="H39" s="169" t="s">
        <v>45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46</v>
      </c>
      <c r="E50" s="173"/>
      <c r="F50" s="173"/>
      <c r="G50" s="172" t="s">
        <v>47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48</v>
      </c>
      <c r="E61" s="175"/>
      <c r="F61" s="176" t="s">
        <v>49</v>
      </c>
      <c r="G61" s="174" t="s">
        <v>48</v>
      </c>
      <c r="H61" s="175"/>
      <c r="I61" s="175"/>
      <c r="J61" s="177" t="s">
        <v>49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50</v>
      </c>
      <c r="E65" s="178"/>
      <c r="F65" s="178"/>
      <c r="G65" s="172" t="s">
        <v>51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48</v>
      </c>
      <c r="E76" s="175"/>
      <c r="F76" s="176" t="s">
        <v>49</v>
      </c>
      <c r="G76" s="174" t="s">
        <v>48</v>
      </c>
      <c r="H76" s="175"/>
      <c r="I76" s="175"/>
      <c r="J76" s="177" t="s">
        <v>49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Obnova VHI v MPR - Obnova VHI v části ul. Kosmákova, Jihlava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SO-05 - Armaturní šachta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5. 9. 2024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114</v>
      </c>
      <c r="D94" s="185"/>
      <c r="E94" s="185"/>
      <c r="F94" s="185"/>
      <c r="G94" s="185"/>
      <c r="H94" s="185"/>
      <c r="I94" s="185"/>
      <c r="J94" s="186" t="s">
        <v>115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116</v>
      </c>
      <c r="D96" s="40"/>
      <c r="E96" s="40"/>
      <c r="F96" s="40"/>
      <c r="G96" s="40"/>
      <c r="H96" s="40"/>
      <c r="I96" s="40"/>
      <c r="J96" s="110">
        <f>J130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117</v>
      </c>
    </row>
    <row r="97" s="9" customFormat="1" ht="24.96" customHeight="1">
      <c r="A97" s="9"/>
      <c r="B97" s="188"/>
      <c r="C97" s="189"/>
      <c r="D97" s="190" t="s">
        <v>276</v>
      </c>
      <c r="E97" s="191"/>
      <c r="F97" s="191"/>
      <c r="G97" s="191"/>
      <c r="H97" s="191"/>
      <c r="I97" s="191"/>
      <c r="J97" s="192">
        <f>J131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277</v>
      </c>
      <c r="E98" s="196"/>
      <c r="F98" s="196"/>
      <c r="G98" s="196"/>
      <c r="H98" s="196"/>
      <c r="I98" s="196"/>
      <c r="J98" s="197">
        <f>J132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278</v>
      </c>
      <c r="E99" s="196"/>
      <c r="F99" s="196"/>
      <c r="G99" s="196"/>
      <c r="H99" s="196"/>
      <c r="I99" s="196"/>
      <c r="J99" s="197">
        <f>J222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911</v>
      </c>
      <c r="E100" s="196"/>
      <c r="F100" s="196"/>
      <c r="G100" s="196"/>
      <c r="H100" s="196"/>
      <c r="I100" s="196"/>
      <c r="J100" s="197">
        <f>J248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279</v>
      </c>
      <c r="E101" s="196"/>
      <c r="F101" s="196"/>
      <c r="G101" s="196"/>
      <c r="H101" s="196"/>
      <c r="I101" s="196"/>
      <c r="J101" s="197">
        <f>J278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1784</v>
      </c>
      <c r="E102" s="196"/>
      <c r="F102" s="196"/>
      <c r="G102" s="196"/>
      <c r="H102" s="196"/>
      <c r="I102" s="196"/>
      <c r="J102" s="197">
        <f>J303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280</v>
      </c>
      <c r="E103" s="196"/>
      <c r="F103" s="196"/>
      <c r="G103" s="196"/>
      <c r="H103" s="196"/>
      <c r="I103" s="196"/>
      <c r="J103" s="197">
        <f>J307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281</v>
      </c>
      <c r="E104" s="196"/>
      <c r="F104" s="196"/>
      <c r="G104" s="196"/>
      <c r="H104" s="196"/>
      <c r="I104" s="196"/>
      <c r="J104" s="197">
        <f>J483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282</v>
      </c>
      <c r="E105" s="196"/>
      <c r="F105" s="196"/>
      <c r="G105" s="196"/>
      <c r="H105" s="196"/>
      <c r="I105" s="196"/>
      <c r="J105" s="197">
        <f>J499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283</v>
      </c>
      <c r="E106" s="196"/>
      <c r="F106" s="196"/>
      <c r="G106" s="196"/>
      <c r="H106" s="196"/>
      <c r="I106" s="196"/>
      <c r="J106" s="197">
        <f>J515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8"/>
      <c r="C107" s="189"/>
      <c r="D107" s="190" t="s">
        <v>284</v>
      </c>
      <c r="E107" s="191"/>
      <c r="F107" s="191"/>
      <c r="G107" s="191"/>
      <c r="H107" s="191"/>
      <c r="I107" s="191"/>
      <c r="J107" s="192">
        <f>J519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4"/>
      <c r="C108" s="133"/>
      <c r="D108" s="195" t="s">
        <v>1785</v>
      </c>
      <c r="E108" s="196"/>
      <c r="F108" s="196"/>
      <c r="G108" s="196"/>
      <c r="H108" s="196"/>
      <c r="I108" s="196"/>
      <c r="J108" s="197">
        <f>J520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4"/>
      <c r="C109" s="133"/>
      <c r="D109" s="195" t="s">
        <v>285</v>
      </c>
      <c r="E109" s="196"/>
      <c r="F109" s="196"/>
      <c r="G109" s="196"/>
      <c r="H109" s="196"/>
      <c r="I109" s="196"/>
      <c r="J109" s="197">
        <f>J550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4"/>
      <c r="C110" s="133"/>
      <c r="D110" s="195" t="s">
        <v>286</v>
      </c>
      <c r="E110" s="196"/>
      <c r="F110" s="196"/>
      <c r="G110" s="196"/>
      <c r="H110" s="196"/>
      <c r="I110" s="196"/>
      <c r="J110" s="197">
        <f>J553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125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183" t="str">
        <f>E7</f>
        <v>Obnova VHI v MPR - Obnova VHI v části ul. Kosmákova, Jihlava</v>
      </c>
      <c r="F120" s="32"/>
      <c r="G120" s="32"/>
      <c r="H120" s="32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111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E9</f>
        <v>SO-05 - Armaturní šachta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F12</f>
        <v xml:space="preserve"> </v>
      </c>
      <c r="G124" s="40"/>
      <c r="H124" s="40"/>
      <c r="I124" s="32" t="s">
        <v>22</v>
      </c>
      <c r="J124" s="79" t="str">
        <f>IF(J12="","",J12)</f>
        <v>5. 9. 2024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E15</f>
        <v xml:space="preserve"> </v>
      </c>
      <c r="G126" s="40"/>
      <c r="H126" s="40"/>
      <c r="I126" s="32" t="s">
        <v>29</v>
      </c>
      <c r="J126" s="36" t="str">
        <f>E21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27</v>
      </c>
      <c r="D127" s="40"/>
      <c r="E127" s="40"/>
      <c r="F127" s="27" t="str">
        <f>IF(E18="","",E18)</f>
        <v>Vyplň údaj</v>
      </c>
      <c r="G127" s="40"/>
      <c r="H127" s="40"/>
      <c r="I127" s="32" t="s">
        <v>31</v>
      </c>
      <c r="J127" s="36" t="str">
        <f>E24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9"/>
      <c r="B129" s="200"/>
      <c r="C129" s="201" t="s">
        <v>126</v>
      </c>
      <c r="D129" s="202" t="s">
        <v>58</v>
      </c>
      <c r="E129" s="202" t="s">
        <v>54</v>
      </c>
      <c r="F129" s="202" t="s">
        <v>55</v>
      </c>
      <c r="G129" s="202" t="s">
        <v>127</v>
      </c>
      <c r="H129" s="202" t="s">
        <v>128</v>
      </c>
      <c r="I129" s="202" t="s">
        <v>129</v>
      </c>
      <c r="J129" s="202" t="s">
        <v>115</v>
      </c>
      <c r="K129" s="203" t="s">
        <v>130</v>
      </c>
      <c r="L129" s="204"/>
      <c r="M129" s="100" t="s">
        <v>1</v>
      </c>
      <c r="N129" s="101" t="s">
        <v>37</v>
      </c>
      <c r="O129" s="101" t="s">
        <v>131</v>
      </c>
      <c r="P129" s="101" t="s">
        <v>132</v>
      </c>
      <c r="Q129" s="101" t="s">
        <v>133</v>
      </c>
      <c r="R129" s="101" t="s">
        <v>134</v>
      </c>
      <c r="S129" s="101" t="s">
        <v>135</v>
      </c>
      <c r="T129" s="102" t="s">
        <v>136</v>
      </c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</row>
    <row r="130" s="2" customFormat="1" ht="22.8" customHeight="1">
      <c r="A130" s="38"/>
      <c r="B130" s="39"/>
      <c r="C130" s="107" t="s">
        <v>137</v>
      </c>
      <c r="D130" s="40"/>
      <c r="E130" s="40"/>
      <c r="F130" s="40"/>
      <c r="G130" s="40"/>
      <c r="H130" s="40"/>
      <c r="I130" s="40"/>
      <c r="J130" s="205">
        <f>BK130</f>
        <v>0</v>
      </c>
      <c r="K130" s="40"/>
      <c r="L130" s="44"/>
      <c r="M130" s="103"/>
      <c r="N130" s="206"/>
      <c r="O130" s="104"/>
      <c r="P130" s="207">
        <f>P131+P519</f>
        <v>0</v>
      </c>
      <c r="Q130" s="104"/>
      <c r="R130" s="207">
        <f>R131+R519</f>
        <v>300.99934391999994</v>
      </c>
      <c r="S130" s="104"/>
      <c r="T130" s="208">
        <f>T131+T519</f>
        <v>37.397950000000002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72</v>
      </c>
      <c r="AU130" s="17" t="s">
        <v>117</v>
      </c>
      <c r="BK130" s="209">
        <f>BK131+BK519</f>
        <v>0</v>
      </c>
    </row>
    <row r="131" s="12" customFormat="1" ht="25.92" customHeight="1">
      <c r="A131" s="12"/>
      <c r="B131" s="210"/>
      <c r="C131" s="211"/>
      <c r="D131" s="212" t="s">
        <v>72</v>
      </c>
      <c r="E131" s="213" t="s">
        <v>287</v>
      </c>
      <c r="F131" s="213" t="s">
        <v>288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P132+P222+P248+P278+P303+P307+P483+P499+P515</f>
        <v>0</v>
      </c>
      <c r="Q131" s="218"/>
      <c r="R131" s="219">
        <f>R132+R222+R248+R278+R303+R307+R483+R499+R515</f>
        <v>300.58405311999996</v>
      </c>
      <c r="S131" s="218"/>
      <c r="T131" s="220">
        <f>T132+T222+T248+T278+T303+T307+T483+T499+T515</f>
        <v>35.900500000000001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81</v>
      </c>
      <c r="AT131" s="222" t="s">
        <v>72</v>
      </c>
      <c r="AU131" s="222" t="s">
        <v>73</v>
      </c>
      <c r="AY131" s="221" t="s">
        <v>140</v>
      </c>
      <c r="BK131" s="223">
        <f>BK132+BK222+BK248+BK278+BK303+BK307+BK483+BK499+BK515</f>
        <v>0</v>
      </c>
    </row>
    <row r="132" s="12" customFormat="1" ht="22.8" customHeight="1">
      <c r="A132" s="12"/>
      <c r="B132" s="210"/>
      <c r="C132" s="211"/>
      <c r="D132" s="212" t="s">
        <v>72</v>
      </c>
      <c r="E132" s="224" t="s">
        <v>81</v>
      </c>
      <c r="F132" s="224" t="s">
        <v>289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SUM(P133:P221)</f>
        <v>0</v>
      </c>
      <c r="Q132" s="218"/>
      <c r="R132" s="219">
        <f>SUM(R133:R221)</f>
        <v>227.5759784</v>
      </c>
      <c r="S132" s="218"/>
      <c r="T132" s="220">
        <f>SUM(T133:T221)</f>
        <v>35.5929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81</v>
      </c>
      <c r="AT132" s="222" t="s">
        <v>72</v>
      </c>
      <c r="AU132" s="222" t="s">
        <v>81</v>
      </c>
      <c r="AY132" s="221" t="s">
        <v>140</v>
      </c>
      <c r="BK132" s="223">
        <f>SUM(BK133:BK221)</f>
        <v>0</v>
      </c>
    </row>
    <row r="133" s="2" customFormat="1" ht="24.15" customHeight="1">
      <c r="A133" s="38"/>
      <c r="B133" s="39"/>
      <c r="C133" s="226" t="s">
        <v>81</v>
      </c>
      <c r="D133" s="226" t="s">
        <v>143</v>
      </c>
      <c r="E133" s="227" t="s">
        <v>306</v>
      </c>
      <c r="F133" s="228" t="s">
        <v>307</v>
      </c>
      <c r="G133" s="229" t="s">
        <v>292</v>
      </c>
      <c r="H133" s="230">
        <v>35.700000000000003</v>
      </c>
      <c r="I133" s="231"/>
      <c r="J133" s="232">
        <f>ROUND(I133*H133,2)</f>
        <v>0</v>
      </c>
      <c r="K133" s="228" t="s">
        <v>147</v>
      </c>
      <c r="L133" s="44"/>
      <c r="M133" s="233" t="s">
        <v>1</v>
      </c>
      <c r="N133" s="234" t="s">
        <v>38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0.41699999999999998</v>
      </c>
      <c r="T133" s="236">
        <f>S133*H133</f>
        <v>14.886900000000001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166</v>
      </c>
      <c r="AT133" s="237" t="s">
        <v>143</v>
      </c>
      <c r="AU133" s="237" t="s">
        <v>83</v>
      </c>
      <c r="AY133" s="17" t="s">
        <v>140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81</v>
      </c>
      <c r="BK133" s="238">
        <f>ROUND(I133*H133,2)</f>
        <v>0</v>
      </c>
      <c r="BL133" s="17" t="s">
        <v>166</v>
      </c>
      <c r="BM133" s="237" t="s">
        <v>1786</v>
      </c>
    </row>
    <row r="134" s="2" customFormat="1">
      <c r="A134" s="38"/>
      <c r="B134" s="39"/>
      <c r="C134" s="40"/>
      <c r="D134" s="239" t="s">
        <v>150</v>
      </c>
      <c r="E134" s="40"/>
      <c r="F134" s="240" t="s">
        <v>309</v>
      </c>
      <c r="G134" s="40"/>
      <c r="H134" s="40"/>
      <c r="I134" s="241"/>
      <c r="J134" s="40"/>
      <c r="K134" s="40"/>
      <c r="L134" s="44"/>
      <c r="M134" s="242"/>
      <c r="N134" s="243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150</v>
      </c>
      <c r="AU134" s="17" t="s">
        <v>83</v>
      </c>
    </row>
    <row r="135" s="2" customFormat="1">
      <c r="A135" s="38"/>
      <c r="B135" s="39"/>
      <c r="C135" s="40"/>
      <c r="D135" s="244" t="s">
        <v>152</v>
      </c>
      <c r="E135" s="40"/>
      <c r="F135" s="245" t="s">
        <v>310</v>
      </c>
      <c r="G135" s="40"/>
      <c r="H135" s="40"/>
      <c r="I135" s="241"/>
      <c r="J135" s="40"/>
      <c r="K135" s="40"/>
      <c r="L135" s="44"/>
      <c r="M135" s="242"/>
      <c r="N135" s="243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152</v>
      </c>
      <c r="AU135" s="17" t="s">
        <v>83</v>
      </c>
    </row>
    <row r="136" s="13" customFormat="1">
      <c r="A136" s="13"/>
      <c r="B136" s="246"/>
      <c r="C136" s="247"/>
      <c r="D136" s="239" t="s">
        <v>154</v>
      </c>
      <c r="E136" s="248" t="s">
        <v>1</v>
      </c>
      <c r="F136" s="249" t="s">
        <v>311</v>
      </c>
      <c r="G136" s="247"/>
      <c r="H136" s="248" t="s">
        <v>1</v>
      </c>
      <c r="I136" s="250"/>
      <c r="J136" s="247"/>
      <c r="K136" s="247"/>
      <c r="L136" s="251"/>
      <c r="M136" s="252"/>
      <c r="N136" s="253"/>
      <c r="O136" s="253"/>
      <c r="P136" s="253"/>
      <c r="Q136" s="253"/>
      <c r="R136" s="253"/>
      <c r="S136" s="253"/>
      <c r="T136" s="25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5" t="s">
        <v>154</v>
      </c>
      <c r="AU136" s="255" t="s">
        <v>83</v>
      </c>
      <c r="AV136" s="13" t="s">
        <v>81</v>
      </c>
      <c r="AW136" s="13" t="s">
        <v>30</v>
      </c>
      <c r="AX136" s="13" t="s">
        <v>73</v>
      </c>
      <c r="AY136" s="255" t="s">
        <v>140</v>
      </c>
    </row>
    <row r="137" s="14" customFormat="1">
      <c r="A137" s="14"/>
      <c r="B137" s="256"/>
      <c r="C137" s="257"/>
      <c r="D137" s="239" t="s">
        <v>154</v>
      </c>
      <c r="E137" s="258" t="s">
        <v>262</v>
      </c>
      <c r="F137" s="259" t="s">
        <v>1780</v>
      </c>
      <c r="G137" s="257"/>
      <c r="H137" s="260">
        <v>35.700000000000003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6" t="s">
        <v>154</v>
      </c>
      <c r="AU137" s="266" t="s">
        <v>83</v>
      </c>
      <c r="AV137" s="14" t="s">
        <v>83</v>
      </c>
      <c r="AW137" s="14" t="s">
        <v>30</v>
      </c>
      <c r="AX137" s="14" t="s">
        <v>73</v>
      </c>
      <c r="AY137" s="266" t="s">
        <v>140</v>
      </c>
    </row>
    <row r="138" s="14" customFormat="1">
      <c r="A138" s="14"/>
      <c r="B138" s="256"/>
      <c r="C138" s="257"/>
      <c r="D138" s="239" t="s">
        <v>154</v>
      </c>
      <c r="E138" s="258" t="s">
        <v>266</v>
      </c>
      <c r="F138" s="259" t="s">
        <v>1787</v>
      </c>
      <c r="G138" s="257"/>
      <c r="H138" s="260">
        <v>35.700000000000003</v>
      </c>
      <c r="I138" s="261"/>
      <c r="J138" s="257"/>
      <c r="K138" s="257"/>
      <c r="L138" s="262"/>
      <c r="M138" s="263"/>
      <c r="N138" s="264"/>
      <c r="O138" s="264"/>
      <c r="P138" s="264"/>
      <c r="Q138" s="264"/>
      <c r="R138" s="264"/>
      <c r="S138" s="264"/>
      <c r="T138" s="26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6" t="s">
        <v>154</v>
      </c>
      <c r="AU138" s="266" t="s">
        <v>83</v>
      </c>
      <c r="AV138" s="14" t="s">
        <v>83</v>
      </c>
      <c r="AW138" s="14" t="s">
        <v>30</v>
      </c>
      <c r="AX138" s="14" t="s">
        <v>81</v>
      </c>
      <c r="AY138" s="266" t="s">
        <v>140</v>
      </c>
    </row>
    <row r="139" s="2" customFormat="1" ht="33" customHeight="1">
      <c r="A139" s="38"/>
      <c r="B139" s="39"/>
      <c r="C139" s="226" t="s">
        <v>83</v>
      </c>
      <c r="D139" s="226" t="s">
        <v>143</v>
      </c>
      <c r="E139" s="227" t="s">
        <v>313</v>
      </c>
      <c r="F139" s="228" t="s">
        <v>314</v>
      </c>
      <c r="G139" s="229" t="s">
        <v>292</v>
      </c>
      <c r="H139" s="230">
        <v>35.700000000000003</v>
      </c>
      <c r="I139" s="231"/>
      <c r="J139" s="232">
        <f>ROUND(I139*H139,2)</f>
        <v>0</v>
      </c>
      <c r="K139" s="228" t="s">
        <v>147</v>
      </c>
      <c r="L139" s="44"/>
      <c r="M139" s="233" t="s">
        <v>1</v>
      </c>
      <c r="N139" s="234" t="s">
        <v>38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0.57999999999999996</v>
      </c>
      <c r="T139" s="236">
        <f>S139*H139</f>
        <v>20.706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166</v>
      </c>
      <c r="AT139" s="237" t="s">
        <v>143</v>
      </c>
      <c r="AU139" s="237" t="s">
        <v>83</v>
      </c>
      <c r="AY139" s="17" t="s">
        <v>140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81</v>
      </c>
      <c r="BK139" s="238">
        <f>ROUND(I139*H139,2)</f>
        <v>0</v>
      </c>
      <c r="BL139" s="17" t="s">
        <v>166</v>
      </c>
      <c r="BM139" s="237" t="s">
        <v>1788</v>
      </c>
    </row>
    <row r="140" s="2" customFormat="1">
      <c r="A140" s="38"/>
      <c r="B140" s="39"/>
      <c r="C140" s="40"/>
      <c r="D140" s="239" t="s">
        <v>150</v>
      </c>
      <c r="E140" s="40"/>
      <c r="F140" s="240" t="s">
        <v>316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150</v>
      </c>
      <c r="AU140" s="17" t="s">
        <v>83</v>
      </c>
    </row>
    <row r="141" s="2" customFormat="1">
      <c r="A141" s="38"/>
      <c r="B141" s="39"/>
      <c r="C141" s="40"/>
      <c r="D141" s="244" t="s">
        <v>152</v>
      </c>
      <c r="E141" s="40"/>
      <c r="F141" s="245" t="s">
        <v>317</v>
      </c>
      <c r="G141" s="40"/>
      <c r="H141" s="40"/>
      <c r="I141" s="241"/>
      <c r="J141" s="40"/>
      <c r="K141" s="40"/>
      <c r="L141" s="44"/>
      <c r="M141" s="242"/>
      <c r="N141" s="243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152</v>
      </c>
      <c r="AU141" s="17" t="s">
        <v>83</v>
      </c>
    </row>
    <row r="142" s="14" customFormat="1">
      <c r="A142" s="14"/>
      <c r="B142" s="256"/>
      <c r="C142" s="257"/>
      <c r="D142" s="239" t="s">
        <v>154</v>
      </c>
      <c r="E142" s="258" t="s">
        <v>1</v>
      </c>
      <c r="F142" s="259" t="s">
        <v>1789</v>
      </c>
      <c r="G142" s="257"/>
      <c r="H142" s="260">
        <v>35.700000000000003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154</v>
      </c>
      <c r="AU142" s="266" t="s">
        <v>83</v>
      </c>
      <c r="AV142" s="14" t="s">
        <v>83</v>
      </c>
      <c r="AW142" s="14" t="s">
        <v>30</v>
      </c>
      <c r="AX142" s="14" t="s">
        <v>81</v>
      </c>
      <c r="AY142" s="266" t="s">
        <v>140</v>
      </c>
    </row>
    <row r="143" s="2" customFormat="1" ht="33" customHeight="1">
      <c r="A143" s="38"/>
      <c r="B143" s="39"/>
      <c r="C143" s="226" t="s">
        <v>161</v>
      </c>
      <c r="D143" s="226" t="s">
        <v>143</v>
      </c>
      <c r="E143" s="227" t="s">
        <v>326</v>
      </c>
      <c r="F143" s="228" t="s">
        <v>327</v>
      </c>
      <c r="G143" s="229" t="s">
        <v>328</v>
      </c>
      <c r="H143" s="230">
        <v>79.549999999999997</v>
      </c>
      <c r="I143" s="231"/>
      <c r="J143" s="232">
        <f>ROUND(I143*H143,2)</f>
        <v>0</v>
      </c>
      <c r="K143" s="228" t="s">
        <v>147</v>
      </c>
      <c r="L143" s="44"/>
      <c r="M143" s="233" t="s">
        <v>1</v>
      </c>
      <c r="N143" s="234" t="s">
        <v>38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166</v>
      </c>
      <c r="AT143" s="237" t="s">
        <v>143</v>
      </c>
      <c r="AU143" s="237" t="s">
        <v>83</v>
      </c>
      <c r="AY143" s="17" t="s">
        <v>140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81</v>
      </c>
      <c r="BK143" s="238">
        <f>ROUND(I143*H143,2)</f>
        <v>0</v>
      </c>
      <c r="BL143" s="17" t="s">
        <v>166</v>
      </c>
      <c r="BM143" s="237" t="s">
        <v>1790</v>
      </c>
    </row>
    <row r="144" s="2" customFormat="1">
      <c r="A144" s="38"/>
      <c r="B144" s="39"/>
      <c r="C144" s="40"/>
      <c r="D144" s="239" t="s">
        <v>150</v>
      </c>
      <c r="E144" s="40"/>
      <c r="F144" s="240" t="s">
        <v>330</v>
      </c>
      <c r="G144" s="40"/>
      <c r="H144" s="40"/>
      <c r="I144" s="241"/>
      <c r="J144" s="40"/>
      <c r="K144" s="40"/>
      <c r="L144" s="44"/>
      <c r="M144" s="242"/>
      <c r="N144" s="243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150</v>
      </c>
      <c r="AU144" s="17" t="s">
        <v>83</v>
      </c>
    </row>
    <row r="145" s="2" customFormat="1">
      <c r="A145" s="38"/>
      <c r="B145" s="39"/>
      <c r="C145" s="40"/>
      <c r="D145" s="244" t="s">
        <v>152</v>
      </c>
      <c r="E145" s="40"/>
      <c r="F145" s="245" t="s">
        <v>331</v>
      </c>
      <c r="G145" s="40"/>
      <c r="H145" s="40"/>
      <c r="I145" s="241"/>
      <c r="J145" s="40"/>
      <c r="K145" s="40"/>
      <c r="L145" s="44"/>
      <c r="M145" s="242"/>
      <c r="N145" s="24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152</v>
      </c>
      <c r="AU145" s="17" t="s">
        <v>83</v>
      </c>
    </row>
    <row r="146" s="14" customFormat="1">
      <c r="A146" s="14"/>
      <c r="B146" s="256"/>
      <c r="C146" s="257"/>
      <c r="D146" s="239" t="s">
        <v>154</v>
      </c>
      <c r="E146" s="258" t="s">
        <v>273</v>
      </c>
      <c r="F146" s="259" t="s">
        <v>1791</v>
      </c>
      <c r="G146" s="257"/>
      <c r="H146" s="260">
        <v>159.09999999999999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154</v>
      </c>
      <c r="AU146" s="266" t="s">
        <v>83</v>
      </c>
      <c r="AV146" s="14" t="s">
        <v>83</v>
      </c>
      <c r="AW146" s="14" t="s">
        <v>30</v>
      </c>
      <c r="AX146" s="14" t="s">
        <v>73</v>
      </c>
      <c r="AY146" s="266" t="s">
        <v>140</v>
      </c>
    </row>
    <row r="147" s="14" customFormat="1">
      <c r="A147" s="14"/>
      <c r="B147" s="256"/>
      <c r="C147" s="257"/>
      <c r="D147" s="239" t="s">
        <v>154</v>
      </c>
      <c r="E147" s="258" t="s">
        <v>1</v>
      </c>
      <c r="F147" s="259" t="s">
        <v>333</v>
      </c>
      <c r="G147" s="257"/>
      <c r="H147" s="260">
        <v>79.549999999999997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154</v>
      </c>
      <c r="AU147" s="266" t="s">
        <v>83</v>
      </c>
      <c r="AV147" s="14" t="s">
        <v>83</v>
      </c>
      <c r="AW147" s="14" t="s">
        <v>30</v>
      </c>
      <c r="AX147" s="14" t="s">
        <v>81</v>
      </c>
      <c r="AY147" s="266" t="s">
        <v>140</v>
      </c>
    </row>
    <row r="148" s="2" customFormat="1" ht="33" customHeight="1">
      <c r="A148" s="38"/>
      <c r="B148" s="39"/>
      <c r="C148" s="226" t="s">
        <v>166</v>
      </c>
      <c r="D148" s="226" t="s">
        <v>143</v>
      </c>
      <c r="E148" s="227" t="s">
        <v>334</v>
      </c>
      <c r="F148" s="228" t="s">
        <v>335</v>
      </c>
      <c r="G148" s="229" t="s">
        <v>328</v>
      </c>
      <c r="H148" s="230">
        <v>79.549999999999997</v>
      </c>
      <c r="I148" s="231"/>
      <c r="J148" s="232">
        <f>ROUND(I148*H148,2)</f>
        <v>0</v>
      </c>
      <c r="K148" s="228" t="s">
        <v>147</v>
      </c>
      <c r="L148" s="44"/>
      <c r="M148" s="233" t="s">
        <v>1</v>
      </c>
      <c r="N148" s="234" t="s">
        <v>38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166</v>
      </c>
      <c r="AT148" s="237" t="s">
        <v>143</v>
      </c>
      <c r="AU148" s="237" t="s">
        <v>83</v>
      </c>
      <c r="AY148" s="17" t="s">
        <v>140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81</v>
      </c>
      <c r="BK148" s="238">
        <f>ROUND(I148*H148,2)</f>
        <v>0</v>
      </c>
      <c r="BL148" s="17" t="s">
        <v>166</v>
      </c>
      <c r="BM148" s="237" t="s">
        <v>1792</v>
      </c>
    </row>
    <row r="149" s="2" customFormat="1">
      <c r="A149" s="38"/>
      <c r="B149" s="39"/>
      <c r="C149" s="40"/>
      <c r="D149" s="239" t="s">
        <v>150</v>
      </c>
      <c r="E149" s="40"/>
      <c r="F149" s="240" t="s">
        <v>337</v>
      </c>
      <c r="G149" s="40"/>
      <c r="H149" s="40"/>
      <c r="I149" s="241"/>
      <c r="J149" s="40"/>
      <c r="K149" s="40"/>
      <c r="L149" s="44"/>
      <c r="M149" s="242"/>
      <c r="N149" s="243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150</v>
      </c>
      <c r="AU149" s="17" t="s">
        <v>83</v>
      </c>
    </row>
    <row r="150" s="2" customFormat="1">
      <c r="A150" s="38"/>
      <c r="B150" s="39"/>
      <c r="C150" s="40"/>
      <c r="D150" s="244" t="s">
        <v>152</v>
      </c>
      <c r="E150" s="40"/>
      <c r="F150" s="245" t="s">
        <v>338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152</v>
      </c>
      <c r="AU150" s="17" t="s">
        <v>83</v>
      </c>
    </row>
    <row r="151" s="14" customFormat="1">
      <c r="A151" s="14"/>
      <c r="B151" s="256"/>
      <c r="C151" s="257"/>
      <c r="D151" s="239" t="s">
        <v>154</v>
      </c>
      <c r="E151" s="258" t="s">
        <v>1</v>
      </c>
      <c r="F151" s="259" t="s">
        <v>333</v>
      </c>
      <c r="G151" s="257"/>
      <c r="H151" s="260">
        <v>79.549999999999997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154</v>
      </c>
      <c r="AU151" s="266" t="s">
        <v>83</v>
      </c>
      <c r="AV151" s="14" t="s">
        <v>83</v>
      </c>
      <c r="AW151" s="14" t="s">
        <v>30</v>
      </c>
      <c r="AX151" s="14" t="s">
        <v>81</v>
      </c>
      <c r="AY151" s="266" t="s">
        <v>140</v>
      </c>
    </row>
    <row r="152" s="2" customFormat="1" ht="24.15" customHeight="1">
      <c r="A152" s="38"/>
      <c r="B152" s="39"/>
      <c r="C152" s="226" t="s">
        <v>139</v>
      </c>
      <c r="D152" s="226" t="s">
        <v>143</v>
      </c>
      <c r="E152" s="227" t="s">
        <v>339</v>
      </c>
      <c r="F152" s="228" t="s">
        <v>340</v>
      </c>
      <c r="G152" s="229" t="s">
        <v>328</v>
      </c>
      <c r="H152" s="230">
        <v>159.09999999999999</v>
      </c>
      <c r="I152" s="231"/>
      <c r="J152" s="232">
        <f>ROUND(I152*H152,2)</f>
        <v>0</v>
      </c>
      <c r="K152" s="228" t="s">
        <v>147</v>
      </c>
      <c r="L152" s="44"/>
      <c r="M152" s="233" t="s">
        <v>1</v>
      </c>
      <c r="N152" s="234" t="s">
        <v>38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166</v>
      </c>
      <c r="AT152" s="237" t="s">
        <v>143</v>
      </c>
      <c r="AU152" s="237" t="s">
        <v>83</v>
      </c>
      <c r="AY152" s="17" t="s">
        <v>140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81</v>
      </c>
      <c r="BK152" s="238">
        <f>ROUND(I152*H152,2)</f>
        <v>0</v>
      </c>
      <c r="BL152" s="17" t="s">
        <v>166</v>
      </c>
      <c r="BM152" s="237" t="s">
        <v>1793</v>
      </c>
    </row>
    <row r="153" s="2" customFormat="1">
      <c r="A153" s="38"/>
      <c r="B153" s="39"/>
      <c r="C153" s="40"/>
      <c r="D153" s="239" t="s">
        <v>150</v>
      </c>
      <c r="E153" s="40"/>
      <c r="F153" s="240" t="s">
        <v>342</v>
      </c>
      <c r="G153" s="40"/>
      <c r="H153" s="40"/>
      <c r="I153" s="241"/>
      <c r="J153" s="40"/>
      <c r="K153" s="40"/>
      <c r="L153" s="44"/>
      <c r="M153" s="242"/>
      <c r="N153" s="24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150</v>
      </c>
      <c r="AU153" s="17" t="s">
        <v>83</v>
      </c>
    </row>
    <row r="154" s="2" customFormat="1">
      <c r="A154" s="38"/>
      <c r="B154" s="39"/>
      <c r="C154" s="40"/>
      <c r="D154" s="244" t="s">
        <v>152</v>
      </c>
      <c r="E154" s="40"/>
      <c r="F154" s="245" t="s">
        <v>343</v>
      </c>
      <c r="G154" s="40"/>
      <c r="H154" s="40"/>
      <c r="I154" s="241"/>
      <c r="J154" s="40"/>
      <c r="K154" s="40"/>
      <c r="L154" s="44"/>
      <c r="M154" s="242"/>
      <c r="N154" s="243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152</v>
      </c>
      <c r="AU154" s="17" t="s">
        <v>83</v>
      </c>
    </row>
    <row r="155" s="14" customFormat="1">
      <c r="A155" s="14"/>
      <c r="B155" s="256"/>
      <c r="C155" s="257"/>
      <c r="D155" s="239" t="s">
        <v>154</v>
      </c>
      <c r="E155" s="258" t="s">
        <v>1</v>
      </c>
      <c r="F155" s="259" t="s">
        <v>273</v>
      </c>
      <c r="G155" s="257"/>
      <c r="H155" s="260">
        <v>159.09999999999999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154</v>
      </c>
      <c r="AU155" s="266" t="s">
        <v>83</v>
      </c>
      <c r="AV155" s="14" t="s">
        <v>83</v>
      </c>
      <c r="AW155" s="14" t="s">
        <v>30</v>
      </c>
      <c r="AX155" s="14" t="s">
        <v>81</v>
      </c>
      <c r="AY155" s="266" t="s">
        <v>140</v>
      </c>
    </row>
    <row r="156" s="2" customFormat="1" ht="16.5" customHeight="1">
      <c r="A156" s="38"/>
      <c r="B156" s="39"/>
      <c r="C156" s="226" t="s">
        <v>176</v>
      </c>
      <c r="D156" s="226" t="s">
        <v>143</v>
      </c>
      <c r="E156" s="227" t="s">
        <v>1794</v>
      </c>
      <c r="F156" s="228" t="s">
        <v>1795</v>
      </c>
      <c r="G156" s="229" t="s">
        <v>396</v>
      </c>
      <c r="H156" s="230">
        <v>187</v>
      </c>
      <c r="I156" s="231"/>
      <c r="J156" s="232">
        <f>ROUND(I156*H156,2)</f>
        <v>0</v>
      </c>
      <c r="K156" s="228" t="s">
        <v>147</v>
      </c>
      <c r="L156" s="44"/>
      <c r="M156" s="233" t="s">
        <v>1</v>
      </c>
      <c r="N156" s="234" t="s">
        <v>38</v>
      </c>
      <c r="O156" s="91"/>
      <c r="P156" s="235">
        <f>O156*H156</f>
        <v>0</v>
      </c>
      <c r="Q156" s="235">
        <v>0.00088000000000000003</v>
      </c>
      <c r="R156" s="235">
        <f>Q156*H156</f>
        <v>0.16456000000000001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166</v>
      </c>
      <c r="AT156" s="237" t="s">
        <v>143</v>
      </c>
      <c r="AU156" s="237" t="s">
        <v>83</v>
      </c>
      <c r="AY156" s="17" t="s">
        <v>140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81</v>
      </c>
      <c r="BK156" s="238">
        <f>ROUND(I156*H156,2)</f>
        <v>0</v>
      </c>
      <c r="BL156" s="17" t="s">
        <v>166</v>
      </c>
      <c r="BM156" s="237" t="s">
        <v>1796</v>
      </c>
    </row>
    <row r="157" s="2" customFormat="1">
      <c r="A157" s="38"/>
      <c r="B157" s="39"/>
      <c r="C157" s="40"/>
      <c r="D157" s="239" t="s">
        <v>150</v>
      </c>
      <c r="E157" s="40"/>
      <c r="F157" s="240" t="s">
        <v>1797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150</v>
      </c>
      <c r="AU157" s="17" t="s">
        <v>83</v>
      </c>
    </row>
    <row r="158" s="2" customFormat="1">
      <c r="A158" s="38"/>
      <c r="B158" s="39"/>
      <c r="C158" s="40"/>
      <c r="D158" s="244" t="s">
        <v>152</v>
      </c>
      <c r="E158" s="40"/>
      <c r="F158" s="245" t="s">
        <v>1798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152</v>
      </c>
      <c r="AU158" s="17" t="s">
        <v>83</v>
      </c>
    </row>
    <row r="159" s="2" customFormat="1" ht="21.75" customHeight="1">
      <c r="A159" s="38"/>
      <c r="B159" s="39"/>
      <c r="C159" s="271" t="s">
        <v>181</v>
      </c>
      <c r="D159" s="271" t="s">
        <v>378</v>
      </c>
      <c r="E159" s="272" t="s">
        <v>1799</v>
      </c>
      <c r="F159" s="273" t="s">
        <v>1800</v>
      </c>
      <c r="G159" s="274" t="s">
        <v>362</v>
      </c>
      <c r="H159" s="275">
        <v>13.371</v>
      </c>
      <c r="I159" s="276"/>
      <c r="J159" s="277">
        <f>ROUND(I159*H159,2)</f>
        <v>0</v>
      </c>
      <c r="K159" s="273" t="s">
        <v>147</v>
      </c>
      <c r="L159" s="278"/>
      <c r="M159" s="279" t="s">
        <v>1</v>
      </c>
      <c r="N159" s="280" t="s">
        <v>38</v>
      </c>
      <c r="O159" s="91"/>
      <c r="P159" s="235">
        <f>O159*H159</f>
        <v>0</v>
      </c>
      <c r="Q159" s="235">
        <v>1</v>
      </c>
      <c r="R159" s="235">
        <f>Q159*H159</f>
        <v>13.371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188</v>
      </c>
      <c r="AT159" s="237" t="s">
        <v>378</v>
      </c>
      <c r="AU159" s="237" t="s">
        <v>83</v>
      </c>
      <c r="AY159" s="17" t="s">
        <v>140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81</v>
      </c>
      <c r="BK159" s="238">
        <f>ROUND(I159*H159,2)</f>
        <v>0</v>
      </c>
      <c r="BL159" s="17" t="s">
        <v>166</v>
      </c>
      <c r="BM159" s="237" t="s">
        <v>1801</v>
      </c>
    </row>
    <row r="160" s="2" customFormat="1">
      <c r="A160" s="38"/>
      <c r="B160" s="39"/>
      <c r="C160" s="40"/>
      <c r="D160" s="239" t="s">
        <v>150</v>
      </c>
      <c r="E160" s="40"/>
      <c r="F160" s="240" t="s">
        <v>1800</v>
      </c>
      <c r="G160" s="40"/>
      <c r="H160" s="40"/>
      <c r="I160" s="241"/>
      <c r="J160" s="40"/>
      <c r="K160" s="40"/>
      <c r="L160" s="44"/>
      <c r="M160" s="242"/>
      <c r="N160" s="243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150</v>
      </c>
      <c r="AU160" s="17" t="s">
        <v>83</v>
      </c>
    </row>
    <row r="161" s="2" customFormat="1">
      <c r="A161" s="38"/>
      <c r="B161" s="39"/>
      <c r="C161" s="40"/>
      <c r="D161" s="239" t="s">
        <v>1230</v>
      </c>
      <c r="E161" s="40"/>
      <c r="F161" s="292" t="s">
        <v>1802</v>
      </c>
      <c r="G161" s="40"/>
      <c r="H161" s="40"/>
      <c r="I161" s="241"/>
      <c r="J161" s="40"/>
      <c r="K161" s="40"/>
      <c r="L161" s="44"/>
      <c r="M161" s="242"/>
      <c r="N161" s="243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1230</v>
      </c>
      <c r="AU161" s="17" t="s">
        <v>83</v>
      </c>
    </row>
    <row r="162" s="14" customFormat="1">
      <c r="A162" s="14"/>
      <c r="B162" s="256"/>
      <c r="C162" s="257"/>
      <c r="D162" s="239" t="s">
        <v>154</v>
      </c>
      <c r="E162" s="257"/>
      <c r="F162" s="259" t="s">
        <v>1803</v>
      </c>
      <c r="G162" s="257"/>
      <c r="H162" s="260">
        <v>13.371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154</v>
      </c>
      <c r="AU162" s="266" t="s">
        <v>83</v>
      </c>
      <c r="AV162" s="14" t="s">
        <v>83</v>
      </c>
      <c r="AW162" s="14" t="s">
        <v>4</v>
      </c>
      <c r="AX162" s="14" t="s">
        <v>81</v>
      </c>
      <c r="AY162" s="266" t="s">
        <v>140</v>
      </c>
    </row>
    <row r="163" s="2" customFormat="1" ht="24.15" customHeight="1">
      <c r="A163" s="38"/>
      <c r="B163" s="39"/>
      <c r="C163" s="226" t="s">
        <v>188</v>
      </c>
      <c r="D163" s="226" t="s">
        <v>143</v>
      </c>
      <c r="E163" s="227" t="s">
        <v>1804</v>
      </c>
      <c r="F163" s="228" t="s">
        <v>1805</v>
      </c>
      <c r="G163" s="229" t="s">
        <v>396</v>
      </c>
      <c r="H163" s="230">
        <v>21.399999999999999</v>
      </c>
      <c r="I163" s="231"/>
      <c r="J163" s="232">
        <f>ROUND(I163*H163,2)</f>
        <v>0</v>
      </c>
      <c r="K163" s="228" t="s">
        <v>147</v>
      </c>
      <c r="L163" s="44"/>
      <c r="M163" s="233" t="s">
        <v>1</v>
      </c>
      <c r="N163" s="234" t="s">
        <v>38</v>
      </c>
      <c r="O163" s="91"/>
      <c r="P163" s="235">
        <f>O163*H163</f>
        <v>0</v>
      </c>
      <c r="Q163" s="235">
        <v>0.15478</v>
      </c>
      <c r="R163" s="235">
        <f>Q163*H163</f>
        <v>3.3122919999999998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166</v>
      </c>
      <c r="AT163" s="237" t="s">
        <v>143</v>
      </c>
      <c r="AU163" s="237" t="s">
        <v>83</v>
      </c>
      <c r="AY163" s="17" t="s">
        <v>140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81</v>
      </c>
      <c r="BK163" s="238">
        <f>ROUND(I163*H163,2)</f>
        <v>0</v>
      </c>
      <c r="BL163" s="17" t="s">
        <v>166</v>
      </c>
      <c r="BM163" s="237" t="s">
        <v>1806</v>
      </c>
    </row>
    <row r="164" s="2" customFormat="1">
      <c r="A164" s="38"/>
      <c r="B164" s="39"/>
      <c r="C164" s="40"/>
      <c r="D164" s="239" t="s">
        <v>150</v>
      </c>
      <c r="E164" s="40"/>
      <c r="F164" s="240" t="s">
        <v>1807</v>
      </c>
      <c r="G164" s="40"/>
      <c r="H164" s="40"/>
      <c r="I164" s="241"/>
      <c r="J164" s="40"/>
      <c r="K164" s="40"/>
      <c r="L164" s="44"/>
      <c r="M164" s="242"/>
      <c r="N164" s="243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150</v>
      </c>
      <c r="AU164" s="17" t="s">
        <v>83</v>
      </c>
    </row>
    <row r="165" s="2" customFormat="1">
      <c r="A165" s="38"/>
      <c r="B165" s="39"/>
      <c r="C165" s="40"/>
      <c r="D165" s="244" t="s">
        <v>152</v>
      </c>
      <c r="E165" s="40"/>
      <c r="F165" s="245" t="s">
        <v>1808</v>
      </c>
      <c r="G165" s="40"/>
      <c r="H165" s="40"/>
      <c r="I165" s="241"/>
      <c r="J165" s="40"/>
      <c r="K165" s="40"/>
      <c r="L165" s="44"/>
      <c r="M165" s="242"/>
      <c r="N165" s="243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152</v>
      </c>
      <c r="AU165" s="17" t="s">
        <v>83</v>
      </c>
    </row>
    <row r="166" s="13" customFormat="1">
      <c r="A166" s="13"/>
      <c r="B166" s="246"/>
      <c r="C166" s="247"/>
      <c r="D166" s="239" t="s">
        <v>154</v>
      </c>
      <c r="E166" s="248" t="s">
        <v>1</v>
      </c>
      <c r="F166" s="249" t="s">
        <v>1809</v>
      </c>
      <c r="G166" s="247"/>
      <c r="H166" s="248" t="s">
        <v>1</v>
      </c>
      <c r="I166" s="250"/>
      <c r="J166" s="247"/>
      <c r="K166" s="247"/>
      <c r="L166" s="251"/>
      <c r="M166" s="252"/>
      <c r="N166" s="253"/>
      <c r="O166" s="253"/>
      <c r="P166" s="253"/>
      <c r="Q166" s="253"/>
      <c r="R166" s="253"/>
      <c r="S166" s="253"/>
      <c r="T166" s="25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5" t="s">
        <v>154</v>
      </c>
      <c r="AU166" s="255" t="s">
        <v>83</v>
      </c>
      <c r="AV166" s="13" t="s">
        <v>81</v>
      </c>
      <c r="AW166" s="13" t="s">
        <v>30</v>
      </c>
      <c r="AX166" s="13" t="s">
        <v>73</v>
      </c>
      <c r="AY166" s="255" t="s">
        <v>140</v>
      </c>
    </row>
    <row r="167" s="13" customFormat="1">
      <c r="A167" s="13"/>
      <c r="B167" s="246"/>
      <c r="C167" s="247"/>
      <c r="D167" s="239" t="s">
        <v>154</v>
      </c>
      <c r="E167" s="248" t="s">
        <v>1</v>
      </c>
      <c r="F167" s="249" t="s">
        <v>1810</v>
      </c>
      <c r="G167" s="247"/>
      <c r="H167" s="248" t="s">
        <v>1</v>
      </c>
      <c r="I167" s="250"/>
      <c r="J167" s="247"/>
      <c r="K167" s="247"/>
      <c r="L167" s="251"/>
      <c r="M167" s="252"/>
      <c r="N167" s="253"/>
      <c r="O167" s="253"/>
      <c r="P167" s="253"/>
      <c r="Q167" s="253"/>
      <c r="R167" s="253"/>
      <c r="S167" s="253"/>
      <c r="T167" s="25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5" t="s">
        <v>154</v>
      </c>
      <c r="AU167" s="255" t="s">
        <v>83</v>
      </c>
      <c r="AV167" s="13" t="s">
        <v>81</v>
      </c>
      <c r="AW167" s="13" t="s">
        <v>30</v>
      </c>
      <c r="AX167" s="13" t="s">
        <v>73</v>
      </c>
      <c r="AY167" s="255" t="s">
        <v>140</v>
      </c>
    </row>
    <row r="168" s="14" customFormat="1">
      <c r="A168" s="14"/>
      <c r="B168" s="256"/>
      <c r="C168" s="257"/>
      <c r="D168" s="239" t="s">
        <v>154</v>
      </c>
      <c r="E168" s="258" t="s">
        <v>1</v>
      </c>
      <c r="F168" s="259" t="s">
        <v>1811</v>
      </c>
      <c r="G168" s="257"/>
      <c r="H168" s="260">
        <v>21.399999999999999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154</v>
      </c>
      <c r="AU168" s="266" t="s">
        <v>83</v>
      </c>
      <c r="AV168" s="14" t="s">
        <v>83</v>
      </c>
      <c r="AW168" s="14" t="s">
        <v>30</v>
      </c>
      <c r="AX168" s="14" t="s">
        <v>81</v>
      </c>
      <c r="AY168" s="266" t="s">
        <v>140</v>
      </c>
    </row>
    <row r="169" s="2" customFormat="1" ht="24.15" customHeight="1">
      <c r="A169" s="38"/>
      <c r="B169" s="39"/>
      <c r="C169" s="271" t="s">
        <v>198</v>
      </c>
      <c r="D169" s="271" t="s">
        <v>378</v>
      </c>
      <c r="E169" s="272" t="s">
        <v>1812</v>
      </c>
      <c r="F169" s="273" t="s">
        <v>1813</v>
      </c>
      <c r="G169" s="274" t="s">
        <v>362</v>
      </c>
      <c r="H169" s="275">
        <v>1.9770000000000001</v>
      </c>
      <c r="I169" s="276"/>
      <c r="J169" s="277">
        <f>ROUND(I169*H169,2)</f>
        <v>0</v>
      </c>
      <c r="K169" s="273" t="s">
        <v>147</v>
      </c>
      <c r="L169" s="278"/>
      <c r="M169" s="279" t="s">
        <v>1</v>
      </c>
      <c r="N169" s="280" t="s">
        <v>38</v>
      </c>
      <c r="O169" s="91"/>
      <c r="P169" s="235">
        <f>O169*H169</f>
        <v>0</v>
      </c>
      <c r="Q169" s="235">
        <v>1</v>
      </c>
      <c r="R169" s="235">
        <f>Q169*H169</f>
        <v>1.9770000000000001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188</v>
      </c>
      <c r="AT169" s="237" t="s">
        <v>378</v>
      </c>
      <c r="AU169" s="237" t="s">
        <v>83</v>
      </c>
      <c r="AY169" s="17" t="s">
        <v>140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81</v>
      </c>
      <c r="BK169" s="238">
        <f>ROUND(I169*H169,2)</f>
        <v>0</v>
      </c>
      <c r="BL169" s="17" t="s">
        <v>166</v>
      </c>
      <c r="BM169" s="237" t="s">
        <v>1814</v>
      </c>
    </row>
    <row r="170" s="2" customFormat="1">
      <c r="A170" s="38"/>
      <c r="B170" s="39"/>
      <c r="C170" s="40"/>
      <c r="D170" s="239" t="s">
        <v>150</v>
      </c>
      <c r="E170" s="40"/>
      <c r="F170" s="240" t="s">
        <v>1813</v>
      </c>
      <c r="G170" s="40"/>
      <c r="H170" s="40"/>
      <c r="I170" s="241"/>
      <c r="J170" s="40"/>
      <c r="K170" s="40"/>
      <c r="L170" s="44"/>
      <c r="M170" s="242"/>
      <c r="N170" s="243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150</v>
      </c>
      <c r="AU170" s="17" t="s">
        <v>83</v>
      </c>
    </row>
    <row r="171" s="2" customFormat="1">
      <c r="A171" s="38"/>
      <c r="B171" s="39"/>
      <c r="C171" s="40"/>
      <c r="D171" s="239" t="s">
        <v>1230</v>
      </c>
      <c r="E171" s="40"/>
      <c r="F171" s="292" t="s">
        <v>1815</v>
      </c>
      <c r="G171" s="40"/>
      <c r="H171" s="40"/>
      <c r="I171" s="241"/>
      <c r="J171" s="40"/>
      <c r="K171" s="40"/>
      <c r="L171" s="44"/>
      <c r="M171" s="242"/>
      <c r="N171" s="24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1230</v>
      </c>
      <c r="AU171" s="17" t="s">
        <v>83</v>
      </c>
    </row>
    <row r="172" s="14" customFormat="1">
      <c r="A172" s="14"/>
      <c r="B172" s="256"/>
      <c r="C172" s="257"/>
      <c r="D172" s="239" t="s">
        <v>154</v>
      </c>
      <c r="E172" s="257"/>
      <c r="F172" s="259" t="s">
        <v>1816</v>
      </c>
      <c r="G172" s="257"/>
      <c r="H172" s="260">
        <v>1.9770000000000001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6" t="s">
        <v>154</v>
      </c>
      <c r="AU172" s="266" t="s">
        <v>83</v>
      </c>
      <c r="AV172" s="14" t="s">
        <v>83</v>
      </c>
      <c r="AW172" s="14" t="s">
        <v>4</v>
      </c>
      <c r="AX172" s="14" t="s">
        <v>81</v>
      </c>
      <c r="AY172" s="266" t="s">
        <v>140</v>
      </c>
    </row>
    <row r="173" s="2" customFormat="1" ht="24.15" customHeight="1">
      <c r="A173" s="38"/>
      <c r="B173" s="39"/>
      <c r="C173" s="226" t="s">
        <v>204</v>
      </c>
      <c r="D173" s="226" t="s">
        <v>143</v>
      </c>
      <c r="E173" s="227" t="s">
        <v>1817</v>
      </c>
      <c r="F173" s="228" t="s">
        <v>1818</v>
      </c>
      <c r="G173" s="229" t="s">
        <v>292</v>
      </c>
      <c r="H173" s="230">
        <v>103.40000000000001</v>
      </c>
      <c r="I173" s="231"/>
      <c r="J173" s="232">
        <f>ROUND(I173*H173,2)</f>
        <v>0</v>
      </c>
      <c r="K173" s="228" t="s">
        <v>147</v>
      </c>
      <c r="L173" s="44"/>
      <c r="M173" s="233" t="s">
        <v>1</v>
      </c>
      <c r="N173" s="234" t="s">
        <v>38</v>
      </c>
      <c r="O173" s="91"/>
      <c r="P173" s="235">
        <f>O173*H173</f>
        <v>0</v>
      </c>
      <c r="Q173" s="235">
        <v>0.029440000000000001</v>
      </c>
      <c r="R173" s="235">
        <f>Q173*H173</f>
        <v>3.0440960000000001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166</v>
      </c>
      <c r="AT173" s="237" t="s">
        <v>143</v>
      </c>
      <c r="AU173" s="237" t="s">
        <v>83</v>
      </c>
      <c r="AY173" s="17" t="s">
        <v>140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81</v>
      </c>
      <c r="BK173" s="238">
        <f>ROUND(I173*H173,2)</f>
        <v>0</v>
      </c>
      <c r="BL173" s="17" t="s">
        <v>166</v>
      </c>
      <c r="BM173" s="237" t="s">
        <v>1819</v>
      </c>
    </row>
    <row r="174" s="2" customFormat="1">
      <c r="A174" s="38"/>
      <c r="B174" s="39"/>
      <c r="C174" s="40"/>
      <c r="D174" s="239" t="s">
        <v>150</v>
      </c>
      <c r="E174" s="40"/>
      <c r="F174" s="240" t="s">
        <v>1820</v>
      </c>
      <c r="G174" s="40"/>
      <c r="H174" s="40"/>
      <c r="I174" s="241"/>
      <c r="J174" s="40"/>
      <c r="K174" s="40"/>
      <c r="L174" s="44"/>
      <c r="M174" s="242"/>
      <c r="N174" s="243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150</v>
      </c>
      <c r="AU174" s="17" t="s">
        <v>83</v>
      </c>
    </row>
    <row r="175" s="2" customFormat="1">
      <c r="A175" s="38"/>
      <c r="B175" s="39"/>
      <c r="C175" s="40"/>
      <c r="D175" s="244" t="s">
        <v>152</v>
      </c>
      <c r="E175" s="40"/>
      <c r="F175" s="245" t="s">
        <v>1821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152</v>
      </c>
      <c r="AU175" s="17" t="s">
        <v>83</v>
      </c>
    </row>
    <row r="176" s="2" customFormat="1" ht="21.75" customHeight="1">
      <c r="A176" s="38"/>
      <c r="B176" s="39"/>
      <c r="C176" s="226" t="s">
        <v>210</v>
      </c>
      <c r="D176" s="226" t="s">
        <v>143</v>
      </c>
      <c r="E176" s="227" t="s">
        <v>344</v>
      </c>
      <c r="F176" s="228" t="s">
        <v>345</v>
      </c>
      <c r="G176" s="229" t="s">
        <v>292</v>
      </c>
      <c r="H176" s="230">
        <v>170.69999999999999</v>
      </c>
      <c r="I176" s="231"/>
      <c r="J176" s="232">
        <f>ROUND(I176*H176,2)</f>
        <v>0</v>
      </c>
      <c r="K176" s="228" t="s">
        <v>147</v>
      </c>
      <c r="L176" s="44"/>
      <c r="M176" s="233" t="s">
        <v>1</v>
      </c>
      <c r="N176" s="234" t="s">
        <v>38</v>
      </c>
      <c r="O176" s="91"/>
      <c r="P176" s="235">
        <f>O176*H176</f>
        <v>0</v>
      </c>
      <c r="Q176" s="235">
        <v>0.00058</v>
      </c>
      <c r="R176" s="235">
        <f>Q176*H176</f>
        <v>0.099005999999999997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166</v>
      </c>
      <c r="AT176" s="237" t="s">
        <v>143</v>
      </c>
      <c r="AU176" s="237" t="s">
        <v>83</v>
      </c>
      <c r="AY176" s="17" t="s">
        <v>140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81</v>
      </c>
      <c r="BK176" s="238">
        <f>ROUND(I176*H176,2)</f>
        <v>0</v>
      </c>
      <c r="BL176" s="17" t="s">
        <v>166</v>
      </c>
      <c r="BM176" s="237" t="s">
        <v>1822</v>
      </c>
    </row>
    <row r="177" s="2" customFormat="1">
      <c r="A177" s="38"/>
      <c r="B177" s="39"/>
      <c r="C177" s="40"/>
      <c r="D177" s="239" t="s">
        <v>150</v>
      </c>
      <c r="E177" s="40"/>
      <c r="F177" s="240" t="s">
        <v>347</v>
      </c>
      <c r="G177" s="40"/>
      <c r="H177" s="40"/>
      <c r="I177" s="241"/>
      <c r="J177" s="40"/>
      <c r="K177" s="40"/>
      <c r="L177" s="44"/>
      <c r="M177" s="242"/>
      <c r="N177" s="24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150</v>
      </c>
      <c r="AU177" s="17" t="s">
        <v>83</v>
      </c>
    </row>
    <row r="178" s="2" customFormat="1">
      <c r="A178" s="38"/>
      <c r="B178" s="39"/>
      <c r="C178" s="40"/>
      <c r="D178" s="244" t="s">
        <v>152</v>
      </c>
      <c r="E178" s="40"/>
      <c r="F178" s="245" t="s">
        <v>348</v>
      </c>
      <c r="G178" s="40"/>
      <c r="H178" s="40"/>
      <c r="I178" s="241"/>
      <c r="J178" s="40"/>
      <c r="K178" s="40"/>
      <c r="L178" s="44"/>
      <c r="M178" s="242"/>
      <c r="N178" s="243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152</v>
      </c>
      <c r="AU178" s="17" t="s">
        <v>83</v>
      </c>
    </row>
    <row r="179" s="14" customFormat="1">
      <c r="A179" s="14"/>
      <c r="B179" s="256"/>
      <c r="C179" s="257"/>
      <c r="D179" s="239" t="s">
        <v>154</v>
      </c>
      <c r="E179" s="258" t="s">
        <v>1</v>
      </c>
      <c r="F179" s="259" t="s">
        <v>1823</v>
      </c>
      <c r="G179" s="257"/>
      <c r="H179" s="260">
        <v>170.69999999999999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154</v>
      </c>
      <c r="AU179" s="266" t="s">
        <v>83</v>
      </c>
      <c r="AV179" s="14" t="s">
        <v>83</v>
      </c>
      <c r="AW179" s="14" t="s">
        <v>30</v>
      </c>
      <c r="AX179" s="14" t="s">
        <v>81</v>
      </c>
      <c r="AY179" s="266" t="s">
        <v>140</v>
      </c>
    </row>
    <row r="180" s="2" customFormat="1" ht="21.75" customHeight="1">
      <c r="A180" s="38"/>
      <c r="B180" s="39"/>
      <c r="C180" s="226" t="s">
        <v>8</v>
      </c>
      <c r="D180" s="226" t="s">
        <v>143</v>
      </c>
      <c r="E180" s="227" t="s">
        <v>350</v>
      </c>
      <c r="F180" s="228" t="s">
        <v>351</v>
      </c>
      <c r="G180" s="229" t="s">
        <v>292</v>
      </c>
      <c r="H180" s="230">
        <v>170.69999999999999</v>
      </c>
      <c r="I180" s="231"/>
      <c r="J180" s="232">
        <f>ROUND(I180*H180,2)</f>
        <v>0</v>
      </c>
      <c r="K180" s="228" t="s">
        <v>147</v>
      </c>
      <c r="L180" s="44"/>
      <c r="M180" s="233" t="s">
        <v>1</v>
      </c>
      <c r="N180" s="234" t="s">
        <v>38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166</v>
      </c>
      <c r="AT180" s="237" t="s">
        <v>143</v>
      </c>
      <c r="AU180" s="237" t="s">
        <v>83</v>
      </c>
      <c r="AY180" s="17" t="s">
        <v>140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81</v>
      </c>
      <c r="BK180" s="238">
        <f>ROUND(I180*H180,2)</f>
        <v>0</v>
      </c>
      <c r="BL180" s="17" t="s">
        <v>166</v>
      </c>
      <c r="BM180" s="237" t="s">
        <v>1824</v>
      </c>
    </row>
    <row r="181" s="2" customFormat="1">
      <c r="A181" s="38"/>
      <c r="B181" s="39"/>
      <c r="C181" s="40"/>
      <c r="D181" s="239" t="s">
        <v>150</v>
      </c>
      <c r="E181" s="40"/>
      <c r="F181" s="240" t="s">
        <v>353</v>
      </c>
      <c r="G181" s="40"/>
      <c r="H181" s="40"/>
      <c r="I181" s="241"/>
      <c r="J181" s="40"/>
      <c r="K181" s="40"/>
      <c r="L181" s="44"/>
      <c r="M181" s="242"/>
      <c r="N181" s="243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150</v>
      </c>
      <c r="AU181" s="17" t="s">
        <v>83</v>
      </c>
    </row>
    <row r="182" s="2" customFormat="1">
      <c r="A182" s="38"/>
      <c r="B182" s="39"/>
      <c r="C182" s="40"/>
      <c r="D182" s="244" t="s">
        <v>152</v>
      </c>
      <c r="E182" s="40"/>
      <c r="F182" s="245" t="s">
        <v>354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152</v>
      </c>
      <c r="AU182" s="17" t="s">
        <v>83</v>
      </c>
    </row>
    <row r="183" s="14" customFormat="1">
      <c r="A183" s="14"/>
      <c r="B183" s="256"/>
      <c r="C183" s="257"/>
      <c r="D183" s="239" t="s">
        <v>154</v>
      </c>
      <c r="E183" s="258" t="s">
        <v>1</v>
      </c>
      <c r="F183" s="259" t="s">
        <v>1823</v>
      </c>
      <c r="G183" s="257"/>
      <c r="H183" s="260">
        <v>170.69999999999999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6" t="s">
        <v>154</v>
      </c>
      <c r="AU183" s="266" t="s">
        <v>83</v>
      </c>
      <c r="AV183" s="14" t="s">
        <v>83</v>
      </c>
      <c r="AW183" s="14" t="s">
        <v>30</v>
      </c>
      <c r="AX183" s="14" t="s">
        <v>81</v>
      </c>
      <c r="AY183" s="266" t="s">
        <v>140</v>
      </c>
    </row>
    <row r="184" s="2" customFormat="1" ht="24.15" customHeight="1">
      <c r="A184" s="38"/>
      <c r="B184" s="39"/>
      <c r="C184" s="226" t="s">
        <v>222</v>
      </c>
      <c r="D184" s="226" t="s">
        <v>143</v>
      </c>
      <c r="E184" s="227" t="s">
        <v>1825</v>
      </c>
      <c r="F184" s="228" t="s">
        <v>1826</v>
      </c>
      <c r="G184" s="229" t="s">
        <v>441</v>
      </c>
      <c r="H184" s="230">
        <v>6</v>
      </c>
      <c r="I184" s="231"/>
      <c r="J184" s="232">
        <f>ROUND(I184*H184,2)</f>
        <v>0</v>
      </c>
      <c r="K184" s="228" t="s">
        <v>147</v>
      </c>
      <c r="L184" s="44"/>
      <c r="M184" s="233" t="s">
        <v>1</v>
      </c>
      <c r="N184" s="234" t="s">
        <v>38</v>
      </c>
      <c r="O184" s="91"/>
      <c r="P184" s="235">
        <f>O184*H184</f>
        <v>0</v>
      </c>
      <c r="Q184" s="235">
        <v>0.00020000000000000001</v>
      </c>
      <c r="R184" s="235">
        <f>Q184*H184</f>
        <v>0.0012000000000000001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166</v>
      </c>
      <c r="AT184" s="237" t="s">
        <v>143</v>
      </c>
      <c r="AU184" s="237" t="s">
        <v>83</v>
      </c>
      <c r="AY184" s="17" t="s">
        <v>140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81</v>
      </c>
      <c r="BK184" s="238">
        <f>ROUND(I184*H184,2)</f>
        <v>0</v>
      </c>
      <c r="BL184" s="17" t="s">
        <v>166</v>
      </c>
      <c r="BM184" s="237" t="s">
        <v>1827</v>
      </c>
    </row>
    <row r="185" s="2" customFormat="1">
      <c r="A185" s="38"/>
      <c r="B185" s="39"/>
      <c r="C185" s="40"/>
      <c r="D185" s="239" t="s">
        <v>150</v>
      </c>
      <c r="E185" s="40"/>
      <c r="F185" s="240" t="s">
        <v>1828</v>
      </c>
      <c r="G185" s="40"/>
      <c r="H185" s="40"/>
      <c r="I185" s="241"/>
      <c r="J185" s="40"/>
      <c r="K185" s="40"/>
      <c r="L185" s="44"/>
      <c r="M185" s="242"/>
      <c r="N185" s="243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150</v>
      </c>
      <c r="AU185" s="17" t="s">
        <v>83</v>
      </c>
    </row>
    <row r="186" s="2" customFormat="1">
      <c r="A186" s="38"/>
      <c r="B186" s="39"/>
      <c r="C186" s="40"/>
      <c r="D186" s="244" t="s">
        <v>152</v>
      </c>
      <c r="E186" s="40"/>
      <c r="F186" s="245" t="s">
        <v>1829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152</v>
      </c>
      <c r="AU186" s="17" t="s">
        <v>83</v>
      </c>
    </row>
    <row r="187" s="13" customFormat="1">
      <c r="A187" s="13"/>
      <c r="B187" s="246"/>
      <c r="C187" s="247"/>
      <c r="D187" s="239" t="s">
        <v>154</v>
      </c>
      <c r="E187" s="248" t="s">
        <v>1</v>
      </c>
      <c r="F187" s="249" t="s">
        <v>1830</v>
      </c>
      <c r="G187" s="247"/>
      <c r="H187" s="248" t="s">
        <v>1</v>
      </c>
      <c r="I187" s="250"/>
      <c r="J187" s="247"/>
      <c r="K187" s="247"/>
      <c r="L187" s="251"/>
      <c r="M187" s="252"/>
      <c r="N187" s="253"/>
      <c r="O187" s="253"/>
      <c r="P187" s="253"/>
      <c r="Q187" s="253"/>
      <c r="R187" s="253"/>
      <c r="S187" s="253"/>
      <c r="T187" s="25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5" t="s">
        <v>154</v>
      </c>
      <c r="AU187" s="255" t="s">
        <v>83</v>
      </c>
      <c r="AV187" s="13" t="s">
        <v>81</v>
      </c>
      <c r="AW187" s="13" t="s">
        <v>30</v>
      </c>
      <c r="AX187" s="13" t="s">
        <v>73</v>
      </c>
      <c r="AY187" s="255" t="s">
        <v>140</v>
      </c>
    </row>
    <row r="188" s="14" customFormat="1">
      <c r="A188" s="14"/>
      <c r="B188" s="256"/>
      <c r="C188" s="257"/>
      <c r="D188" s="239" t="s">
        <v>154</v>
      </c>
      <c r="E188" s="258" t="s">
        <v>1</v>
      </c>
      <c r="F188" s="259" t="s">
        <v>176</v>
      </c>
      <c r="G188" s="257"/>
      <c r="H188" s="260">
        <v>6</v>
      </c>
      <c r="I188" s="261"/>
      <c r="J188" s="257"/>
      <c r="K188" s="257"/>
      <c r="L188" s="262"/>
      <c r="M188" s="263"/>
      <c r="N188" s="264"/>
      <c r="O188" s="264"/>
      <c r="P188" s="264"/>
      <c r="Q188" s="264"/>
      <c r="R188" s="264"/>
      <c r="S188" s="264"/>
      <c r="T188" s="26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6" t="s">
        <v>154</v>
      </c>
      <c r="AU188" s="266" t="s">
        <v>83</v>
      </c>
      <c r="AV188" s="14" t="s">
        <v>83</v>
      </c>
      <c r="AW188" s="14" t="s">
        <v>30</v>
      </c>
      <c r="AX188" s="14" t="s">
        <v>81</v>
      </c>
      <c r="AY188" s="266" t="s">
        <v>140</v>
      </c>
    </row>
    <row r="189" s="2" customFormat="1" ht="24.15" customHeight="1">
      <c r="A189" s="38"/>
      <c r="B189" s="39"/>
      <c r="C189" s="226" t="s">
        <v>229</v>
      </c>
      <c r="D189" s="226" t="s">
        <v>143</v>
      </c>
      <c r="E189" s="227" t="s">
        <v>1831</v>
      </c>
      <c r="F189" s="228" t="s">
        <v>1832</v>
      </c>
      <c r="G189" s="229" t="s">
        <v>396</v>
      </c>
      <c r="H189" s="230">
        <v>20.68</v>
      </c>
      <c r="I189" s="231"/>
      <c r="J189" s="232">
        <f>ROUND(I189*H189,2)</f>
        <v>0</v>
      </c>
      <c r="K189" s="228" t="s">
        <v>147</v>
      </c>
      <c r="L189" s="44"/>
      <c r="M189" s="233" t="s">
        <v>1</v>
      </c>
      <c r="N189" s="234" t="s">
        <v>38</v>
      </c>
      <c r="O189" s="91"/>
      <c r="P189" s="235">
        <f>O189*H189</f>
        <v>0</v>
      </c>
      <c r="Q189" s="235">
        <v>0.00033</v>
      </c>
      <c r="R189" s="235">
        <f>Q189*H189</f>
        <v>0.0068243999999999996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166</v>
      </c>
      <c r="AT189" s="237" t="s">
        <v>143</v>
      </c>
      <c r="AU189" s="237" t="s">
        <v>83</v>
      </c>
      <c r="AY189" s="17" t="s">
        <v>140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81</v>
      </c>
      <c r="BK189" s="238">
        <f>ROUND(I189*H189,2)</f>
        <v>0</v>
      </c>
      <c r="BL189" s="17" t="s">
        <v>166</v>
      </c>
      <c r="BM189" s="237" t="s">
        <v>1833</v>
      </c>
    </row>
    <row r="190" s="2" customFormat="1">
      <c r="A190" s="38"/>
      <c r="B190" s="39"/>
      <c r="C190" s="40"/>
      <c r="D190" s="239" t="s">
        <v>150</v>
      </c>
      <c r="E190" s="40"/>
      <c r="F190" s="240" t="s">
        <v>1834</v>
      </c>
      <c r="G190" s="40"/>
      <c r="H190" s="40"/>
      <c r="I190" s="241"/>
      <c r="J190" s="40"/>
      <c r="K190" s="40"/>
      <c r="L190" s="44"/>
      <c r="M190" s="242"/>
      <c r="N190" s="243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150</v>
      </c>
      <c r="AU190" s="17" t="s">
        <v>83</v>
      </c>
    </row>
    <row r="191" s="2" customFormat="1">
      <c r="A191" s="38"/>
      <c r="B191" s="39"/>
      <c r="C191" s="40"/>
      <c r="D191" s="244" t="s">
        <v>152</v>
      </c>
      <c r="E191" s="40"/>
      <c r="F191" s="245" t="s">
        <v>1835</v>
      </c>
      <c r="G191" s="40"/>
      <c r="H191" s="40"/>
      <c r="I191" s="241"/>
      <c r="J191" s="40"/>
      <c r="K191" s="40"/>
      <c r="L191" s="44"/>
      <c r="M191" s="242"/>
      <c r="N191" s="243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152</v>
      </c>
      <c r="AU191" s="17" t="s">
        <v>83</v>
      </c>
    </row>
    <row r="192" s="13" customFormat="1">
      <c r="A192" s="13"/>
      <c r="B192" s="246"/>
      <c r="C192" s="247"/>
      <c r="D192" s="239" t="s">
        <v>154</v>
      </c>
      <c r="E192" s="248" t="s">
        <v>1</v>
      </c>
      <c r="F192" s="249" t="s">
        <v>1836</v>
      </c>
      <c r="G192" s="247"/>
      <c r="H192" s="248" t="s">
        <v>1</v>
      </c>
      <c r="I192" s="250"/>
      <c r="J192" s="247"/>
      <c r="K192" s="247"/>
      <c r="L192" s="251"/>
      <c r="M192" s="252"/>
      <c r="N192" s="253"/>
      <c r="O192" s="253"/>
      <c r="P192" s="253"/>
      <c r="Q192" s="253"/>
      <c r="R192" s="253"/>
      <c r="S192" s="253"/>
      <c r="T192" s="25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5" t="s">
        <v>154</v>
      </c>
      <c r="AU192" s="255" t="s">
        <v>83</v>
      </c>
      <c r="AV192" s="13" t="s">
        <v>81</v>
      </c>
      <c r="AW192" s="13" t="s">
        <v>30</v>
      </c>
      <c r="AX192" s="13" t="s">
        <v>73</v>
      </c>
      <c r="AY192" s="255" t="s">
        <v>140</v>
      </c>
    </row>
    <row r="193" s="14" customFormat="1">
      <c r="A193" s="14"/>
      <c r="B193" s="256"/>
      <c r="C193" s="257"/>
      <c r="D193" s="239" t="s">
        <v>154</v>
      </c>
      <c r="E193" s="258" t="s">
        <v>1</v>
      </c>
      <c r="F193" s="259" t="s">
        <v>1837</v>
      </c>
      <c r="G193" s="257"/>
      <c r="H193" s="260">
        <v>20.68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6" t="s">
        <v>154</v>
      </c>
      <c r="AU193" s="266" t="s">
        <v>83</v>
      </c>
      <c r="AV193" s="14" t="s">
        <v>83</v>
      </c>
      <c r="AW193" s="14" t="s">
        <v>30</v>
      </c>
      <c r="AX193" s="14" t="s">
        <v>81</v>
      </c>
      <c r="AY193" s="266" t="s">
        <v>140</v>
      </c>
    </row>
    <row r="194" s="2" customFormat="1" ht="37.8" customHeight="1">
      <c r="A194" s="38"/>
      <c r="B194" s="39"/>
      <c r="C194" s="226" t="s">
        <v>235</v>
      </c>
      <c r="D194" s="226" t="s">
        <v>143</v>
      </c>
      <c r="E194" s="227" t="s">
        <v>355</v>
      </c>
      <c r="F194" s="228" t="s">
        <v>356</v>
      </c>
      <c r="G194" s="229" t="s">
        <v>328</v>
      </c>
      <c r="H194" s="230">
        <v>159.09999999999999</v>
      </c>
      <c r="I194" s="231"/>
      <c r="J194" s="232">
        <f>ROUND(I194*H194,2)</f>
        <v>0</v>
      </c>
      <c r="K194" s="228" t="s">
        <v>147</v>
      </c>
      <c r="L194" s="44"/>
      <c r="M194" s="233" t="s">
        <v>1</v>
      </c>
      <c r="N194" s="234" t="s">
        <v>38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166</v>
      </c>
      <c r="AT194" s="237" t="s">
        <v>143</v>
      </c>
      <c r="AU194" s="237" t="s">
        <v>83</v>
      </c>
      <c r="AY194" s="17" t="s">
        <v>140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81</v>
      </c>
      <c r="BK194" s="238">
        <f>ROUND(I194*H194,2)</f>
        <v>0</v>
      </c>
      <c r="BL194" s="17" t="s">
        <v>166</v>
      </c>
      <c r="BM194" s="237" t="s">
        <v>1838</v>
      </c>
    </row>
    <row r="195" s="2" customFormat="1">
      <c r="A195" s="38"/>
      <c r="B195" s="39"/>
      <c r="C195" s="40"/>
      <c r="D195" s="239" t="s">
        <v>150</v>
      </c>
      <c r="E195" s="40"/>
      <c r="F195" s="240" t="s">
        <v>358</v>
      </c>
      <c r="G195" s="40"/>
      <c r="H195" s="40"/>
      <c r="I195" s="241"/>
      <c r="J195" s="40"/>
      <c r="K195" s="40"/>
      <c r="L195" s="44"/>
      <c r="M195" s="242"/>
      <c r="N195" s="243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150</v>
      </c>
      <c r="AU195" s="17" t="s">
        <v>83</v>
      </c>
    </row>
    <row r="196" s="2" customFormat="1">
      <c r="A196" s="38"/>
      <c r="B196" s="39"/>
      <c r="C196" s="40"/>
      <c r="D196" s="244" t="s">
        <v>152</v>
      </c>
      <c r="E196" s="40"/>
      <c r="F196" s="245" t="s">
        <v>359</v>
      </c>
      <c r="G196" s="40"/>
      <c r="H196" s="40"/>
      <c r="I196" s="241"/>
      <c r="J196" s="40"/>
      <c r="K196" s="40"/>
      <c r="L196" s="44"/>
      <c r="M196" s="242"/>
      <c r="N196" s="243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152</v>
      </c>
      <c r="AU196" s="17" t="s">
        <v>83</v>
      </c>
    </row>
    <row r="197" s="14" customFormat="1">
      <c r="A197" s="14"/>
      <c r="B197" s="256"/>
      <c r="C197" s="257"/>
      <c r="D197" s="239" t="s">
        <v>154</v>
      </c>
      <c r="E197" s="258" t="s">
        <v>1</v>
      </c>
      <c r="F197" s="259" t="s">
        <v>273</v>
      </c>
      <c r="G197" s="257"/>
      <c r="H197" s="260">
        <v>159.09999999999999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154</v>
      </c>
      <c r="AU197" s="266" t="s">
        <v>83</v>
      </c>
      <c r="AV197" s="14" t="s">
        <v>83</v>
      </c>
      <c r="AW197" s="14" t="s">
        <v>30</v>
      </c>
      <c r="AX197" s="14" t="s">
        <v>81</v>
      </c>
      <c r="AY197" s="266" t="s">
        <v>140</v>
      </c>
    </row>
    <row r="198" s="2" customFormat="1" ht="24.15" customHeight="1">
      <c r="A198" s="38"/>
      <c r="B198" s="39"/>
      <c r="C198" s="226" t="s">
        <v>243</v>
      </c>
      <c r="D198" s="226" t="s">
        <v>143</v>
      </c>
      <c r="E198" s="227" t="s">
        <v>360</v>
      </c>
      <c r="F198" s="228" t="s">
        <v>361</v>
      </c>
      <c r="G198" s="229" t="s">
        <v>362</v>
      </c>
      <c r="H198" s="230">
        <v>318.19999999999999</v>
      </c>
      <c r="I198" s="231"/>
      <c r="J198" s="232">
        <f>ROUND(I198*H198,2)</f>
        <v>0</v>
      </c>
      <c r="K198" s="228" t="s">
        <v>147</v>
      </c>
      <c r="L198" s="44"/>
      <c r="M198" s="233" t="s">
        <v>1</v>
      </c>
      <c r="N198" s="234" t="s">
        <v>38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166</v>
      </c>
      <c r="AT198" s="237" t="s">
        <v>143</v>
      </c>
      <c r="AU198" s="237" t="s">
        <v>83</v>
      </c>
      <c r="AY198" s="17" t="s">
        <v>140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81</v>
      </c>
      <c r="BK198" s="238">
        <f>ROUND(I198*H198,2)</f>
        <v>0</v>
      </c>
      <c r="BL198" s="17" t="s">
        <v>166</v>
      </c>
      <c r="BM198" s="237" t="s">
        <v>1839</v>
      </c>
    </row>
    <row r="199" s="2" customFormat="1">
      <c r="A199" s="38"/>
      <c r="B199" s="39"/>
      <c r="C199" s="40"/>
      <c r="D199" s="239" t="s">
        <v>150</v>
      </c>
      <c r="E199" s="40"/>
      <c r="F199" s="240" t="s">
        <v>364</v>
      </c>
      <c r="G199" s="40"/>
      <c r="H199" s="40"/>
      <c r="I199" s="241"/>
      <c r="J199" s="40"/>
      <c r="K199" s="40"/>
      <c r="L199" s="44"/>
      <c r="M199" s="242"/>
      <c r="N199" s="24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150</v>
      </c>
      <c r="AU199" s="17" t="s">
        <v>83</v>
      </c>
    </row>
    <row r="200" s="2" customFormat="1">
      <c r="A200" s="38"/>
      <c r="B200" s="39"/>
      <c r="C200" s="40"/>
      <c r="D200" s="244" t="s">
        <v>152</v>
      </c>
      <c r="E200" s="40"/>
      <c r="F200" s="245" t="s">
        <v>365</v>
      </c>
      <c r="G200" s="40"/>
      <c r="H200" s="40"/>
      <c r="I200" s="241"/>
      <c r="J200" s="40"/>
      <c r="K200" s="40"/>
      <c r="L200" s="44"/>
      <c r="M200" s="242"/>
      <c r="N200" s="243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152</v>
      </c>
      <c r="AU200" s="17" t="s">
        <v>83</v>
      </c>
    </row>
    <row r="201" s="14" customFormat="1">
      <c r="A201" s="14"/>
      <c r="B201" s="256"/>
      <c r="C201" s="257"/>
      <c r="D201" s="239" t="s">
        <v>154</v>
      </c>
      <c r="E201" s="258" t="s">
        <v>1</v>
      </c>
      <c r="F201" s="259" t="s">
        <v>366</v>
      </c>
      <c r="G201" s="257"/>
      <c r="H201" s="260">
        <v>318.19999999999999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6" t="s">
        <v>154</v>
      </c>
      <c r="AU201" s="266" t="s">
        <v>83</v>
      </c>
      <c r="AV201" s="14" t="s">
        <v>83</v>
      </c>
      <c r="AW201" s="14" t="s">
        <v>30</v>
      </c>
      <c r="AX201" s="14" t="s">
        <v>81</v>
      </c>
      <c r="AY201" s="266" t="s">
        <v>140</v>
      </c>
    </row>
    <row r="202" s="2" customFormat="1" ht="16.5" customHeight="1">
      <c r="A202" s="38"/>
      <c r="B202" s="39"/>
      <c r="C202" s="226" t="s">
        <v>249</v>
      </c>
      <c r="D202" s="226" t="s">
        <v>143</v>
      </c>
      <c r="E202" s="227" t="s">
        <v>367</v>
      </c>
      <c r="F202" s="228" t="s">
        <v>368</v>
      </c>
      <c r="G202" s="229" t="s">
        <v>328</v>
      </c>
      <c r="H202" s="230">
        <v>159.09999999999999</v>
      </c>
      <c r="I202" s="231"/>
      <c r="J202" s="232">
        <f>ROUND(I202*H202,2)</f>
        <v>0</v>
      </c>
      <c r="K202" s="228" t="s">
        <v>147</v>
      </c>
      <c r="L202" s="44"/>
      <c r="M202" s="233" t="s">
        <v>1</v>
      </c>
      <c r="N202" s="234" t="s">
        <v>38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166</v>
      </c>
      <c r="AT202" s="237" t="s">
        <v>143</v>
      </c>
      <c r="AU202" s="237" t="s">
        <v>83</v>
      </c>
      <c r="AY202" s="17" t="s">
        <v>140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81</v>
      </c>
      <c r="BK202" s="238">
        <f>ROUND(I202*H202,2)</f>
        <v>0</v>
      </c>
      <c r="BL202" s="17" t="s">
        <v>166</v>
      </c>
      <c r="BM202" s="237" t="s">
        <v>1840</v>
      </c>
    </row>
    <row r="203" s="2" customFormat="1">
      <c r="A203" s="38"/>
      <c r="B203" s="39"/>
      <c r="C203" s="40"/>
      <c r="D203" s="239" t="s">
        <v>150</v>
      </c>
      <c r="E203" s="40"/>
      <c r="F203" s="240" t="s">
        <v>370</v>
      </c>
      <c r="G203" s="40"/>
      <c r="H203" s="40"/>
      <c r="I203" s="241"/>
      <c r="J203" s="40"/>
      <c r="K203" s="40"/>
      <c r="L203" s="44"/>
      <c r="M203" s="242"/>
      <c r="N203" s="243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150</v>
      </c>
      <c r="AU203" s="17" t="s">
        <v>83</v>
      </c>
    </row>
    <row r="204" s="2" customFormat="1">
      <c r="A204" s="38"/>
      <c r="B204" s="39"/>
      <c r="C204" s="40"/>
      <c r="D204" s="244" t="s">
        <v>152</v>
      </c>
      <c r="E204" s="40"/>
      <c r="F204" s="245" t="s">
        <v>371</v>
      </c>
      <c r="G204" s="40"/>
      <c r="H204" s="40"/>
      <c r="I204" s="241"/>
      <c r="J204" s="40"/>
      <c r="K204" s="40"/>
      <c r="L204" s="44"/>
      <c r="M204" s="242"/>
      <c r="N204" s="243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152</v>
      </c>
      <c r="AU204" s="17" t="s">
        <v>83</v>
      </c>
    </row>
    <row r="205" s="14" customFormat="1">
      <c r="A205" s="14"/>
      <c r="B205" s="256"/>
      <c r="C205" s="257"/>
      <c r="D205" s="239" t="s">
        <v>154</v>
      </c>
      <c r="E205" s="258" t="s">
        <v>1</v>
      </c>
      <c r="F205" s="259" t="s">
        <v>273</v>
      </c>
      <c r="G205" s="257"/>
      <c r="H205" s="260">
        <v>159.09999999999999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6" t="s">
        <v>154</v>
      </c>
      <c r="AU205" s="266" t="s">
        <v>83</v>
      </c>
      <c r="AV205" s="14" t="s">
        <v>83</v>
      </c>
      <c r="AW205" s="14" t="s">
        <v>30</v>
      </c>
      <c r="AX205" s="14" t="s">
        <v>81</v>
      </c>
      <c r="AY205" s="266" t="s">
        <v>140</v>
      </c>
    </row>
    <row r="206" s="2" customFormat="1" ht="24.15" customHeight="1">
      <c r="A206" s="38"/>
      <c r="B206" s="39"/>
      <c r="C206" s="226" t="s">
        <v>256</v>
      </c>
      <c r="D206" s="226" t="s">
        <v>143</v>
      </c>
      <c r="E206" s="227" t="s">
        <v>372</v>
      </c>
      <c r="F206" s="228" t="s">
        <v>373</v>
      </c>
      <c r="G206" s="229" t="s">
        <v>328</v>
      </c>
      <c r="H206" s="230">
        <v>79.200000000000003</v>
      </c>
      <c r="I206" s="231"/>
      <c r="J206" s="232">
        <f>ROUND(I206*H206,2)</f>
        <v>0</v>
      </c>
      <c r="K206" s="228" t="s">
        <v>147</v>
      </c>
      <c r="L206" s="44"/>
      <c r="M206" s="233" t="s">
        <v>1</v>
      </c>
      <c r="N206" s="234" t="s">
        <v>38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166</v>
      </c>
      <c r="AT206" s="237" t="s">
        <v>143</v>
      </c>
      <c r="AU206" s="237" t="s">
        <v>83</v>
      </c>
      <c r="AY206" s="17" t="s">
        <v>140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81</v>
      </c>
      <c r="BK206" s="238">
        <f>ROUND(I206*H206,2)</f>
        <v>0</v>
      </c>
      <c r="BL206" s="17" t="s">
        <v>166</v>
      </c>
      <c r="BM206" s="237" t="s">
        <v>1841</v>
      </c>
    </row>
    <row r="207" s="2" customFormat="1">
      <c r="A207" s="38"/>
      <c r="B207" s="39"/>
      <c r="C207" s="40"/>
      <c r="D207" s="239" t="s">
        <v>150</v>
      </c>
      <c r="E207" s="40"/>
      <c r="F207" s="240" t="s">
        <v>375</v>
      </c>
      <c r="G207" s="40"/>
      <c r="H207" s="40"/>
      <c r="I207" s="241"/>
      <c r="J207" s="40"/>
      <c r="K207" s="40"/>
      <c r="L207" s="44"/>
      <c r="M207" s="242"/>
      <c r="N207" s="243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150</v>
      </c>
      <c r="AU207" s="17" t="s">
        <v>83</v>
      </c>
    </row>
    <row r="208" s="2" customFormat="1">
      <c r="A208" s="38"/>
      <c r="B208" s="39"/>
      <c r="C208" s="40"/>
      <c r="D208" s="244" t="s">
        <v>152</v>
      </c>
      <c r="E208" s="40"/>
      <c r="F208" s="245" t="s">
        <v>376</v>
      </c>
      <c r="G208" s="40"/>
      <c r="H208" s="40"/>
      <c r="I208" s="241"/>
      <c r="J208" s="40"/>
      <c r="K208" s="40"/>
      <c r="L208" s="44"/>
      <c r="M208" s="242"/>
      <c r="N208" s="243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152</v>
      </c>
      <c r="AU208" s="17" t="s">
        <v>83</v>
      </c>
    </row>
    <row r="209" s="14" customFormat="1">
      <c r="A209" s="14"/>
      <c r="B209" s="256"/>
      <c r="C209" s="257"/>
      <c r="D209" s="239" t="s">
        <v>154</v>
      </c>
      <c r="E209" s="258" t="s">
        <v>1</v>
      </c>
      <c r="F209" s="259" t="s">
        <v>1842</v>
      </c>
      <c r="G209" s="257"/>
      <c r="H209" s="260">
        <v>79.200000000000003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6" t="s">
        <v>154</v>
      </c>
      <c r="AU209" s="266" t="s">
        <v>83</v>
      </c>
      <c r="AV209" s="14" t="s">
        <v>83</v>
      </c>
      <c r="AW209" s="14" t="s">
        <v>30</v>
      </c>
      <c r="AX209" s="14" t="s">
        <v>81</v>
      </c>
      <c r="AY209" s="266" t="s">
        <v>140</v>
      </c>
    </row>
    <row r="210" s="2" customFormat="1" ht="16.5" customHeight="1">
      <c r="A210" s="38"/>
      <c r="B210" s="39"/>
      <c r="C210" s="271" t="s">
        <v>405</v>
      </c>
      <c r="D210" s="271" t="s">
        <v>378</v>
      </c>
      <c r="E210" s="272" t="s">
        <v>379</v>
      </c>
      <c r="F210" s="273" t="s">
        <v>380</v>
      </c>
      <c r="G210" s="274" t="s">
        <v>362</v>
      </c>
      <c r="H210" s="275">
        <v>158.40000000000001</v>
      </c>
      <c r="I210" s="276"/>
      <c r="J210" s="277">
        <f>ROUND(I210*H210,2)</f>
        <v>0</v>
      </c>
      <c r="K210" s="273" t="s">
        <v>147</v>
      </c>
      <c r="L210" s="278"/>
      <c r="M210" s="279" t="s">
        <v>1</v>
      </c>
      <c r="N210" s="280" t="s">
        <v>38</v>
      </c>
      <c r="O210" s="91"/>
      <c r="P210" s="235">
        <f>O210*H210</f>
        <v>0</v>
      </c>
      <c r="Q210" s="235">
        <v>1</v>
      </c>
      <c r="R210" s="235">
        <f>Q210*H210</f>
        <v>158.40000000000001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188</v>
      </c>
      <c r="AT210" s="237" t="s">
        <v>378</v>
      </c>
      <c r="AU210" s="237" t="s">
        <v>83</v>
      </c>
      <c r="AY210" s="17" t="s">
        <v>140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81</v>
      </c>
      <c r="BK210" s="238">
        <f>ROUND(I210*H210,2)</f>
        <v>0</v>
      </c>
      <c r="BL210" s="17" t="s">
        <v>166</v>
      </c>
      <c r="BM210" s="237" t="s">
        <v>1843</v>
      </c>
    </row>
    <row r="211" s="2" customFormat="1">
      <c r="A211" s="38"/>
      <c r="B211" s="39"/>
      <c r="C211" s="40"/>
      <c r="D211" s="239" t="s">
        <v>150</v>
      </c>
      <c r="E211" s="40"/>
      <c r="F211" s="240" t="s">
        <v>380</v>
      </c>
      <c r="G211" s="40"/>
      <c r="H211" s="40"/>
      <c r="I211" s="241"/>
      <c r="J211" s="40"/>
      <c r="K211" s="40"/>
      <c r="L211" s="44"/>
      <c r="M211" s="242"/>
      <c r="N211" s="243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150</v>
      </c>
      <c r="AU211" s="17" t="s">
        <v>83</v>
      </c>
    </row>
    <row r="212" s="14" customFormat="1">
      <c r="A212" s="14"/>
      <c r="B212" s="256"/>
      <c r="C212" s="257"/>
      <c r="D212" s="239" t="s">
        <v>154</v>
      </c>
      <c r="E212" s="258" t="s">
        <v>1</v>
      </c>
      <c r="F212" s="259" t="s">
        <v>1844</v>
      </c>
      <c r="G212" s="257"/>
      <c r="H212" s="260">
        <v>79.200000000000003</v>
      </c>
      <c r="I212" s="261"/>
      <c r="J212" s="257"/>
      <c r="K212" s="257"/>
      <c r="L212" s="262"/>
      <c r="M212" s="263"/>
      <c r="N212" s="264"/>
      <c r="O212" s="264"/>
      <c r="P212" s="264"/>
      <c r="Q212" s="264"/>
      <c r="R212" s="264"/>
      <c r="S212" s="264"/>
      <c r="T212" s="26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6" t="s">
        <v>154</v>
      </c>
      <c r="AU212" s="266" t="s">
        <v>83</v>
      </c>
      <c r="AV212" s="14" t="s">
        <v>83</v>
      </c>
      <c r="AW212" s="14" t="s">
        <v>30</v>
      </c>
      <c r="AX212" s="14" t="s">
        <v>81</v>
      </c>
      <c r="AY212" s="266" t="s">
        <v>140</v>
      </c>
    </row>
    <row r="213" s="14" customFormat="1">
      <c r="A213" s="14"/>
      <c r="B213" s="256"/>
      <c r="C213" s="257"/>
      <c r="D213" s="239" t="s">
        <v>154</v>
      </c>
      <c r="E213" s="257"/>
      <c r="F213" s="259" t="s">
        <v>1845</v>
      </c>
      <c r="G213" s="257"/>
      <c r="H213" s="260">
        <v>158.40000000000001</v>
      </c>
      <c r="I213" s="261"/>
      <c r="J213" s="257"/>
      <c r="K213" s="257"/>
      <c r="L213" s="262"/>
      <c r="M213" s="263"/>
      <c r="N213" s="264"/>
      <c r="O213" s="264"/>
      <c r="P213" s="264"/>
      <c r="Q213" s="264"/>
      <c r="R213" s="264"/>
      <c r="S213" s="264"/>
      <c r="T213" s="26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6" t="s">
        <v>154</v>
      </c>
      <c r="AU213" s="266" t="s">
        <v>83</v>
      </c>
      <c r="AV213" s="14" t="s">
        <v>83</v>
      </c>
      <c r="AW213" s="14" t="s">
        <v>4</v>
      </c>
      <c r="AX213" s="14" t="s">
        <v>81</v>
      </c>
      <c r="AY213" s="266" t="s">
        <v>140</v>
      </c>
    </row>
    <row r="214" s="2" customFormat="1" ht="24.15" customHeight="1">
      <c r="A214" s="38"/>
      <c r="B214" s="39"/>
      <c r="C214" s="226" t="s">
        <v>413</v>
      </c>
      <c r="D214" s="226" t="s">
        <v>143</v>
      </c>
      <c r="E214" s="227" t="s">
        <v>383</v>
      </c>
      <c r="F214" s="228" t="s">
        <v>384</v>
      </c>
      <c r="G214" s="229" t="s">
        <v>328</v>
      </c>
      <c r="H214" s="230">
        <v>23.600000000000001</v>
      </c>
      <c r="I214" s="231"/>
      <c r="J214" s="232">
        <f>ROUND(I214*H214,2)</f>
        <v>0</v>
      </c>
      <c r="K214" s="228" t="s">
        <v>147</v>
      </c>
      <c r="L214" s="44"/>
      <c r="M214" s="233" t="s">
        <v>1</v>
      </c>
      <c r="N214" s="234" t="s">
        <v>38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166</v>
      </c>
      <c r="AT214" s="237" t="s">
        <v>143</v>
      </c>
      <c r="AU214" s="237" t="s">
        <v>83</v>
      </c>
      <c r="AY214" s="17" t="s">
        <v>140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81</v>
      </c>
      <c r="BK214" s="238">
        <f>ROUND(I214*H214,2)</f>
        <v>0</v>
      </c>
      <c r="BL214" s="17" t="s">
        <v>166</v>
      </c>
      <c r="BM214" s="237" t="s">
        <v>1846</v>
      </c>
    </row>
    <row r="215" s="2" customFormat="1">
      <c r="A215" s="38"/>
      <c r="B215" s="39"/>
      <c r="C215" s="40"/>
      <c r="D215" s="239" t="s">
        <v>150</v>
      </c>
      <c r="E215" s="40"/>
      <c r="F215" s="240" t="s">
        <v>386</v>
      </c>
      <c r="G215" s="40"/>
      <c r="H215" s="40"/>
      <c r="I215" s="241"/>
      <c r="J215" s="40"/>
      <c r="K215" s="40"/>
      <c r="L215" s="44"/>
      <c r="M215" s="242"/>
      <c r="N215" s="243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150</v>
      </c>
      <c r="AU215" s="17" t="s">
        <v>83</v>
      </c>
    </row>
    <row r="216" s="2" customFormat="1">
      <c r="A216" s="38"/>
      <c r="B216" s="39"/>
      <c r="C216" s="40"/>
      <c r="D216" s="244" t="s">
        <v>152</v>
      </c>
      <c r="E216" s="40"/>
      <c r="F216" s="245" t="s">
        <v>387</v>
      </c>
      <c r="G216" s="40"/>
      <c r="H216" s="40"/>
      <c r="I216" s="241"/>
      <c r="J216" s="40"/>
      <c r="K216" s="40"/>
      <c r="L216" s="44"/>
      <c r="M216" s="242"/>
      <c r="N216" s="24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152</v>
      </c>
      <c r="AU216" s="17" t="s">
        <v>83</v>
      </c>
    </row>
    <row r="217" s="14" customFormat="1">
      <c r="A217" s="14"/>
      <c r="B217" s="256"/>
      <c r="C217" s="257"/>
      <c r="D217" s="239" t="s">
        <v>154</v>
      </c>
      <c r="E217" s="258" t="s">
        <v>1</v>
      </c>
      <c r="F217" s="259" t="s">
        <v>1847</v>
      </c>
      <c r="G217" s="257"/>
      <c r="H217" s="260">
        <v>23.600000000000001</v>
      </c>
      <c r="I217" s="261"/>
      <c r="J217" s="257"/>
      <c r="K217" s="257"/>
      <c r="L217" s="262"/>
      <c r="M217" s="263"/>
      <c r="N217" s="264"/>
      <c r="O217" s="264"/>
      <c r="P217" s="264"/>
      <c r="Q217" s="264"/>
      <c r="R217" s="264"/>
      <c r="S217" s="264"/>
      <c r="T217" s="26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6" t="s">
        <v>154</v>
      </c>
      <c r="AU217" s="266" t="s">
        <v>83</v>
      </c>
      <c r="AV217" s="14" t="s">
        <v>83</v>
      </c>
      <c r="AW217" s="14" t="s">
        <v>30</v>
      </c>
      <c r="AX217" s="14" t="s">
        <v>81</v>
      </c>
      <c r="AY217" s="266" t="s">
        <v>140</v>
      </c>
    </row>
    <row r="218" s="2" customFormat="1" ht="16.5" customHeight="1">
      <c r="A218" s="38"/>
      <c r="B218" s="39"/>
      <c r="C218" s="271" t="s">
        <v>7</v>
      </c>
      <c r="D218" s="271" t="s">
        <v>378</v>
      </c>
      <c r="E218" s="272" t="s">
        <v>389</v>
      </c>
      <c r="F218" s="273" t="s">
        <v>390</v>
      </c>
      <c r="G218" s="274" t="s">
        <v>362</v>
      </c>
      <c r="H218" s="275">
        <v>47.200000000000003</v>
      </c>
      <c r="I218" s="276"/>
      <c r="J218" s="277">
        <f>ROUND(I218*H218,2)</f>
        <v>0</v>
      </c>
      <c r="K218" s="273" t="s">
        <v>147</v>
      </c>
      <c r="L218" s="278"/>
      <c r="M218" s="279" t="s">
        <v>1</v>
      </c>
      <c r="N218" s="280" t="s">
        <v>38</v>
      </c>
      <c r="O218" s="91"/>
      <c r="P218" s="235">
        <f>O218*H218</f>
        <v>0</v>
      </c>
      <c r="Q218" s="235">
        <v>1</v>
      </c>
      <c r="R218" s="235">
        <f>Q218*H218</f>
        <v>47.200000000000003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188</v>
      </c>
      <c r="AT218" s="237" t="s">
        <v>378</v>
      </c>
      <c r="AU218" s="237" t="s">
        <v>83</v>
      </c>
      <c r="AY218" s="17" t="s">
        <v>140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81</v>
      </c>
      <c r="BK218" s="238">
        <f>ROUND(I218*H218,2)</f>
        <v>0</v>
      </c>
      <c r="BL218" s="17" t="s">
        <v>166</v>
      </c>
      <c r="BM218" s="237" t="s">
        <v>1848</v>
      </c>
    </row>
    <row r="219" s="2" customFormat="1">
      <c r="A219" s="38"/>
      <c r="B219" s="39"/>
      <c r="C219" s="40"/>
      <c r="D219" s="239" t="s">
        <v>150</v>
      </c>
      <c r="E219" s="40"/>
      <c r="F219" s="240" t="s">
        <v>390</v>
      </c>
      <c r="G219" s="40"/>
      <c r="H219" s="40"/>
      <c r="I219" s="241"/>
      <c r="J219" s="40"/>
      <c r="K219" s="40"/>
      <c r="L219" s="44"/>
      <c r="M219" s="242"/>
      <c r="N219" s="243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150</v>
      </c>
      <c r="AU219" s="17" t="s">
        <v>83</v>
      </c>
    </row>
    <row r="220" s="14" customFormat="1">
      <c r="A220" s="14"/>
      <c r="B220" s="256"/>
      <c r="C220" s="257"/>
      <c r="D220" s="239" t="s">
        <v>154</v>
      </c>
      <c r="E220" s="258" t="s">
        <v>1</v>
      </c>
      <c r="F220" s="259" t="s">
        <v>1847</v>
      </c>
      <c r="G220" s="257"/>
      <c r="H220" s="260">
        <v>23.600000000000001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154</v>
      </c>
      <c r="AU220" s="266" t="s">
        <v>83</v>
      </c>
      <c r="AV220" s="14" t="s">
        <v>83</v>
      </c>
      <c r="AW220" s="14" t="s">
        <v>30</v>
      </c>
      <c r="AX220" s="14" t="s">
        <v>81</v>
      </c>
      <c r="AY220" s="266" t="s">
        <v>140</v>
      </c>
    </row>
    <row r="221" s="14" customFormat="1">
      <c r="A221" s="14"/>
      <c r="B221" s="256"/>
      <c r="C221" s="257"/>
      <c r="D221" s="239" t="s">
        <v>154</v>
      </c>
      <c r="E221" s="257"/>
      <c r="F221" s="259" t="s">
        <v>1849</v>
      </c>
      <c r="G221" s="257"/>
      <c r="H221" s="260">
        <v>47.200000000000003</v>
      </c>
      <c r="I221" s="261"/>
      <c r="J221" s="257"/>
      <c r="K221" s="257"/>
      <c r="L221" s="262"/>
      <c r="M221" s="263"/>
      <c r="N221" s="264"/>
      <c r="O221" s="264"/>
      <c r="P221" s="264"/>
      <c r="Q221" s="264"/>
      <c r="R221" s="264"/>
      <c r="S221" s="264"/>
      <c r="T221" s="26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6" t="s">
        <v>154</v>
      </c>
      <c r="AU221" s="266" t="s">
        <v>83</v>
      </c>
      <c r="AV221" s="14" t="s">
        <v>83</v>
      </c>
      <c r="AW221" s="14" t="s">
        <v>4</v>
      </c>
      <c r="AX221" s="14" t="s">
        <v>81</v>
      </c>
      <c r="AY221" s="266" t="s">
        <v>140</v>
      </c>
    </row>
    <row r="222" s="12" customFormat="1" ht="22.8" customHeight="1">
      <c r="A222" s="12"/>
      <c r="B222" s="210"/>
      <c r="C222" s="211"/>
      <c r="D222" s="212" t="s">
        <v>72</v>
      </c>
      <c r="E222" s="224" t="s">
        <v>83</v>
      </c>
      <c r="F222" s="224" t="s">
        <v>393</v>
      </c>
      <c r="G222" s="211"/>
      <c r="H222" s="211"/>
      <c r="I222" s="214"/>
      <c r="J222" s="225">
        <f>BK222</f>
        <v>0</v>
      </c>
      <c r="K222" s="211"/>
      <c r="L222" s="216"/>
      <c r="M222" s="217"/>
      <c r="N222" s="218"/>
      <c r="O222" s="218"/>
      <c r="P222" s="219">
        <f>SUM(P223:P247)</f>
        <v>0</v>
      </c>
      <c r="Q222" s="218"/>
      <c r="R222" s="219">
        <f>SUM(R223:R247)</f>
        <v>17.889702</v>
      </c>
      <c r="S222" s="218"/>
      <c r="T222" s="220">
        <f>SUM(T223:T247)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1" t="s">
        <v>81</v>
      </c>
      <c r="AT222" s="222" t="s">
        <v>72</v>
      </c>
      <c r="AU222" s="222" t="s">
        <v>81</v>
      </c>
      <c r="AY222" s="221" t="s">
        <v>140</v>
      </c>
      <c r="BK222" s="223">
        <f>SUM(BK223:BK247)</f>
        <v>0</v>
      </c>
    </row>
    <row r="223" s="2" customFormat="1" ht="24.15" customHeight="1">
      <c r="A223" s="38"/>
      <c r="B223" s="39"/>
      <c r="C223" s="226" t="s">
        <v>428</v>
      </c>
      <c r="D223" s="226" t="s">
        <v>143</v>
      </c>
      <c r="E223" s="227" t="s">
        <v>1850</v>
      </c>
      <c r="F223" s="228" t="s">
        <v>1851</v>
      </c>
      <c r="G223" s="229" t="s">
        <v>396</v>
      </c>
      <c r="H223" s="230">
        <v>176</v>
      </c>
      <c r="I223" s="231"/>
      <c r="J223" s="232">
        <f>ROUND(I223*H223,2)</f>
        <v>0</v>
      </c>
      <c r="K223" s="228" t="s">
        <v>147</v>
      </c>
      <c r="L223" s="44"/>
      <c r="M223" s="233" t="s">
        <v>1</v>
      </c>
      <c r="N223" s="234" t="s">
        <v>38</v>
      </c>
      <c r="O223" s="91"/>
      <c r="P223" s="235">
        <f>O223*H223</f>
        <v>0</v>
      </c>
      <c r="Q223" s="235">
        <v>4.0000000000000003E-05</v>
      </c>
      <c r="R223" s="235">
        <f>Q223*H223</f>
        <v>0.0070400000000000003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166</v>
      </c>
      <c r="AT223" s="237" t="s">
        <v>143</v>
      </c>
      <c r="AU223" s="237" t="s">
        <v>83</v>
      </c>
      <c r="AY223" s="17" t="s">
        <v>140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81</v>
      </c>
      <c r="BK223" s="238">
        <f>ROUND(I223*H223,2)</f>
        <v>0</v>
      </c>
      <c r="BL223" s="17" t="s">
        <v>166</v>
      </c>
      <c r="BM223" s="237" t="s">
        <v>1852</v>
      </c>
    </row>
    <row r="224" s="2" customFormat="1">
      <c r="A224" s="38"/>
      <c r="B224" s="39"/>
      <c r="C224" s="40"/>
      <c r="D224" s="239" t="s">
        <v>150</v>
      </c>
      <c r="E224" s="40"/>
      <c r="F224" s="240" t="s">
        <v>1853</v>
      </c>
      <c r="G224" s="40"/>
      <c r="H224" s="40"/>
      <c r="I224" s="241"/>
      <c r="J224" s="40"/>
      <c r="K224" s="40"/>
      <c r="L224" s="44"/>
      <c r="M224" s="242"/>
      <c r="N224" s="243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150</v>
      </c>
      <c r="AU224" s="17" t="s">
        <v>83</v>
      </c>
    </row>
    <row r="225" s="2" customFormat="1">
      <c r="A225" s="38"/>
      <c r="B225" s="39"/>
      <c r="C225" s="40"/>
      <c r="D225" s="244" t="s">
        <v>152</v>
      </c>
      <c r="E225" s="40"/>
      <c r="F225" s="245" t="s">
        <v>1854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152</v>
      </c>
      <c r="AU225" s="17" t="s">
        <v>83</v>
      </c>
    </row>
    <row r="226" s="14" customFormat="1">
      <c r="A226" s="14"/>
      <c r="B226" s="256"/>
      <c r="C226" s="257"/>
      <c r="D226" s="239" t="s">
        <v>154</v>
      </c>
      <c r="E226" s="258" t="s">
        <v>1</v>
      </c>
      <c r="F226" s="259" t="s">
        <v>1855</v>
      </c>
      <c r="G226" s="257"/>
      <c r="H226" s="260">
        <v>176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6" t="s">
        <v>154</v>
      </c>
      <c r="AU226" s="266" t="s">
        <v>83</v>
      </c>
      <c r="AV226" s="14" t="s">
        <v>83</v>
      </c>
      <c r="AW226" s="14" t="s">
        <v>30</v>
      </c>
      <c r="AX226" s="14" t="s">
        <v>81</v>
      </c>
      <c r="AY226" s="266" t="s">
        <v>140</v>
      </c>
    </row>
    <row r="227" s="2" customFormat="1" ht="24.15" customHeight="1">
      <c r="A227" s="38"/>
      <c r="B227" s="39"/>
      <c r="C227" s="226" t="s">
        <v>438</v>
      </c>
      <c r="D227" s="226" t="s">
        <v>143</v>
      </c>
      <c r="E227" s="227" t="s">
        <v>1856</v>
      </c>
      <c r="F227" s="228" t="s">
        <v>1857</v>
      </c>
      <c r="G227" s="229" t="s">
        <v>328</v>
      </c>
      <c r="H227" s="230">
        <v>1.3</v>
      </c>
      <c r="I227" s="231"/>
      <c r="J227" s="232">
        <f>ROUND(I227*H227,2)</f>
        <v>0</v>
      </c>
      <c r="K227" s="228" t="s">
        <v>147</v>
      </c>
      <c r="L227" s="44"/>
      <c r="M227" s="233" t="s">
        <v>1</v>
      </c>
      <c r="N227" s="234" t="s">
        <v>38</v>
      </c>
      <c r="O227" s="91"/>
      <c r="P227" s="235">
        <f>O227*H227</f>
        <v>0</v>
      </c>
      <c r="Q227" s="235">
        <v>2.55328</v>
      </c>
      <c r="R227" s="235">
        <f>Q227*H227</f>
        <v>3.319264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166</v>
      </c>
      <c r="AT227" s="237" t="s">
        <v>143</v>
      </c>
      <c r="AU227" s="237" t="s">
        <v>83</v>
      </c>
      <c r="AY227" s="17" t="s">
        <v>140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81</v>
      </c>
      <c r="BK227" s="238">
        <f>ROUND(I227*H227,2)</f>
        <v>0</v>
      </c>
      <c r="BL227" s="17" t="s">
        <v>166</v>
      </c>
      <c r="BM227" s="237" t="s">
        <v>1858</v>
      </c>
    </row>
    <row r="228" s="2" customFormat="1">
      <c r="A228" s="38"/>
      <c r="B228" s="39"/>
      <c r="C228" s="40"/>
      <c r="D228" s="239" t="s">
        <v>150</v>
      </c>
      <c r="E228" s="40"/>
      <c r="F228" s="240" t="s">
        <v>1859</v>
      </c>
      <c r="G228" s="40"/>
      <c r="H228" s="40"/>
      <c r="I228" s="241"/>
      <c r="J228" s="40"/>
      <c r="K228" s="40"/>
      <c r="L228" s="44"/>
      <c r="M228" s="242"/>
      <c r="N228" s="243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150</v>
      </c>
      <c r="AU228" s="17" t="s">
        <v>83</v>
      </c>
    </row>
    <row r="229" s="2" customFormat="1">
      <c r="A229" s="38"/>
      <c r="B229" s="39"/>
      <c r="C229" s="40"/>
      <c r="D229" s="244" t="s">
        <v>152</v>
      </c>
      <c r="E229" s="40"/>
      <c r="F229" s="245" t="s">
        <v>1860</v>
      </c>
      <c r="G229" s="40"/>
      <c r="H229" s="40"/>
      <c r="I229" s="241"/>
      <c r="J229" s="40"/>
      <c r="K229" s="40"/>
      <c r="L229" s="44"/>
      <c r="M229" s="242"/>
      <c r="N229" s="243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152</v>
      </c>
      <c r="AU229" s="17" t="s">
        <v>83</v>
      </c>
    </row>
    <row r="230" s="13" customFormat="1">
      <c r="A230" s="13"/>
      <c r="B230" s="246"/>
      <c r="C230" s="247"/>
      <c r="D230" s="239" t="s">
        <v>154</v>
      </c>
      <c r="E230" s="248" t="s">
        <v>1</v>
      </c>
      <c r="F230" s="249" t="s">
        <v>1861</v>
      </c>
      <c r="G230" s="247"/>
      <c r="H230" s="248" t="s">
        <v>1</v>
      </c>
      <c r="I230" s="250"/>
      <c r="J230" s="247"/>
      <c r="K230" s="247"/>
      <c r="L230" s="251"/>
      <c r="M230" s="252"/>
      <c r="N230" s="253"/>
      <c r="O230" s="253"/>
      <c r="P230" s="253"/>
      <c r="Q230" s="253"/>
      <c r="R230" s="253"/>
      <c r="S230" s="253"/>
      <c r="T230" s="25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5" t="s">
        <v>154</v>
      </c>
      <c r="AU230" s="255" t="s">
        <v>83</v>
      </c>
      <c r="AV230" s="13" t="s">
        <v>81</v>
      </c>
      <c r="AW230" s="13" t="s">
        <v>30</v>
      </c>
      <c r="AX230" s="13" t="s">
        <v>73</v>
      </c>
      <c r="AY230" s="255" t="s">
        <v>140</v>
      </c>
    </row>
    <row r="231" s="14" customFormat="1">
      <c r="A231" s="14"/>
      <c r="B231" s="256"/>
      <c r="C231" s="257"/>
      <c r="D231" s="239" t="s">
        <v>154</v>
      </c>
      <c r="E231" s="258" t="s">
        <v>1</v>
      </c>
      <c r="F231" s="259" t="s">
        <v>1862</v>
      </c>
      <c r="G231" s="257"/>
      <c r="H231" s="260">
        <v>1.3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6" t="s">
        <v>154</v>
      </c>
      <c r="AU231" s="266" t="s">
        <v>83</v>
      </c>
      <c r="AV231" s="14" t="s">
        <v>83</v>
      </c>
      <c r="AW231" s="14" t="s">
        <v>30</v>
      </c>
      <c r="AX231" s="14" t="s">
        <v>81</v>
      </c>
      <c r="AY231" s="266" t="s">
        <v>140</v>
      </c>
    </row>
    <row r="232" s="2" customFormat="1" ht="24.15" customHeight="1">
      <c r="A232" s="38"/>
      <c r="B232" s="39"/>
      <c r="C232" s="226" t="s">
        <v>444</v>
      </c>
      <c r="D232" s="226" t="s">
        <v>143</v>
      </c>
      <c r="E232" s="227" t="s">
        <v>1863</v>
      </c>
      <c r="F232" s="228" t="s">
        <v>1864</v>
      </c>
      <c r="G232" s="229" t="s">
        <v>328</v>
      </c>
      <c r="H232" s="230">
        <v>5.7000000000000002</v>
      </c>
      <c r="I232" s="231"/>
      <c r="J232" s="232">
        <f>ROUND(I232*H232,2)</f>
        <v>0</v>
      </c>
      <c r="K232" s="228" t="s">
        <v>147</v>
      </c>
      <c r="L232" s="44"/>
      <c r="M232" s="233" t="s">
        <v>1</v>
      </c>
      <c r="N232" s="234" t="s">
        <v>38</v>
      </c>
      <c r="O232" s="91"/>
      <c r="P232" s="235">
        <f>O232*H232</f>
        <v>0</v>
      </c>
      <c r="Q232" s="235">
        <v>2.55328</v>
      </c>
      <c r="R232" s="235">
        <f>Q232*H232</f>
        <v>14.553696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166</v>
      </c>
      <c r="AT232" s="237" t="s">
        <v>143</v>
      </c>
      <c r="AU232" s="237" t="s">
        <v>83</v>
      </c>
      <c r="AY232" s="17" t="s">
        <v>140</v>
      </c>
      <c r="BE232" s="238">
        <f>IF(N232="základní",J232,0)</f>
        <v>0</v>
      </c>
      <c r="BF232" s="238">
        <f>IF(N232="snížená",J232,0)</f>
        <v>0</v>
      </c>
      <c r="BG232" s="238">
        <f>IF(N232="zákl. přenesená",J232,0)</f>
        <v>0</v>
      </c>
      <c r="BH232" s="238">
        <f>IF(N232="sníž. přenesená",J232,0)</f>
        <v>0</v>
      </c>
      <c r="BI232" s="238">
        <f>IF(N232="nulová",J232,0)</f>
        <v>0</v>
      </c>
      <c r="BJ232" s="17" t="s">
        <v>81</v>
      </c>
      <c r="BK232" s="238">
        <f>ROUND(I232*H232,2)</f>
        <v>0</v>
      </c>
      <c r="BL232" s="17" t="s">
        <v>166</v>
      </c>
      <c r="BM232" s="237" t="s">
        <v>1865</v>
      </c>
    </row>
    <row r="233" s="2" customFormat="1">
      <c r="A233" s="38"/>
      <c r="B233" s="39"/>
      <c r="C233" s="40"/>
      <c r="D233" s="239" t="s">
        <v>150</v>
      </c>
      <c r="E233" s="40"/>
      <c r="F233" s="240" t="s">
        <v>1866</v>
      </c>
      <c r="G233" s="40"/>
      <c r="H233" s="40"/>
      <c r="I233" s="241"/>
      <c r="J233" s="40"/>
      <c r="K233" s="40"/>
      <c r="L233" s="44"/>
      <c r="M233" s="242"/>
      <c r="N233" s="243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150</v>
      </c>
      <c r="AU233" s="17" t="s">
        <v>83</v>
      </c>
    </row>
    <row r="234" s="2" customFormat="1">
      <c r="A234" s="38"/>
      <c r="B234" s="39"/>
      <c r="C234" s="40"/>
      <c r="D234" s="244" t="s">
        <v>152</v>
      </c>
      <c r="E234" s="40"/>
      <c r="F234" s="245" t="s">
        <v>1867</v>
      </c>
      <c r="G234" s="40"/>
      <c r="H234" s="40"/>
      <c r="I234" s="241"/>
      <c r="J234" s="40"/>
      <c r="K234" s="40"/>
      <c r="L234" s="44"/>
      <c r="M234" s="242"/>
      <c r="N234" s="243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152</v>
      </c>
      <c r="AU234" s="17" t="s">
        <v>83</v>
      </c>
    </row>
    <row r="235" s="14" customFormat="1">
      <c r="A235" s="14"/>
      <c r="B235" s="256"/>
      <c r="C235" s="257"/>
      <c r="D235" s="239" t="s">
        <v>154</v>
      </c>
      <c r="E235" s="258" t="s">
        <v>1</v>
      </c>
      <c r="F235" s="259" t="s">
        <v>1868</v>
      </c>
      <c r="G235" s="257"/>
      <c r="H235" s="260">
        <v>3.6000000000000001</v>
      </c>
      <c r="I235" s="261"/>
      <c r="J235" s="257"/>
      <c r="K235" s="257"/>
      <c r="L235" s="262"/>
      <c r="M235" s="263"/>
      <c r="N235" s="264"/>
      <c r="O235" s="264"/>
      <c r="P235" s="264"/>
      <c r="Q235" s="264"/>
      <c r="R235" s="264"/>
      <c r="S235" s="264"/>
      <c r="T235" s="26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6" t="s">
        <v>154</v>
      </c>
      <c r="AU235" s="266" t="s">
        <v>83</v>
      </c>
      <c r="AV235" s="14" t="s">
        <v>83</v>
      </c>
      <c r="AW235" s="14" t="s">
        <v>30</v>
      </c>
      <c r="AX235" s="14" t="s">
        <v>73</v>
      </c>
      <c r="AY235" s="266" t="s">
        <v>140</v>
      </c>
    </row>
    <row r="236" s="14" customFormat="1">
      <c r="A236" s="14"/>
      <c r="B236" s="256"/>
      <c r="C236" s="257"/>
      <c r="D236" s="239" t="s">
        <v>154</v>
      </c>
      <c r="E236" s="258" t="s">
        <v>1</v>
      </c>
      <c r="F236" s="259" t="s">
        <v>1869</v>
      </c>
      <c r="G236" s="257"/>
      <c r="H236" s="260">
        <v>2.1000000000000001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6" t="s">
        <v>154</v>
      </c>
      <c r="AU236" s="266" t="s">
        <v>83</v>
      </c>
      <c r="AV236" s="14" t="s">
        <v>83</v>
      </c>
      <c r="AW236" s="14" t="s">
        <v>30</v>
      </c>
      <c r="AX236" s="14" t="s">
        <v>73</v>
      </c>
      <c r="AY236" s="266" t="s">
        <v>140</v>
      </c>
    </row>
    <row r="237" s="15" customFormat="1">
      <c r="A237" s="15"/>
      <c r="B237" s="281"/>
      <c r="C237" s="282"/>
      <c r="D237" s="239" t="s">
        <v>154</v>
      </c>
      <c r="E237" s="283" t="s">
        <v>1</v>
      </c>
      <c r="F237" s="284" t="s">
        <v>706</v>
      </c>
      <c r="G237" s="282"/>
      <c r="H237" s="285">
        <v>5.7000000000000002</v>
      </c>
      <c r="I237" s="286"/>
      <c r="J237" s="282"/>
      <c r="K237" s="282"/>
      <c r="L237" s="287"/>
      <c r="M237" s="288"/>
      <c r="N237" s="289"/>
      <c r="O237" s="289"/>
      <c r="P237" s="289"/>
      <c r="Q237" s="289"/>
      <c r="R237" s="289"/>
      <c r="S237" s="289"/>
      <c r="T237" s="290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91" t="s">
        <v>154</v>
      </c>
      <c r="AU237" s="291" t="s">
        <v>83</v>
      </c>
      <c r="AV237" s="15" t="s">
        <v>166</v>
      </c>
      <c r="AW237" s="15" t="s">
        <v>30</v>
      </c>
      <c r="AX237" s="15" t="s">
        <v>81</v>
      </c>
      <c r="AY237" s="291" t="s">
        <v>140</v>
      </c>
    </row>
    <row r="238" s="2" customFormat="1" ht="21.75" customHeight="1">
      <c r="A238" s="38"/>
      <c r="B238" s="39"/>
      <c r="C238" s="226" t="s">
        <v>451</v>
      </c>
      <c r="D238" s="226" t="s">
        <v>143</v>
      </c>
      <c r="E238" s="227" t="s">
        <v>1870</v>
      </c>
      <c r="F238" s="228" t="s">
        <v>1871</v>
      </c>
      <c r="G238" s="229" t="s">
        <v>292</v>
      </c>
      <c r="H238" s="230">
        <v>1.8</v>
      </c>
      <c r="I238" s="231"/>
      <c r="J238" s="232">
        <f>ROUND(I238*H238,2)</f>
        <v>0</v>
      </c>
      <c r="K238" s="228" t="s">
        <v>147</v>
      </c>
      <c r="L238" s="44"/>
      <c r="M238" s="233" t="s">
        <v>1</v>
      </c>
      <c r="N238" s="234" t="s">
        <v>38</v>
      </c>
      <c r="O238" s="91"/>
      <c r="P238" s="235">
        <f>O238*H238</f>
        <v>0</v>
      </c>
      <c r="Q238" s="235">
        <v>0.0053899999999999998</v>
      </c>
      <c r="R238" s="235">
        <f>Q238*H238</f>
        <v>0.0097020000000000006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166</v>
      </c>
      <c r="AT238" s="237" t="s">
        <v>143</v>
      </c>
      <c r="AU238" s="237" t="s">
        <v>83</v>
      </c>
      <c r="AY238" s="17" t="s">
        <v>140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81</v>
      </c>
      <c r="BK238" s="238">
        <f>ROUND(I238*H238,2)</f>
        <v>0</v>
      </c>
      <c r="BL238" s="17" t="s">
        <v>166</v>
      </c>
      <c r="BM238" s="237" t="s">
        <v>1872</v>
      </c>
    </row>
    <row r="239" s="2" customFormat="1">
      <c r="A239" s="38"/>
      <c r="B239" s="39"/>
      <c r="C239" s="40"/>
      <c r="D239" s="239" t="s">
        <v>150</v>
      </c>
      <c r="E239" s="40"/>
      <c r="F239" s="240" t="s">
        <v>1873</v>
      </c>
      <c r="G239" s="40"/>
      <c r="H239" s="40"/>
      <c r="I239" s="241"/>
      <c r="J239" s="40"/>
      <c r="K239" s="40"/>
      <c r="L239" s="44"/>
      <c r="M239" s="242"/>
      <c r="N239" s="243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150</v>
      </c>
      <c r="AU239" s="17" t="s">
        <v>83</v>
      </c>
    </row>
    <row r="240" s="2" customFormat="1">
      <c r="A240" s="38"/>
      <c r="B240" s="39"/>
      <c r="C240" s="40"/>
      <c r="D240" s="244" t="s">
        <v>152</v>
      </c>
      <c r="E240" s="40"/>
      <c r="F240" s="245" t="s">
        <v>1874</v>
      </c>
      <c r="G240" s="40"/>
      <c r="H240" s="40"/>
      <c r="I240" s="241"/>
      <c r="J240" s="40"/>
      <c r="K240" s="40"/>
      <c r="L240" s="44"/>
      <c r="M240" s="242"/>
      <c r="N240" s="24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152</v>
      </c>
      <c r="AU240" s="17" t="s">
        <v>83</v>
      </c>
    </row>
    <row r="241" s="14" customFormat="1">
      <c r="A241" s="14"/>
      <c r="B241" s="256"/>
      <c r="C241" s="257"/>
      <c r="D241" s="239" t="s">
        <v>154</v>
      </c>
      <c r="E241" s="258" t="s">
        <v>1</v>
      </c>
      <c r="F241" s="259" t="s">
        <v>1875</v>
      </c>
      <c r="G241" s="257"/>
      <c r="H241" s="260">
        <v>1.3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6" t="s">
        <v>154</v>
      </c>
      <c r="AU241" s="266" t="s">
        <v>83</v>
      </c>
      <c r="AV241" s="14" t="s">
        <v>83</v>
      </c>
      <c r="AW241" s="14" t="s">
        <v>30</v>
      </c>
      <c r="AX241" s="14" t="s">
        <v>73</v>
      </c>
      <c r="AY241" s="266" t="s">
        <v>140</v>
      </c>
    </row>
    <row r="242" s="14" customFormat="1">
      <c r="A242" s="14"/>
      <c r="B242" s="256"/>
      <c r="C242" s="257"/>
      <c r="D242" s="239" t="s">
        <v>154</v>
      </c>
      <c r="E242" s="258" t="s">
        <v>1</v>
      </c>
      <c r="F242" s="259" t="s">
        <v>1876</v>
      </c>
      <c r="G242" s="257"/>
      <c r="H242" s="260">
        <v>0.5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154</v>
      </c>
      <c r="AU242" s="266" t="s">
        <v>83</v>
      </c>
      <c r="AV242" s="14" t="s">
        <v>83</v>
      </c>
      <c r="AW242" s="14" t="s">
        <v>30</v>
      </c>
      <c r="AX242" s="14" t="s">
        <v>73</v>
      </c>
      <c r="AY242" s="266" t="s">
        <v>140</v>
      </c>
    </row>
    <row r="243" s="15" customFormat="1">
      <c r="A243" s="15"/>
      <c r="B243" s="281"/>
      <c r="C243" s="282"/>
      <c r="D243" s="239" t="s">
        <v>154</v>
      </c>
      <c r="E243" s="283" t="s">
        <v>1</v>
      </c>
      <c r="F243" s="284" t="s">
        <v>706</v>
      </c>
      <c r="G243" s="282"/>
      <c r="H243" s="285">
        <v>1.8</v>
      </c>
      <c r="I243" s="286"/>
      <c r="J243" s="282"/>
      <c r="K243" s="282"/>
      <c r="L243" s="287"/>
      <c r="M243" s="288"/>
      <c r="N243" s="289"/>
      <c r="O243" s="289"/>
      <c r="P243" s="289"/>
      <c r="Q243" s="289"/>
      <c r="R243" s="289"/>
      <c r="S243" s="289"/>
      <c r="T243" s="290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91" t="s">
        <v>154</v>
      </c>
      <c r="AU243" s="291" t="s">
        <v>83</v>
      </c>
      <c r="AV243" s="15" t="s">
        <v>166</v>
      </c>
      <c r="AW243" s="15" t="s">
        <v>30</v>
      </c>
      <c r="AX243" s="15" t="s">
        <v>81</v>
      </c>
      <c r="AY243" s="291" t="s">
        <v>140</v>
      </c>
    </row>
    <row r="244" s="2" customFormat="1" ht="21.75" customHeight="1">
      <c r="A244" s="38"/>
      <c r="B244" s="39"/>
      <c r="C244" s="226" t="s">
        <v>455</v>
      </c>
      <c r="D244" s="226" t="s">
        <v>143</v>
      </c>
      <c r="E244" s="227" t="s">
        <v>1877</v>
      </c>
      <c r="F244" s="228" t="s">
        <v>1878</v>
      </c>
      <c r="G244" s="229" t="s">
        <v>292</v>
      </c>
      <c r="H244" s="230">
        <v>1.8</v>
      </c>
      <c r="I244" s="231"/>
      <c r="J244" s="232">
        <f>ROUND(I244*H244,2)</f>
        <v>0</v>
      </c>
      <c r="K244" s="228" t="s">
        <v>147</v>
      </c>
      <c r="L244" s="44"/>
      <c r="M244" s="233" t="s">
        <v>1</v>
      </c>
      <c r="N244" s="234" t="s">
        <v>38</v>
      </c>
      <c r="O244" s="91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166</v>
      </c>
      <c r="AT244" s="237" t="s">
        <v>143</v>
      </c>
      <c r="AU244" s="237" t="s">
        <v>83</v>
      </c>
      <c r="AY244" s="17" t="s">
        <v>140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81</v>
      </c>
      <c r="BK244" s="238">
        <f>ROUND(I244*H244,2)</f>
        <v>0</v>
      </c>
      <c r="BL244" s="17" t="s">
        <v>166</v>
      </c>
      <c r="BM244" s="237" t="s">
        <v>1879</v>
      </c>
    </row>
    <row r="245" s="2" customFormat="1">
      <c r="A245" s="38"/>
      <c r="B245" s="39"/>
      <c r="C245" s="40"/>
      <c r="D245" s="239" t="s">
        <v>150</v>
      </c>
      <c r="E245" s="40"/>
      <c r="F245" s="240" t="s">
        <v>1880</v>
      </c>
      <c r="G245" s="40"/>
      <c r="H245" s="40"/>
      <c r="I245" s="241"/>
      <c r="J245" s="40"/>
      <c r="K245" s="40"/>
      <c r="L245" s="44"/>
      <c r="M245" s="242"/>
      <c r="N245" s="243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150</v>
      </c>
      <c r="AU245" s="17" t="s">
        <v>83</v>
      </c>
    </row>
    <row r="246" s="2" customFormat="1">
      <c r="A246" s="38"/>
      <c r="B246" s="39"/>
      <c r="C246" s="40"/>
      <c r="D246" s="244" t="s">
        <v>152</v>
      </c>
      <c r="E246" s="40"/>
      <c r="F246" s="245" t="s">
        <v>1881</v>
      </c>
      <c r="G246" s="40"/>
      <c r="H246" s="40"/>
      <c r="I246" s="241"/>
      <c r="J246" s="40"/>
      <c r="K246" s="40"/>
      <c r="L246" s="44"/>
      <c r="M246" s="242"/>
      <c r="N246" s="243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152</v>
      </c>
      <c r="AU246" s="17" t="s">
        <v>83</v>
      </c>
    </row>
    <row r="247" s="14" customFormat="1">
      <c r="A247" s="14"/>
      <c r="B247" s="256"/>
      <c r="C247" s="257"/>
      <c r="D247" s="239" t="s">
        <v>154</v>
      </c>
      <c r="E247" s="258" t="s">
        <v>1</v>
      </c>
      <c r="F247" s="259" t="s">
        <v>1882</v>
      </c>
      <c r="G247" s="257"/>
      <c r="H247" s="260">
        <v>1.8</v>
      </c>
      <c r="I247" s="261"/>
      <c r="J247" s="257"/>
      <c r="K247" s="257"/>
      <c r="L247" s="262"/>
      <c r="M247" s="263"/>
      <c r="N247" s="264"/>
      <c r="O247" s="264"/>
      <c r="P247" s="264"/>
      <c r="Q247" s="264"/>
      <c r="R247" s="264"/>
      <c r="S247" s="264"/>
      <c r="T247" s="26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6" t="s">
        <v>154</v>
      </c>
      <c r="AU247" s="266" t="s">
        <v>83</v>
      </c>
      <c r="AV247" s="14" t="s">
        <v>83</v>
      </c>
      <c r="AW247" s="14" t="s">
        <v>30</v>
      </c>
      <c r="AX247" s="14" t="s">
        <v>81</v>
      </c>
      <c r="AY247" s="266" t="s">
        <v>140</v>
      </c>
    </row>
    <row r="248" s="12" customFormat="1" ht="22.8" customHeight="1">
      <c r="A248" s="12"/>
      <c r="B248" s="210"/>
      <c r="C248" s="211"/>
      <c r="D248" s="212" t="s">
        <v>72</v>
      </c>
      <c r="E248" s="224" t="s">
        <v>161</v>
      </c>
      <c r="F248" s="224" t="s">
        <v>978</v>
      </c>
      <c r="G248" s="211"/>
      <c r="H248" s="211"/>
      <c r="I248" s="214"/>
      <c r="J248" s="225">
        <f>BK248</f>
        <v>0</v>
      </c>
      <c r="K248" s="211"/>
      <c r="L248" s="216"/>
      <c r="M248" s="217"/>
      <c r="N248" s="218"/>
      <c r="O248" s="218"/>
      <c r="P248" s="219">
        <f>SUM(P249:P277)</f>
        <v>0</v>
      </c>
      <c r="Q248" s="218"/>
      <c r="R248" s="219">
        <f>SUM(R249:R277)</f>
        <v>39.286015049999996</v>
      </c>
      <c r="S248" s="218"/>
      <c r="T248" s="220">
        <f>SUM(T249:T277)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1" t="s">
        <v>81</v>
      </c>
      <c r="AT248" s="222" t="s">
        <v>72</v>
      </c>
      <c r="AU248" s="222" t="s">
        <v>81</v>
      </c>
      <c r="AY248" s="221" t="s">
        <v>140</v>
      </c>
      <c r="BK248" s="223">
        <f>SUM(BK249:BK277)</f>
        <v>0</v>
      </c>
    </row>
    <row r="249" s="2" customFormat="1" ht="33" customHeight="1">
      <c r="A249" s="38"/>
      <c r="B249" s="39"/>
      <c r="C249" s="226" t="s">
        <v>459</v>
      </c>
      <c r="D249" s="226" t="s">
        <v>143</v>
      </c>
      <c r="E249" s="227" t="s">
        <v>1883</v>
      </c>
      <c r="F249" s="228" t="s">
        <v>1884</v>
      </c>
      <c r="G249" s="229" t="s">
        <v>328</v>
      </c>
      <c r="H249" s="230">
        <v>5.2999999999999998</v>
      </c>
      <c r="I249" s="231"/>
      <c r="J249" s="232">
        <f>ROUND(I249*H249,2)</f>
        <v>0</v>
      </c>
      <c r="K249" s="228" t="s">
        <v>147</v>
      </c>
      <c r="L249" s="44"/>
      <c r="M249" s="233" t="s">
        <v>1</v>
      </c>
      <c r="N249" s="234" t="s">
        <v>38</v>
      </c>
      <c r="O249" s="91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166</v>
      </c>
      <c r="AT249" s="237" t="s">
        <v>143</v>
      </c>
      <c r="AU249" s="237" t="s">
        <v>83</v>
      </c>
      <c r="AY249" s="17" t="s">
        <v>140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81</v>
      </c>
      <c r="BK249" s="238">
        <f>ROUND(I249*H249,2)</f>
        <v>0</v>
      </c>
      <c r="BL249" s="17" t="s">
        <v>166</v>
      </c>
      <c r="BM249" s="237" t="s">
        <v>1885</v>
      </c>
    </row>
    <row r="250" s="2" customFormat="1">
      <c r="A250" s="38"/>
      <c r="B250" s="39"/>
      <c r="C250" s="40"/>
      <c r="D250" s="239" t="s">
        <v>150</v>
      </c>
      <c r="E250" s="40"/>
      <c r="F250" s="240" t="s">
        <v>1886</v>
      </c>
      <c r="G250" s="40"/>
      <c r="H250" s="40"/>
      <c r="I250" s="241"/>
      <c r="J250" s="40"/>
      <c r="K250" s="40"/>
      <c r="L250" s="44"/>
      <c r="M250" s="242"/>
      <c r="N250" s="243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150</v>
      </c>
      <c r="AU250" s="17" t="s">
        <v>83</v>
      </c>
    </row>
    <row r="251" s="2" customFormat="1">
      <c r="A251" s="38"/>
      <c r="B251" s="39"/>
      <c r="C251" s="40"/>
      <c r="D251" s="244" t="s">
        <v>152</v>
      </c>
      <c r="E251" s="40"/>
      <c r="F251" s="245" t="s">
        <v>1887</v>
      </c>
      <c r="G251" s="40"/>
      <c r="H251" s="40"/>
      <c r="I251" s="241"/>
      <c r="J251" s="40"/>
      <c r="K251" s="40"/>
      <c r="L251" s="44"/>
      <c r="M251" s="242"/>
      <c r="N251" s="243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152</v>
      </c>
      <c r="AU251" s="17" t="s">
        <v>83</v>
      </c>
    </row>
    <row r="252" s="13" customFormat="1">
      <c r="A252" s="13"/>
      <c r="B252" s="246"/>
      <c r="C252" s="247"/>
      <c r="D252" s="239" t="s">
        <v>154</v>
      </c>
      <c r="E252" s="248" t="s">
        <v>1</v>
      </c>
      <c r="F252" s="249" t="s">
        <v>1888</v>
      </c>
      <c r="G252" s="247"/>
      <c r="H252" s="248" t="s">
        <v>1</v>
      </c>
      <c r="I252" s="250"/>
      <c r="J252" s="247"/>
      <c r="K252" s="247"/>
      <c r="L252" s="251"/>
      <c r="M252" s="252"/>
      <c r="N252" s="253"/>
      <c r="O252" s="253"/>
      <c r="P252" s="253"/>
      <c r="Q252" s="253"/>
      <c r="R252" s="253"/>
      <c r="S252" s="253"/>
      <c r="T252" s="25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5" t="s">
        <v>154</v>
      </c>
      <c r="AU252" s="255" t="s">
        <v>83</v>
      </c>
      <c r="AV252" s="13" t="s">
        <v>81</v>
      </c>
      <c r="AW252" s="13" t="s">
        <v>30</v>
      </c>
      <c r="AX252" s="13" t="s">
        <v>73</v>
      </c>
      <c r="AY252" s="255" t="s">
        <v>140</v>
      </c>
    </row>
    <row r="253" s="14" customFormat="1">
      <c r="A253" s="14"/>
      <c r="B253" s="256"/>
      <c r="C253" s="257"/>
      <c r="D253" s="239" t="s">
        <v>154</v>
      </c>
      <c r="E253" s="258" t="s">
        <v>1</v>
      </c>
      <c r="F253" s="259" t="s">
        <v>1889</v>
      </c>
      <c r="G253" s="257"/>
      <c r="H253" s="260">
        <v>5.2999999999999998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154</v>
      </c>
      <c r="AU253" s="266" t="s">
        <v>83</v>
      </c>
      <c r="AV253" s="14" t="s">
        <v>83</v>
      </c>
      <c r="AW253" s="14" t="s">
        <v>30</v>
      </c>
      <c r="AX253" s="14" t="s">
        <v>81</v>
      </c>
      <c r="AY253" s="266" t="s">
        <v>140</v>
      </c>
    </row>
    <row r="254" s="2" customFormat="1" ht="33" customHeight="1">
      <c r="A254" s="38"/>
      <c r="B254" s="39"/>
      <c r="C254" s="226" t="s">
        <v>463</v>
      </c>
      <c r="D254" s="226" t="s">
        <v>143</v>
      </c>
      <c r="E254" s="227" t="s">
        <v>1890</v>
      </c>
      <c r="F254" s="228" t="s">
        <v>1891</v>
      </c>
      <c r="G254" s="229" t="s">
        <v>328</v>
      </c>
      <c r="H254" s="230">
        <v>14.6</v>
      </c>
      <c r="I254" s="231"/>
      <c r="J254" s="232">
        <f>ROUND(I254*H254,2)</f>
        <v>0</v>
      </c>
      <c r="K254" s="228" t="s">
        <v>147</v>
      </c>
      <c r="L254" s="44"/>
      <c r="M254" s="233" t="s">
        <v>1</v>
      </c>
      <c r="N254" s="234" t="s">
        <v>38</v>
      </c>
      <c r="O254" s="91"/>
      <c r="P254" s="235">
        <f>O254*H254</f>
        <v>0</v>
      </c>
      <c r="Q254" s="235">
        <v>2.5143</v>
      </c>
      <c r="R254" s="235">
        <f>Q254*H254</f>
        <v>36.708779999999997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166</v>
      </c>
      <c r="AT254" s="237" t="s">
        <v>143</v>
      </c>
      <c r="AU254" s="237" t="s">
        <v>83</v>
      </c>
      <c r="AY254" s="17" t="s">
        <v>140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81</v>
      </c>
      <c r="BK254" s="238">
        <f>ROUND(I254*H254,2)</f>
        <v>0</v>
      </c>
      <c r="BL254" s="17" t="s">
        <v>166</v>
      </c>
      <c r="BM254" s="237" t="s">
        <v>1892</v>
      </c>
    </row>
    <row r="255" s="2" customFormat="1">
      <c r="A255" s="38"/>
      <c r="B255" s="39"/>
      <c r="C255" s="40"/>
      <c r="D255" s="239" t="s">
        <v>150</v>
      </c>
      <c r="E255" s="40"/>
      <c r="F255" s="240" t="s">
        <v>1893</v>
      </c>
      <c r="G255" s="40"/>
      <c r="H255" s="40"/>
      <c r="I255" s="241"/>
      <c r="J255" s="40"/>
      <c r="K255" s="40"/>
      <c r="L255" s="44"/>
      <c r="M255" s="242"/>
      <c r="N255" s="243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150</v>
      </c>
      <c r="AU255" s="17" t="s">
        <v>83</v>
      </c>
    </row>
    <row r="256" s="2" customFormat="1">
      <c r="A256" s="38"/>
      <c r="B256" s="39"/>
      <c r="C256" s="40"/>
      <c r="D256" s="244" t="s">
        <v>152</v>
      </c>
      <c r="E256" s="40"/>
      <c r="F256" s="245" t="s">
        <v>1894</v>
      </c>
      <c r="G256" s="40"/>
      <c r="H256" s="40"/>
      <c r="I256" s="241"/>
      <c r="J256" s="40"/>
      <c r="K256" s="40"/>
      <c r="L256" s="44"/>
      <c r="M256" s="242"/>
      <c r="N256" s="243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152</v>
      </c>
      <c r="AU256" s="17" t="s">
        <v>83</v>
      </c>
    </row>
    <row r="257" s="14" customFormat="1">
      <c r="A257" s="14"/>
      <c r="B257" s="256"/>
      <c r="C257" s="257"/>
      <c r="D257" s="239" t="s">
        <v>154</v>
      </c>
      <c r="E257" s="258" t="s">
        <v>1</v>
      </c>
      <c r="F257" s="259" t="s">
        <v>1895</v>
      </c>
      <c r="G257" s="257"/>
      <c r="H257" s="260">
        <v>10.1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6" t="s">
        <v>154</v>
      </c>
      <c r="AU257" s="266" t="s">
        <v>83</v>
      </c>
      <c r="AV257" s="14" t="s">
        <v>83</v>
      </c>
      <c r="AW257" s="14" t="s">
        <v>30</v>
      </c>
      <c r="AX257" s="14" t="s">
        <v>73</v>
      </c>
      <c r="AY257" s="266" t="s">
        <v>140</v>
      </c>
    </row>
    <row r="258" s="14" customFormat="1">
      <c r="A258" s="14"/>
      <c r="B258" s="256"/>
      <c r="C258" s="257"/>
      <c r="D258" s="239" t="s">
        <v>154</v>
      </c>
      <c r="E258" s="258" t="s">
        <v>1</v>
      </c>
      <c r="F258" s="259" t="s">
        <v>1896</v>
      </c>
      <c r="G258" s="257"/>
      <c r="H258" s="260">
        <v>1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6" t="s">
        <v>154</v>
      </c>
      <c r="AU258" s="266" t="s">
        <v>83</v>
      </c>
      <c r="AV258" s="14" t="s">
        <v>83</v>
      </c>
      <c r="AW258" s="14" t="s">
        <v>30</v>
      </c>
      <c r="AX258" s="14" t="s">
        <v>73</v>
      </c>
      <c r="AY258" s="266" t="s">
        <v>140</v>
      </c>
    </row>
    <row r="259" s="14" customFormat="1">
      <c r="A259" s="14"/>
      <c r="B259" s="256"/>
      <c r="C259" s="257"/>
      <c r="D259" s="239" t="s">
        <v>154</v>
      </c>
      <c r="E259" s="258" t="s">
        <v>1</v>
      </c>
      <c r="F259" s="259" t="s">
        <v>1897</v>
      </c>
      <c r="G259" s="257"/>
      <c r="H259" s="260">
        <v>3.5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154</v>
      </c>
      <c r="AU259" s="266" t="s">
        <v>83</v>
      </c>
      <c r="AV259" s="14" t="s">
        <v>83</v>
      </c>
      <c r="AW259" s="14" t="s">
        <v>30</v>
      </c>
      <c r="AX259" s="14" t="s">
        <v>73</v>
      </c>
      <c r="AY259" s="266" t="s">
        <v>140</v>
      </c>
    </row>
    <row r="260" s="15" customFormat="1">
      <c r="A260" s="15"/>
      <c r="B260" s="281"/>
      <c r="C260" s="282"/>
      <c r="D260" s="239" t="s">
        <v>154</v>
      </c>
      <c r="E260" s="283" t="s">
        <v>1</v>
      </c>
      <c r="F260" s="284" t="s">
        <v>706</v>
      </c>
      <c r="G260" s="282"/>
      <c r="H260" s="285">
        <v>14.6</v>
      </c>
      <c r="I260" s="286"/>
      <c r="J260" s="282"/>
      <c r="K260" s="282"/>
      <c r="L260" s="287"/>
      <c r="M260" s="288"/>
      <c r="N260" s="289"/>
      <c r="O260" s="289"/>
      <c r="P260" s="289"/>
      <c r="Q260" s="289"/>
      <c r="R260" s="289"/>
      <c r="S260" s="289"/>
      <c r="T260" s="290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91" t="s">
        <v>154</v>
      </c>
      <c r="AU260" s="291" t="s">
        <v>83</v>
      </c>
      <c r="AV260" s="15" t="s">
        <v>166</v>
      </c>
      <c r="AW260" s="15" t="s">
        <v>30</v>
      </c>
      <c r="AX260" s="15" t="s">
        <v>81</v>
      </c>
      <c r="AY260" s="291" t="s">
        <v>140</v>
      </c>
    </row>
    <row r="261" s="2" customFormat="1" ht="24.15" customHeight="1">
      <c r="A261" s="38"/>
      <c r="B261" s="39"/>
      <c r="C261" s="226" t="s">
        <v>467</v>
      </c>
      <c r="D261" s="226" t="s">
        <v>143</v>
      </c>
      <c r="E261" s="227" t="s">
        <v>1898</v>
      </c>
      <c r="F261" s="228" t="s">
        <v>1899</v>
      </c>
      <c r="G261" s="229" t="s">
        <v>292</v>
      </c>
      <c r="H261" s="230">
        <v>53.600000000000001</v>
      </c>
      <c r="I261" s="231"/>
      <c r="J261" s="232">
        <f>ROUND(I261*H261,2)</f>
        <v>0</v>
      </c>
      <c r="K261" s="228" t="s">
        <v>147</v>
      </c>
      <c r="L261" s="44"/>
      <c r="M261" s="233" t="s">
        <v>1</v>
      </c>
      <c r="N261" s="234" t="s">
        <v>38</v>
      </c>
      <c r="O261" s="91"/>
      <c r="P261" s="235">
        <f>O261*H261</f>
        <v>0</v>
      </c>
      <c r="Q261" s="235">
        <v>0.0043200000000000001</v>
      </c>
      <c r="R261" s="235">
        <f>Q261*H261</f>
        <v>0.23155200000000001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166</v>
      </c>
      <c r="AT261" s="237" t="s">
        <v>143</v>
      </c>
      <c r="AU261" s="237" t="s">
        <v>83</v>
      </c>
      <c r="AY261" s="17" t="s">
        <v>140</v>
      </c>
      <c r="BE261" s="238">
        <f>IF(N261="základní",J261,0)</f>
        <v>0</v>
      </c>
      <c r="BF261" s="238">
        <f>IF(N261="snížená",J261,0)</f>
        <v>0</v>
      </c>
      <c r="BG261" s="238">
        <f>IF(N261="zákl. přenesená",J261,0)</f>
        <v>0</v>
      </c>
      <c r="BH261" s="238">
        <f>IF(N261="sníž. přenesená",J261,0)</f>
        <v>0</v>
      </c>
      <c r="BI261" s="238">
        <f>IF(N261="nulová",J261,0)</f>
        <v>0</v>
      </c>
      <c r="BJ261" s="17" t="s">
        <v>81</v>
      </c>
      <c r="BK261" s="238">
        <f>ROUND(I261*H261,2)</f>
        <v>0</v>
      </c>
      <c r="BL261" s="17" t="s">
        <v>166</v>
      </c>
      <c r="BM261" s="237" t="s">
        <v>1900</v>
      </c>
    </row>
    <row r="262" s="2" customFormat="1">
      <c r="A262" s="38"/>
      <c r="B262" s="39"/>
      <c r="C262" s="40"/>
      <c r="D262" s="239" t="s">
        <v>150</v>
      </c>
      <c r="E262" s="40"/>
      <c r="F262" s="240" t="s">
        <v>1901</v>
      </c>
      <c r="G262" s="40"/>
      <c r="H262" s="40"/>
      <c r="I262" s="241"/>
      <c r="J262" s="40"/>
      <c r="K262" s="40"/>
      <c r="L262" s="44"/>
      <c r="M262" s="242"/>
      <c r="N262" s="243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150</v>
      </c>
      <c r="AU262" s="17" t="s">
        <v>83</v>
      </c>
    </row>
    <row r="263" s="2" customFormat="1">
      <c r="A263" s="38"/>
      <c r="B263" s="39"/>
      <c r="C263" s="40"/>
      <c r="D263" s="244" t="s">
        <v>152</v>
      </c>
      <c r="E263" s="40"/>
      <c r="F263" s="245" t="s">
        <v>1902</v>
      </c>
      <c r="G263" s="40"/>
      <c r="H263" s="40"/>
      <c r="I263" s="241"/>
      <c r="J263" s="40"/>
      <c r="K263" s="40"/>
      <c r="L263" s="44"/>
      <c r="M263" s="242"/>
      <c r="N263" s="24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152</v>
      </c>
      <c r="AU263" s="17" t="s">
        <v>83</v>
      </c>
    </row>
    <row r="264" s="14" customFormat="1">
      <c r="A264" s="14"/>
      <c r="B264" s="256"/>
      <c r="C264" s="257"/>
      <c r="D264" s="239" t="s">
        <v>154</v>
      </c>
      <c r="E264" s="258" t="s">
        <v>1</v>
      </c>
      <c r="F264" s="259" t="s">
        <v>1903</v>
      </c>
      <c r="G264" s="257"/>
      <c r="H264" s="260">
        <v>40.600000000000001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6" t="s">
        <v>154</v>
      </c>
      <c r="AU264" s="266" t="s">
        <v>83</v>
      </c>
      <c r="AV264" s="14" t="s">
        <v>83</v>
      </c>
      <c r="AW264" s="14" t="s">
        <v>30</v>
      </c>
      <c r="AX264" s="14" t="s">
        <v>73</v>
      </c>
      <c r="AY264" s="266" t="s">
        <v>140</v>
      </c>
    </row>
    <row r="265" s="14" customFormat="1">
      <c r="A265" s="14"/>
      <c r="B265" s="256"/>
      <c r="C265" s="257"/>
      <c r="D265" s="239" t="s">
        <v>154</v>
      </c>
      <c r="E265" s="258" t="s">
        <v>1</v>
      </c>
      <c r="F265" s="259" t="s">
        <v>1904</v>
      </c>
      <c r="G265" s="257"/>
      <c r="H265" s="260">
        <v>4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154</v>
      </c>
      <c r="AU265" s="266" t="s">
        <v>83</v>
      </c>
      <c r="AV265" s="14" t="s">
        <v>83</v>
      </c>
      <c r="AW265" s="14" t="s">
        <v>30</v>
      </c>
      <c r="AX265" s="14" t="s">
        <v>73</v>
      </c>
      <c r="AY265" s="266" t="s">
        <v>140</v>
      </c>
    </row>
    <row r="266" s="14" customFormat="1">
      <c r="A266" s="14"/>
      <c r="B266" s="256"/>
      <c r="C266" s="257"/>
      <c r="D266" s="239" t="s">
        <v>154</v>
      </c>
      <c r="E266" s="258" t="s">
        <v>1</v>
      </c>
      <c r="F266" s="259" t="s">
        <v>1905</v>
      </c>
      <c r="G266" s="257"/>
      <c r="H266" s="260">
        <v>9</v>
      </c>
      <c r="I266" s="261"/>
      <c r="J266" s="257"/>
      <c r="K266" s="257"/>
      <c r="L266" s="262"/>
      <c r="M266" s="263"/>
      <c r="N266" s="264"/>
      <c r="O266" s="264"/>
      <c r="P266" s="264"/>
      <c r="Q266" s="264"/>
      <c r="R266" s="264"/>
      <c r="S266" s="264"/>
      <c r="T266" s="26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6" t="s">
        <v>154</v>
      </c>
      <c r="AU266" s="266" t="s">
        <v>83</v>
      </c>
      <c r="AV266" s="14" t="s">
        <v>83</v>
      </c>
      <c r="AW266" s="14" t="s">
        <v>30</v>
      </c>
      <c r="AX266" s="14" t="s">
        <v>73</v>
      </c>
      <c r="AY266" s="266" t="s">
        <v>140</v>
      </c>
    </row>
    <row r="267" s="15" customFormat="1">
      <c r="A267" s="15"/>
      <c r="B267" s="281"/>
      <c r="C267" s="282"/>
      <c r="D267" s="239" t="s">
        <v>154</v>
      </c>
      <c r="E267" s="283" t="s">
        <v>1</v>
      </c>
      <c r="F267" s="284" t="s">
        <v>706</v>
      </c>
      <c r="G267" s="282"/>
      <c r="H267" s="285">
        <v>53.600000000000001</v>
      </c>
      <c r="I267" s="286"/>
      <c r="J267" s="282"/>
      <c r="K267" s="282"/>
      <c r="L267" s="287"/>
      <c r="M267" s="288"/>
      <c r="N267" s="289"/>
      <c r="O267" s="289"/>
      <c r="P267" s="289"/>
      <c r="Q267" s="289"/>
      <c r="R267" s="289"/>
      <c r="S267" s="289"/>
      <c r="T267" s="290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91" t="s">
        <v>154</v>
      </c>
      <c r="AU267" s="291" t="s">
        <v>83</v>
      </c>
      <c r="AV267" s="15" t="s">
        <v>166</v>
      </c>
      <c r="AW267" s="15" t="s">
        <v>30</v>
      </c>
      <c r="AX267" s="15" t="s">
        <v>81</v>
      </c>
      <c r="AY267" s="291" t="s">
        <v>140</v>
      </c>
    </row>
    <row r="268" s="2" customFormat="1" ht="33" customHeight="1">
      <c r="A268" s="38"/>
      <c r="B268" s="39"/>
      <c r="C268" s="226" t="s">
        <v>471</v>
      </c>
      <c r="D268" s="226" t="s">
        <v>143</v>
      </c>
      <c r="E268" s="227" t="s">
        <v>1906</v>
      </c>
      <c r="F268" s="228" t="s">
        <v>1907</v>
      </c>
      <c r="G268" s="229" t="s">
        <v>292</v>
      </c>
      <c r="H268" s="230">
        <v>53.600000000000001</v>
      </c>
      <c r="I268" s="231"/>
      <c r="J268" s="232">
        <f>ROUND(I268*H268,2)</f>
        <v>0</v>
      </c>
      <c r="K268" s="228" t="s">
        <v>147</v>
      </c>
      <c r="L268" s="44"/>
      <c r="M268" s="233" t="s">
        <v>1</v>
      </c>
      <c r="N268" s="234" t="s">
        <v>38</v>
      </c>
      <c r="O268" s="91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166</v>
      </c>
      <c r="AT268" s="237" t="s">
        <v>143</v>
      </c>
      <c r="AU268" s="237" t="s">
        <v>83</v>
      </c>
      <c r="AY268" s="17" t="s">
        <v>140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81</v>
      </c>
      <c r="BK268" s="238">
        <f>ROUND(I268*H268,2)</f>
        <v>0</v>
      </c>
      <c r="BL268" s="17" t="s">
        <v>166</v>
      </c>
      <c r="BM268" s="237" t="s">
        <v>1908</v>
      </c>
    </row>
    <row r="269" s="2" customFormat="1">
      <c r="A269" s="38"/>
      <c r="B269" s="39"/>
      <c r="C269" s="40"/>
      <c r="D269" s="239" t="s">
        <v>150</v>
      </c>
      <c r="E269" s="40"/>
      <c r="F269" s="240" t="s">
        <v>1909</v>
      </c>
      <c r="G269" s="40"/>
      <c r="H269" s="40"/>
      <c r="I269" s="241"/>
      <c r="J269" s="40"/>
      <c r="K269" s="40"/>
      <c r="L269" s="44"/>
      <c r="M269" s="242"/>
      <c r="N269" s="243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150</v>
      </c>
      <c r="AU269" s="17" t="s">
        <v>83</v>
      </c>
    </row>
    <row r="270" s="2" customFormat="1">
      <c r="A270" s="38"/>
      <c r="B270" s="39"/>
      <c r="C270" s="40"/>
      <c r="D270" s="244" t="s">
        <v>152</v>
      </c>
      <c r="E270" s="40"/>
      <c r="F270" s="245" t="s">
        <v>1910</v>
      </c>
      <c r="G270" s="40"/>
      <c r="H270" s="40"/>
      <c r="I270" s="241"/>
      <c r="J270" s="40"/>
      <c r="K270" s="40"/>
      <c r="L270" s="44"/>
      <c r="M270" s="242"/>
      <c r="N270" s="243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152</v>
      </c>
      <c r="AU270" s="17" t="s">
        <v>83</v>
      </c>
    </row>
    <row r="271" s="14" customFormat="1">
      <c r="A271" s="14"/>
      <c r="B271" s="256"/>
      <c r="C271" s="257"/>
      <c r="D271" s="239" t="s">
        <v>154</v>
      </c>
      <c r="E271" s="258" t="s">
        <v>1</v>
      </c>
      <c r="F271" s="259" t="s">
        <v>1911</v>
      </c>
      <c r="G271" s="257"/>
      <c r="H271" s="260">
        <v>53.600000000000001</v>
      </c>
      <c r="I271" s="261"/>
      <c r="J271" s="257"/>
      <c r="K271" s="257"/>
      <c r="L271" s="262"/>
      <c r="M271" s="263"/>
      <c r="N271" s="264"/>
      <c r="O271" s="264"/>
      <c r="P271" s="264"/>
      <c r="Q271" s="264"/>
      <c r="R271" s="264"/>
      <c r="S271" s="264"/>
      <c r="T271" s="26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6" t="s">
        <v>154</v>
      </c>
      <c r="AU271" s="266" t="s">
        <v>83</v>
      </c>
      <c r="AV271" s="14" t="s">
        <v>83</v>
      </c>
      <c r="AW271" s="14" t="s">
        <v>30</v>
      </c>
      <c r="AX271" s="14" t="s">
        <v>81</v>
      </c>
      <c r="AY271" s="266" t="s">
        <v>140</v>
      </c>
    </row>
    <row r="272" s="2" customFormat="1" ht="24.15" customHeight="1">
      <c r="A272" s="38"/>
      <c r="B272" s="39"/>
      <c r="C272" s="226" t="s">
        <v>475</v>
      </c>
      <c r="D272" s="226" t="s">
        <v>143</v>
      </c>
      <c r="E272" s="227" t="s">
        <v>1912</v>
      </c>
      <c r="F272" s="228" t="s">
        <v>1913</v>
      </c>
      <c r="G272" s="229" t="s">
        <v>362</v>
      </c>
      <c r="H272" s="230">
        <v>2.1150000000000002</v>
      </c>
      <c r="I272" s="231"/>
      <c r="J272" s="232">
        <f>ROUND(I272*H272,2)</f>
        <v>0</v>
      </c>
      <c r="K272" s="228" t="s">
        <v>147</v>
      </c>
      <c r="L272" s="44"/>
      <c r="M272" s="233" t="s">
        <v>1</v>
      </c>
      <c r="N272" s="234" t="s">
        <v>38</v>
      </c>
      <c r="O272" s="91"/>
      <c r="P272" s="235">
        <f>O272*H272</f>
        <v>0</v>
      </c>
      <c r="Q272" s="235">
        <v>1.10907</v>
      </c>
      <c r="R272" s="235">
        <f>Q272*H272</f>
        <v>2.3456830500000003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166</v>
      </c>
      <c r="AT272" s="237" t="s">
        <v>143</v>
      </c>
      <c r="AU272" s="237" t="s">
        <v>83</v>
      </c>
      <c r="AY272" s="17" t="s">
        <v>140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81</v>
      </c>
      <c r="BK272" s="238">
        <f>ROUND(I272*H272,2)</f>
        <v>0</v>
      </c>
      <c r="BL272" s="17" t="s">
        <v>166</v>
      </c>
      <c r="BM272" s="237" t="s">
        <v>1914</v>
      </c>
    </row>
    <row r="273" s="2" customFormat="1">
      <c r="A273" s="38"/>
      <c r="B273" s="39"/>
      <c r="C273" s="40"/>
      <c r="D273" s="239" t="s">
        <v>150</v>
      </c>
      <c r="E273" s="40"/>
      <c r="F273" s="240" t="s">
        <v>1915</v>
      </c>
      <c r="G273" s="40"/>
      <c r="H273" s="40"/>
      <c r="I273" s="241"/>
      <c r="J273" s="40"/>
      <c r="K273" s="40"/>
      <c r="L273" s="44"/>
      <c r="M273" s="242"/>
      <c r="N273" s="243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150</v>
      </c>
      <c r="AU273" s="17" t="s">
        <v>83</v>
      </c>
    </row>
    <row r="274" s="2" customFormat="1">
      <c r="A274" s="38"/>
      <c r="B274" s="39"/>
      <c r="C274" s="40"/>
      <c r="D274" s="244" t="s">
        <v>152</v>
      </c>
      <c r="E274" s="40"/>
      <c r="F274" s="245" t="s">
        <v>1916</v>
      </c>
      <c r="G274" s="40"/>
      <c r="H274" s="40"/>
      <c r="I274" s="241"/>
      <c r="J274" s="40"/>
      <c r="K274" s="40"/>
      <c r="L274" s="44"/>
      <c r="M274" s="242"/>
      <c r="N274" s="243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152</v>
      </c>
      <c r="AU274" s="17" t="s">
        <v>83</v>
      </c>
    </row>
    <row r="275" s="14" customFormat="1">
      <c r="A275" s="14"/>
      <c r="B275" s="256"/>
      <c r="C275" s="257"/>
      <c r="D275" s="239" t="s">
        <v>154</v>
      </c>
      <c r="E275" s="258" t="s">
        <v>1</v>
      </c>
      <c r="F275" s="259" t="s">
        <v>1917</v>
      </c>
      <c r="G275" s="257"/>
      <c r="H275" s="260">
        <v>2.1030000000000002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6" t="s">
        <v>154</v>
      </c>
      <c r="AU275" s="266" t="s">
        <v>83</v>
      </c>
      <c r="AV275" s="14" t="s">
        <v>83</v>
      </c>
      <c r="AW275" s="14" t="s">
        <v>30</v>
      </c>
      <c r="AX275" s="14" t="s">
        <v>73</v>
      </c>
      <c r="AY275" s="266" t="s">
        <v>140</v>
      </c>
    </row>
    <row r="276" s="14" customFormat="1">
      <c r="A276" s="14"/>
      <c r="B276" s="256"/>
      <c r="C276" s="257"/>
      <c r="D276" s="239" t="s">
        <v>154</v>
      </c>
      <c r="E276" s="258" t="s">
        <v>1</v>
      </c>
      <c r="F276" s="259" t="s">
        <v>1918</v>
      </c>
      <c r="G276" s="257"/>
      <c r="H276" s="260">
        <v>0.012</v>
      </c>
      <c r="I276" s="261"/>
      <c r="J276" s="257"/>
      <c r="K276" s="257"/>
      <c r="L276" s="262"/>
      <c r="M276" s="263"/>
      <c r="N276" s="264"/>
      <c r="O276" s="264"/>
      <c r="P276" s="264"/>
      <c r="Q276" s="264"/>
      <c r="R276" s="264"/>
      <c r="S276" s="264"/>
      <c r="T276" s="26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6" t="s">
        <v>154</v>
      </c>
      <c r="AU276" s="266" t="s">
        <v>83</v>
      </c>
      <c r="AV276" s="14" t="s">
        <v>83</v>
      </c>
      <c r="AW276" s="14" t="s">
        <v>30</v>
      </c>
      <c r="AX276" s="14" t="s">
        <v>73</v>
      </c>
      <c r="AY276" s="266" t="s">
        <v>140</v>
      </c>
    </row>
    <row r="277" s="15" customFormat="1">
      <c r="A277" s="15"/>
      <c r="B277" s="281"/>
      <c r="C277" s="282"/>
      <c r="D277" s="239" t="s">
        <v>154</v>
      </c>
      <c r="E277" s="283" t="s">
        <v>1</v>
      </c>
      <c r="F277" s="284" t="s">
        <v>706</v>
      </c>
      <c r="G277" s="282"/>
      <c r="H277" s="285">
        <v>2.1150000000000002</v>
      </c>
      <c r="I277" s="286"/>
      <c r="J277" s="282"/>
      <c r="K277" s="282"/>
      <c r="L277" s="287"/>
      <c r="M277" s="288"/>
      <c r="N277" s="289"/>
      <c r="O277" s="289"/>
      <c r="P277" s="289"/>
      <c r="Q277" s="289"/>
      <c r="R277" s="289"/>
      <c r="S277" s="289"/>
      <c r="T277" s="290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91" t="s">
        <v>154</v>
      </c>
      <c r="AU277" s="291" t="s">
        <v>83</v>
      </c>
      <c r="AV277" s="15" t="s">
        <v>166</v>
      </c>
      <c r="AW277" s="15" t="s">
        <v>30</v>
      </c>
      <c r="AX277" s="15" t="s">
        <v>81</v>
      </c>
      <c r="AY277" s="291" t="s">
        <v>140</v>
      </c>
    </row>
    <row r="278" s="12" customFormat="1" ht="22.8" customHeight="1">
      <c r="A278" s="12"/>
      <c r="B278" s="210"/>
      <c r="C278" s="211"/>
      <c r="D278" s="212" t="s">
        <v>72</v>
      </c>
      <c r="E278" s="224" t="s">
        <v>166</v>
      </c>
      <c r="F278" s="224" t="s">
        <v>404</v>
      </c>
      <c r="G278" s="211"/>
      <c r="H278" s="211"/>
      <c r="I278" s="214"/>
      <c r="J278" s="225">
        <f>BK278</f>
        <v>0</v>
      </c>
      <c r="K278" s="211"/>
      <c r="L278" s="216"/>
      <c r="M278" s="217"/>
      <c r="N278" s="218"/>
      <c r="O278" s="218"/>
      <c r="P278" s="219">
        <f>SUM(P279:P302)</f>
        <v>0</v>
      </c>
      <c r="Q278" s="218"/>
      <c r="R278" s="219">
        <f>SUM(R279:R302)</f>
        <v>11.163823000000003</v>
      </c>
      <c r="S278" s="218"/>
      <c r="T278" s="220">
        <f>SUM(T279:T302)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21" t="s">
        <v>81</v>
      </c>
      <c r="AT278" s="222" t="s">
        <v>72</v>
      </c>
      <c r="AU278" s="222" t="s">
        <v>81</v>
      </c>
      <c r="AY278" s="221" t="s">
        <v>140</v>
      </c>
      <c r="BK278" s="223">
        <f>SUM(BK279:BK302)</f>
        <v>0</v>
      </c>
    </row>
    <row r="279" s="2" customFormat="1" ht="16.5" customHeight="1">
      <c r="A279" s="38"/>
      <c r="B279" s="39"/>
      <c r="C279" s="226" t="s">
        <v>479</v>
      </c>
      <c r="D279" s="226" t="s">
        <v>143</v>
      </c>
      <c r="E279" s="227" t="s">
        <v>1919</v>
      </c>
      <c r="F279" s="228" t="s">
        <v>1920</v>
      </c>
      <c r="G279" s="229" t="s">
        <v>328</v>
      </c>
      <c r="H279" s="230">
        <v>2.6000000000000001</v>
      </c>
      <c r="I279" s="231"/>
      <c r="J279" s="232">
        <f>ROUND(I279*H279,2)</f>
        <v>0</v>
      </c>
      <c r="K279" s="228" t="s">
        <v>147</v>
      </c>
      <c r="L279" s="44"/>
      <c r="M279" s="233" t="s">
        <v>1</v>
      </c>
      <c r="N279" s="234" t="s">
        <v>38</v>
      </c>
      <c r="O279" s="91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166</v>
      </c>
      <c r="AT279" s="237" t="s">
        <v>143</v>
      </c>
      <c r="AU279" s="237" t="s">
        <v>83</v>
      </c>
      <c r="AY279" s="17" t="s">
        <v>140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81</v>
      </c>
      <c r="BK279" s="238">
        <f>ROUND(I279*H279,2)</f>
        <v>0</v>
      </c>
      <c r="BL279" s="17" t="s">
        <v>166</v>
      </c>
      <c r="BM279" s="237" t="s">
        <v>1921</v>
      </c>
    </row>
    <row r="280" s="2" customFormat="1">
      <c r="A280" s="38"/>
      <c r="B280" s="39"/>
      <c r="C280" s="40"/>
      <c r="D280" s="239" t="s">
        <v>150</v>
      </c>
      <c r="E280" s="40"/>
      <c r="F280" s="240" t="s">
        <v>1922</v>
      </c>
      <c r="G280" s="40"/>
      <c r="H280" s="40"/>
      <c r="I280" s="241"/>
      <c r="J280" s="40"/>
      <c r="K280" s="40"/>
      <c r="L280" s="44"/>
      <c r="M280" s="242"/>
      <c r="N280" s="243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150</v>
      </c>
      <c r="AU280" s="17" t="s">
        <v>83</v>
      </c>
    </row>
    <row r="281" s="2" customFormat="1">
      <c r="A281" s="38"/>
      <c r="B281" s="39"/>
      <c r="C281" s="40"/>
      <c r="D281" s="244" t="s">
        <v>152</v>
      </c>
      <c r="E281" s="40"/>
      <c r="F281" s="245" t="s">
        <v>1923</v>
      </c>
      <c r="G281" s="40"/>
      <c r="H281" s="40"/>
      <c r="I281" s="241"/>
      <c r="J281" s="40"/>
      <c r="K281" s="40"/>
      <c r="L281" s="44"/>
      <c r="M281" s="242"/>
      <c r="N281" s="243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152</v>
      </c>
      <c r="AU281" s="17" t="s">
        <v>83</v>
      </c>
    </row>
    <row r="282" s="13" customFormat="1">
      <c r="A282" s="13"/>
      <c r="B282" s="246"/>
      <c r="C282" s="247"/>
      <c r="D282" s="239" t="s">
        <v>154</v>
      </c>
      <c r="E282" s="248" t="s">
        <v>1</v>
      </c>
      <c r="F282" s="249" t="s">
        <v>1924</v>
      </c>
      <c r="G282" s="247"/>
      <c r="H282" s="248" t="s">
        <v>1</v>
      </c>
      <c r="I282" s="250"/>
      <c r="J282" s="247"/>
      <c r="K282" s="247"/>
      <c r="L282" s="251"/>
      <c r="M282" s="252"/>
      <c r="N282" s="253"/>
      <c r="O282" s="253"/>
      <c r="P282" s="253"/>
      <c r="Q282" s="253"/>
      <c r="R282" s="253"/>
      <c r="S282" s="253"/>
      <c r="T282" s="25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5" t="s">
        <v>154</v>
      </c>
      <c r="AU282" s="255" t="s">
        <v>83</v>
      </c>
      <c r="AV282" s="13" t="s">
        <v>81</v>
      </c>
      <c r="AW282" s="13" t="s">
        <v>30</v>
      </c>
      <c r="AX282" s="13" t="s">
        <v>73</v>
      </c>
      <c r="AY282" s="255" t="s">
        <v>140</v>
      </c>
    </row>
    <row r="283" s="14" customFormat="1">
      <c r="A283" s="14"/>
      <c r="B283" s="256"/>
      <c r="C283" s="257"/>
      <c r="D283" s="239" t="s">
        <v>154</v>
      </c>
      <c r="E283" s="258" t="s">
        <v>1</v>
      </c>
      <c r="F283" s="259" t="s">
        <v>1925</v>
      </c>
      <c r="G283" s="257"/>
      <c r="H283" s="260">
        <v>2.6000000000000001</v>
      </c>
      <c r="I283" s="261"/>
      <c r="J283" s="257"/>
      <c r="K283" s="257"/>
      <c r="L283" s="262"/>
      <c r="M283" s="263"/>
      <c r="N283" s="264"/>
      <c r="O283" s="264"/>
      <c r="P283" s="264"/>
      <c r="Q283" s="264"/>
      <c r="R283" s="264"/>
      <c r="S283" s="264"/>
      <c r="T283" s="26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6" t="s">
        <v>154</v>
      </c>
      <c r="AU283" s="266" t="s">
        <v>83</v>
      </c>
      <c r="AV283" s="14" t="s">
        <v>83</v>
      </c>
      <c r="AW283" s="14" t="s">
        <v>30</v>
      </c>
      <c r="AX283" s="14" t="s">
        <v>81</v>
      </c>
      <c r="AY283" s="266" t="s">
        <v>140</v>
      </c>
    </row>
    <row r="284" s="2" customFormat="1" ht="16.5" customHeight="1">
      <c r="A284" s="38"/>
      <c r="B284" s="39"/>
      <c r="C284" s="226" t="s">
        <v>483</v>
      </c>
      <c r="D284" s="226" t="s">
        <v>143</v>
      </c>
      <c r="E284" s="227" t="s">
        <v>406</v>
      </c>
      <c r="F284" s="228" t="s">
        <v>407</v>
      </c>
      <c r="G284" s="229" t="s">
        <v>328</v>
      </c>
      <c r="H284" s="230">
        <v>5.9000000000000004</v>
      </c>
      <c r="I284" s="231"/>
      <c r="J284" s="232">
        <f>ROUND(I284*H284,2)</f>
        <v>0</v>
      </c>
      <c r="K284" s="228" t="s">
        <v>147</v>
      </c>
      <c r="L284" s="44"/>
      <c r="M284" s="233" t="s">
        <v>1</v>
      </c>
      <c r="N284" s="234" t="s">
        <v>38</v>
      </c>
      <c r="O284" s="91"/>
      <c r="P284" s="235">
        <f>O284*H284</f>
        <v>0</v>
      </c>
      <c r="Q284" s="235">
        <v>1.8907700000000001</v>
      </c>
      <c r="R284" s="235">
        <f>Q284*H284</f>
        <v>11.155543000000002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166</v>
      </c>
      <c r="AT284" s="237" t="s">
        <v>143</v>
      </c>
      <c r="AU284" s="237" t="s">
        <v>83</v>
      </c>
      <c r="AY284" s="17" t="s">
        <v>140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81</v>
      </c>
      <c r="BK284" s="238">
        <f>ROUND(I284*H284,2)</f>
        <v>0</v>
      </c>
      <c r="BL284" s="17" t="s">
        <v>166</v>
      </c>
      <c r="BM284" s="237" t="s">
        <v>1926</v>
      </c>
    </row>
    <row r="285" s="2" customFormat="1">
      <c r="A285" s="38"/>
      <c r="B285" s="39"/>
      <c r="C285" s="40"/>
      <c r="D285" s="239" t="s">
        <v>150</v>
      </c>
      <c r="E285" s="40"/>
      <c r="F285" s="240" t="s">
        <v>409</v>
      </c>
      <c r="G285" s="40"/>
      <c r="H285" s="40"/>
      <c r="I285" s="241"/>
      <c r="J285" s="40"/>
      <c r="K285" s="40"/>
      <c r="L285" s="44"/>
      <c r="M285" s="242"/>
      <c r="N285" s="243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150</v>
      </c>
      <c r="AU285" s="17" t="s">
        <v>83</v>
      </c>
    </row>
    <row r="286" s="2" customFormat="1">
      <c r="A286" s="38"/>
      <c r="B286" s="39"/>
      <c r="C286" s="40"/>
      <c r="D286" s="244" t="s">
        <v>152</v>
      </c>
      <c r="E286" s="40"/>
      <c r="F286" s="245" t="s">
        <v>410</v>
      </c>
      <c r="G286" s="40"/>
      <c r="H286" s="40"/>
      <c r="I286" s="241"/>
      <c r="J286" s="40"/>
      <c r="K286" s="40"/>
      <c r="L286" s="44"/>
      <c r="M286" s="242"/>
      <c r="N286" s="243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152</v>
      </c>
      <c r="AU286" s="17" t="s">
        <v>83</v>
      </c>
    </row>
    <row r="287" s="14" customFormat="1">
      <c r="A287" s="14"/>
      <c r="B287" s="256"/>
      <c r="C287" s="257"/>
      <c r="D287" s="239" t="s">
        <v>154</v>
      </c>
      <c r="E287" s="258" t="s">
        <v>411</v>
      </c>
      <c r="F287" s="259" t="s">
        <v>1782</v>
      </c>
      <c r="G287" s="257"/>
      <c r="H287" s="260">
        <v>5.9000000000000004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6" t="s">
        <v>154</v>
      </c>
      <c r="AU287" s="266" t="s">
        <v>83</v>
      </c>
      <c r="AV287" s="14" t="s">
        <v>83</v>
      </c>
      <c r="AW287" s="14" t="s">
        <v>30</v>
      </c>
      <c r="AX287" s="14" t="s">
        <v>81</v>
      </c>
      <c r="AY287" s="266" t="s">
        <v>140</v>
      </c>
    </row>
    <row r="288" s="2" customFormat="1" ht="33" customHeight="1">
      <c r="A288" s="38"/>
      <c r="B288" s="39"/>
      <c r="C288" s="226" t="s">
        <v>490</v>
      </c>
      <c r="D288" s="226" t="s">
        <v>143</v>
      </c>
      <c r="E288" s="227" t="s">
        <v>414</v>
      </c>
      <c r="F288" s="228" t="s">
        <v>415</v>
      </c>
      <c r="G288" s="229" t="s">
        <v>328</v>
      </c>
      <c r="H288" s="230">
        <v>0.72999999999999998</v>
      </c>
      <c r="I288" s="231"/>
      <c r="J288" s="232">
        <f>ROUND(I288*H288,2)</f>
        <v>0</v>
      </c>
      <c r="K288" s="228" t="s">
        <v>147</v>
      </c>
      <c r="L288" s="44"/>
      <c r="M288" s="233" t="s">
        <v>1</v>
      </c>
      <c r="N288" s="234" t="s">
        <v>38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166</v>
      </c>
      <c r="AT288" s="237" t="s">
        <v>143</v>
      </c>
      <c r="AU288" s="237" t="s">
        <v>83</v>
      </c>
      <c r="AY288" s="17" t="s">
        <v>140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81</v>
      </c>
      <c r="BK288" s="238">
        <f>ROUND(I288*H288,2)</f>
        <v>0</v>
      </c>
      <c r="BL288" s="17" t="s">
        <v>166</v>
      </c>
      <c r="BM288" s="237" t="s">
        <v>1927</v>
      </c>
    </row>
    <row r="289" s="2" customFormat="1">
      <c r="A289" s="38"/>
      <c r="B289" s="39"/>
      <c r="C289" s="40"/>
      <c r="D289" s="239" t="s">
        <v>150</v>
      </c>
      <c r="E289" s="40"/>
      <c r="F289" s="240" t="s">
        <v>417</v>
      </c>
      <c r="G289" s="40"/>
      <c r="H289" s="40"/>
      <c r="I289" s="241"/>
      <c r="J289" s="40"/>
      <c r="K289" s="40"/>
      <c r="L289" s="44"/>
      <c r="M289" s="242"/>
      <c r="N289" s="243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150</v>
      </c>
      <c r="AU289" s="17" t="s">
        <v>83</v>
      </c>
    </row>
    <row r="290" s="2" customFormat="1">
      <c r="A290" s="38"/>
      <c r="B290" s="39"/>
      <c r="C290" s="40"/>
      <c r="D290" s="244" t="s">
        <v>152</v>
      </c>
      <c r="E290" s="40"/>
      <c r="F290" s="245" t="s">
        <v>418</v>
      </c>
      <c r="G290" s="40"/>
      <c r="H290" s="40"/>
      <c r="I290" s="241"/>
      <c r="J290" s="40"/>
      <c r="K290" s="40"/>
      <c r="L290" s="44"/>
      <c r="M290" s="242"/>
      <c r="N290" s="24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152</v>
      </c>
      <c r="AU290" s="17" t="s">
        <v>83</v>
      </c>
    </row>
    <row r="291" s="13" customFormat="1">
      <c r="A291" s="13"/>
      <c r="B291" s="246"/>
      <c r="C291" s="247"/>
      <c r="D291" s="239" t="s">
        <v>154</v>
      </c>
      <c r="E291" s="248" t="s">
        <v>1</v>
      </c>
      <c r="F291" s="249" t="s">
        <v>419</v>
      </c>
      <c r="G291" s="247"/>
      <c r="H291" s="248" t="s">
        <v>1</v>
      </c>
      <c r="I291" s="250"/>
      <c r="J291" s="247"/>
      <c r="K291" s="247"/>
      <c r="L291" s="251"/>
      <c r="M291" s="252"/>
      <c r="N291" s="253"/>
      <c r="O291" s="253"/>
      <c r="P291" s="253"/>
      <c r="Q291" s="253"/>
      <c r="R291" s="253"/>
      <c r="S291" s="253"/>
      <c r="T291" s="25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5" t="s">
        <v>154</v>
      </c>
      <c r="AU291" s="255" t="s">
        <v>83</v>
      </c>
      <c r="AV291" s="13" t="s">
        <v>81</v>
      </c>
      <c r="AW291" s="13" t="s">
        <v>30</v>
      </c>
      <c r="AX291" s="13" t="s">
        <v>73</v>
      </c>
      <c r="AY291" s="255" t="s">
        <v>140</v>
      </c>
    </row>
    <row r="292" s="14" customFormat="1">
      <c r="A292" s="14"/>
      <c r="B292" s="256"/>
      <c r="C292" s="257"/>
      <c r="D292" s="239" t="s">
        <v>154</v>
      </c>
      <c r="E292" s="258" t="s">
        <v>1</v>
      </c>
      <c r="F292" s="259" t="s">
        <v>1928</v>
      </c>
      <c r="G292" s="257"/>
      <c r="H292" s="260">
        <v>0.72999999999999998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6" t="s">
        <v>154</v>
      </c>
      <c r="AU292" s="266" t="s">
        <v>83</v>
      </c>
      <c r="AV292" s="14" t="s">
        <v>83</v>
      </c>
      <c r="AW292" s="14" t="s">
        <v>30</v>
      </c>
      <c r="AX292" s="14" t="s">
        <v>81</v>
      </c>
      <c r="AY292" s="266" t="s">
        <v>140</v>
      </c>
    </row>
    <row r="293" s="2" customFormat="1" ht="33" customHeight="1">
      <c r="A293" s="38"/>
      <c r="B293" s="39"/>
      <c r="C293" s="226" t="s">
        <v>494</v>
      </c>
      <c r="D293" s="226" t="s">
        <v>143</v>
      </c>
      <c r="E293" s="227" t="s">
        <v>1929</v>
      </c>
      <c r="F293" s="228" t="s">
        <v>1930</v>
      </c>
      <c r="G293" s="229" t="s">
        <v>292</v>
      </c>
      <c r="H293" s="230">
        <v>1</v>
      </c>
      <c r="I293" s="231"/>
      <c r="J293" s="232">
        <f>ROUND(I293*H293,2)</f>
        <v>0</v>
      </c>
      <c r="K293" s="228" t="s">
        <v>147</v>
      </c>
      <c r="L293" s="44"/>
      <c r="M293" s="233" t="s">
        <v>1</v>
      </c>
      <c r="N293" s="234" t="s">
        <v>38</v>
      </c>
      <c r="O293" s="91"/>
      <c r="P293" s="235">
        <f>O293*H293</f>
        <v>0</v>
      </c>
      <c r="Q293" s="235">
        <v>0.0078799999999999999</v>
      </c>
      <c r="R293" s="235">
        <f>Q293*H293</f>
        <v>0.0078799999999999999</v>
      </c>
      <c r="S293" s="235">
        <v>0</v>
      </c>
      <c r="T293" s="23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7" t="s">
        <v>166</v>
      </c>
      <c r="AT293" s="237" t="s">
        <v>143</v>
      </c>
      <c r="AU293" s="237" t="s">
        <v>83</v>
      </c>
      <c r="AY293" s="17" t="s">
        <v>140</v>
      </c>
      <c r="BE293" s="238">
        <f>IF(N293="základní",J293,0)</f>
        <v>0</v>
      </c>
      <c r="BF293" s="238">
        <f>IF(N293="snížená",J293,0)</f>
        <v>0</v>
      </c>
      <c r="BG293" s="238">
        <f>IF(N293="zákl. přenesená",J293,0)</f>
        <v>0</v>
      </c>
      <c r="BH293" s="238">
        <f>IF(N293="sníž. přenesená",J293,0)</f>
        <v>0</v>
      </c>
      <c r="BI293" s="238">
        <f>IF(N293="nulová",J293,0)</f>
        <v>0</v>
      </c>
      <c r="BJ293" s="17" t="s">
        <v>81</v>
      </c>
      <c r="BK293" s="238">
        <f>ROUND(I293*H293,2)</f>
        <v>0</v>
      </c>
      <c r="BL293" s="17" t="s">
        <v>166</v>
      </c>
      <c r="BM293" s="237" t="s">
        <v>1931</v>
      </c>
    </row>
    <row r="294" s="2" customFormat="1">
      <c r="A294" s="38"/>
      <c r="B294" s="39"/>
      <c r="C294" s="40"/>
      <c r="D294" s="239" t="s">
        <v>150</v>
      </c>
      <c r="E294" s="40"/>
      <c r="F294" s="240" t="s">
        <v>1932</v>
      </c>
      <c r="G294" s="40"/>
      <c r="H294" s="40"/>
      <c r="I294" s="241"/>
      <c r="J294" s="40"/>
      <c r="K294" s="40"/>
      <c r="L294" s="44"/>
      <c r="M294" s="242"/>
      <c r="N294" s="243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150</v>
      </c>
      <c r="AU294" s="17" t="s">
        <v>83</v>
      </c>
    </row>
    <row r="295" s="2" customFormat="1">
      <c r="A295" s="38"/>
      <c r="B295" s="39"/>
      <c r="C295" s="40"/>
      <c r="D295" s="244" t="s">
        <v>152</v>
      </c>
      <c r="E295" s="40"/>
      <c r="F295" s="245" t="s">
        <v>1933</v>
      </c>
      <c r="G295" s="40"/>
      <c r="H295" s="40"/>
      <c r="I295" s="241"/>
      <c r="J295" s="40"/>
      <c r="K295" s="40"/>
      <c r="L295" s="44"/>
      <c r="M295" s="242"/>
      <c r="N295" s="243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152</v>
      </c>
      <c r="AU295" s="17" t="s">
        <v>83</v>
      </c>
    </row>
    <row r="296" s="2" customFormat="1" ht="37.8" customHeight="1">
      <c r="A296" s="38"/>
      <c r="B296" s="39"/>
      <c r="C296" s="226" t="s">
        <v>498</v>
      </c>
      <c r="D296" s="226" t="s">
        <v>143</v>
      </c>
      <c r="E296" s="227" t="s">
        <v>1934</v>
      </c>
      <c r="F296" s="228" t="s">
        <v>1935</v>
      </c>
      <c r="G296" s="229" t="s">
        <v>292</v>
      </c>
      <c r="H296" s="230">
        <v>1</v>
      </c>
      <c r="I296" s="231"/>
      <c r="J296" s="232">
        <f>ROUND(I296*H296,2)</f>
        <v>0</v>
      </c>
      <c r="K296" s="228" t="s">
        <v>147</v>
      </c>
      <c r="L296" s="44"/>
      <c r="M296" s="233" t="s">
        <v>1</v>
      </c>
      <c r="N296" s="234" t="s">
        <v>38</v>
      </c>
      <c r="O296" s="91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166</v>
      </c>
      <c r="AT296" s="237" t="s">
        <v>143</v>
      </c>
      <c r="AU296" s="237" t="s">
        <v>83</v>
      </c>
      <c r="AY296" s="17" t="s">
        <v>140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81</v>
      </c>
      <c r="BK296" s="238">
        <f>ROUND(I296*H296,2)</f>
        <v>0</v>
      </c>
      <c r="BL296" s="17" t="s">
        <v>166</v>
      </c>
      <c r="BM296" s="237" t="s">
        <v>1936</v>
      </c>
    </row>
    <row r="297" s="2" customFormat="1">
      <c r="A297" s="38"/>
      <c r="B297" s="39"/>
      <c r="C297" s="40"/>
      <c r="D297" s="239" t="s">
        <v>150</v>
      </c>
      <c r="E297" s="40"/>
      <c r="F297" s="240" t="s">
        <v>1937</v>
      </c>
      <c r="G297" s="40"/>
      <c r="H297" s="40"/>
      <c r="I297" s="241"/>
      <c r="J297" s="40"/>
      <c r="K297" s="40"/>
      <c r="L297" s="44"/>
      <c r="M297" s="242"/>
      <c r="N297" s="243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150</v>
      </c>
      <c r="AU297" s="17" t="s">
        <v>83</v>
      </c>
    </row>
    <row r="298" s="2" customFormat="1">
      <c r="A298" s="38"/>
      <c r="B298" s="39"/>
      <c r="C298" s="40"/>
      <c r="D298" s="244" t="s">
        <v>152</v>
      </c>
      <c r="E298" s="40"/>
      <c r="F298" s="245" t="s">
        <v>1938</v>
      </c>
      <c r="G298" s="40"/>
      <c r="H298" s="40"/>
      <c r="I298" s="241"/>
      <c r="J298" s="40"/>
      <c r="K298" s="40"/>
      <c r="L298" s="44"/>
      <c r="M298" s="242"/>
      <c r="N298" s="243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152</v>
      </c>
      <c r="AU298" s="17" t="s">
        <v>83</v>
      </c>
    </row>
    <row r="299" s="2" customFormat="1" ht="33" customHeight="1">
      <c r="A299" s="38"/>
      <c r="B299" s="39"/>
      <c r="C299" s="226" t="s">
        <v>502</v>
      </c>
      <c r="D299" s="226" t="s">
        <v>143</v>
      </c>
      <c r="E299" s="227" t="s">
        <v>1939</v>
      </c>
      <c r="F299" s="228" t="s">
        <v>1940</v>
      </c>
      <c r="G299" s="229" t="s">
        <v>441</v>
      </c>
      <c r="H299" s="230">
        <v>2</v>
      </c>
      <c r="I299" s="231"/>
      <c r="J299" s="232">
        <f>ROUND(I299*H299,2)</f>
        <v>0</v>
      </c>
      <c r="K299" s="228" t="s">
        <v>1</v>
      </c>
      <c r="L299" s="44"/>
      <c r="M299" s="233" t="s">
        <v>1</v>
      </c>
      <c r="N299" s="234" t="s">
        <v>38</v>
      </c>
      <c r="O299" s="91"/>
      <c r="P299" s="235">
        <f>O299*H299</f>
        <v>0</v>
      </c>
      <c r="Q299" s="235">
        <v>0.00020000000000000001</v>
      </c>
      <c r="R299" s="235">
        <f>Q299*H299</f>
        <v>0.00040000000000000002</v>
      </c>
      <c r="S299" s="235">
        <v>0</v>
      </c>
      <c r="T299" s="23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7" t="s">
        <v>166</v>
      </c>
      <c r="AT299" s="237" t="s">
        <v>143</v>
      </c>
      <c r="AU299" s="237" t="s">
        <v>83</v>
      </c>
      <c r="AY299" s="17" t="s">
        <v>140</v>
      </c>
      <c r="BE299" s="238">
        <f>IF(N299="základní",J299,0)</f>
        <v>0</v>
      </c>
      <c r="BF299" s="238">
        <f>IF(N299="snížená",J299,0)</f>
        <v>0</v>
      </c>
      <c r="BG299" s="238">
        <f>IF(N299="zákl. přenesená",J299,0)</f>
        <v>0</v>
      </c>
      <c r="BH299" s="238">
        <f>IF(N299="sníž. přenesená",J299,0)</f>
        <v>0</v>
      </c>
      <c r="BI299" s="238">
        <f>IF(N299="nulová",J299,0)</f>
        <v>0</v>
      </c>
      <c r="BJ299" s="17" t="s">
        <v>81</v>
      </c>
      <c r="BK299" s="238">
        <f>ROUND(I299*H299,2)</f>
        <v>0</v>
      </c>
      <c r="BL299" s="17" t="s">
        <v>166</v>
      </c>
      <c r="BM299" s="237" t="s">
        <v>1941</v>
      </c>
    </row>
    <row r="300" s="2" customFormat="1">
      <c r="A300" s="38"/>
      <c r="B300" s="39"/>
      <c r="C300" s="40"/>
      <c r="D300" s="239" t="s">
        <v>150</v>
      </c>
      <c r="E300" s="40"/>
      <c r="F300" s="240" t="s">
        <v>1942</v>
      </c>
      <c r="G300" s="40"/>
      <c r="H300" s="40"/>
      <c r="I300" s="241"/>
      <c r="J300" s="40"/>
      <c r="K300" s="40"/>
      <c r="L300" s="44"/>
      <c r="M300" s="242"/>
      <c r="N300" s="243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150</v>
      </c>
      <c r="AU300" s="17" t="s">
        <v>83</v>
      </c>
    </row>
    <row r="301" s="13" customFormat="1">
      <c r="A301" s="13"/>
      <c r="B301" s="246"/>
      <c r="C301" s="247"/>
      <c r="D301" s="239" t="s">
        <v>154</v>
      </c>
      <c r="E301" s="248" t="s">
        <v>1</v>
      </c>
      <c r="F301" s="249" t="s">
        <v>1943</v>
      </c>
      <c r="G301" s="247"/>
      <c r="H301" s="248" t="s">
        <v>1</v>
      </c>
      <c r="I301" s="250"/>
      <c r="J301" s="247"/>
      <c r="K301" s="247"/>
      <c r="L301" s="251"/>
      <c r="M301" s="252"/>
      <c r="N301" s="253"/>
      <c r="O301" s="253"/>
      <c r="P301" s="253"/>
      <c r="Q301" s="253"/>
      <c r="R301" s="253"/>
      <c r="S301" s="253"/>
      <c r="T301" s="25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5" t="s">
        <v>154</v>
      </c>
      <c r="AU301" s="255" t="s">
        <v>83</v>
      </c>
      <c r="AV301" s="13" t="s">
        <v>81</v>
      </c>
      <c r="AW301" s="13" t="s">
        <v>30</v>
      </c>
      <c r="AX301" s="13" t="s">
        <v>73</v>
      </c>
      <c r="AY301" s="255" t="s">
        <v>140</v>
      </c>
    </row>
    <row r="302" s="14" customFormat="1">
      <c r="A302" s="14"/>
      <c r="B302" s="256"/>
      <c r="C302" s="257"/>
      <c r="D302" s="239" t="s">
        <v>154</v>
      </c>
      <c r="E302" s="258" t="s">
        <v>1</v>
      </c>
      <c r="F302" s="259" t="s">
        <v>83</v>
      </c>
      <c r="G302" s="257"/>
      <c r="H302" s="260">
        <v>2</v>
      </c>
      <c r="I302" s="261"/>
      <c r="J302" s="257"/>
      <c r="K302" s="257"/>
      <c r="L302" s="262"/>
      <c r="M302" s="263"/>
      <c r="N302" s="264"/>
      <c r="O302" s="264"/>
      <c r="P302" s="264"/>
      <c r="Q302" s="264"/>
      <c r="R302" s="264"/>
      <c r="S302" s="264"/>
      <c r="T302" s="26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6" t="s">
        <v>154</v>
      </c>
      <c r="AU302" s="266" t="s">
        <v>83</v>
      </c>
      <c r="AV302" s="14" t="s">
        <v>83</v>
      </c>
      <c r="AW302" s="14" t="s">
        <v>30</v>
      </c>
      <c r="AX302" s="14" t="s">
        <v>81</v>
      </c>
      <c r="AY302" s="266" t="s">
        <v>140</v>
      </c>
    </row>
    <row r="303" s="12" customFormat="1" ht="22.8" customHeight="1">
      <c r="A303" s="12"/>
      <c r="B303" s="210"/>
      <c r="C303" s="211"/>
      <c r="D303" s="212" t="s">
        <v>72</v>
      </c>
      <c r="E303" s="224" t="s">
        <v>176</v>
      </c>
      <c r="F303" s="224" t="s">
        <v>1944</v>
      </c>
      <c r="G303" s="211"/>
      <c r="H303" s="211"/>
      <c r="I303" s="214"/>
      <c r="J303" s="225">
        <f>BK303</f>
        <v>0</v>
      </c>
      <c r="K303" s="211"/>
      <c r="L303" s="216"/>
      <c r="M303" s="217"/>
      <c r="N303" s="218"/>
      <c r="O303" s="218"/>
      <c r="P303" s="219">
        <f>SUM(P304:P306)</f>
        <v>0</v>
      </c>
      <c r="Q303" s="218"/>
      <c r="R303" s="219">
        <f>SUM(R304:R306)</f>
        <v>0.0054560000000000008</v>
      </c>
      <c r="S303" s="218"/>
      <c r="T303" s="220">
        <f>SUM(T304:T306)</f>
        <v>0.049600000000000005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21" t="s">
        <v>81</v>
      </c>
      <c r="AT303" s="222" t="s">
        <v>72</v>
      </c>
      <c r="AU303" s="222" t="s">
        <v>81</v>
      </c>
      <c r="AY303" s="221" t="s">
        <v>140</v>
      </c>
      <c r="BK303" s="223">
        <f>SUM(BK304:BK306)</f>
        <v>0</v>
      </c>
    </row>
    <row r="304" s="2" customFormat="1" ht="24.15" customHeight="1">
      <c r="A304" s="38"/>
      <c r="B304" s="39"/>
      <c r="C304" s="226" t="s">
        <v>506</v>
      </c>
      <c r="D304" s="226" t="s">
        <v>143</v>
      </c>
      <c r="E304" s="227" t="s">
        <v>1945</v>
      </c>
      <c r="F304" s="228" t="s">
        <v>1946</v>
      </c>
      <c r="G304" s="229" t="s">
        <v>292</v>
      </c>
      <c r="H304" s="230">
        <v>24.800000000000001</v>
      </c>
      <c r="I304" s="231"/>
      <c r="J304" s="232">
        <f>ROUND(I304*H304,2)</f>
        <v>0</v>
      </c>
      <c r="K304" s="228" t="s">
        <v>147</v>
      </c>
      <c r="L304" s="44"/>
      <c r="M304" s="233" t="s">
        <v>1</v>
      </c>
      <c r="N304" s="234" t="s">
        <v>38</v>
      </c>
      <c r="O304" s="91"/>
      <c r="P304" s="235">
        <f>O304*H304</f>
        <v>0</v>
      </c>
      <c r="Q304" s="235">
        <v>0.00022000000000000001</v>
      </c>
      <c r="R304" s="235">
        <f>Q304*H304</f>
        <v>0.0054560000000000008</v>
      </c>
      <c r="S304" s="235">
        <v>0.002</v>
      </c>
      <c r="T304" s="236">
        <f>S304*H304</f>
        <v>0.049600000000000005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166</v>
      </c>
      <c r="AT304" s="237" t="s">
        <v>143</v>
      </c>
      <c r="AU304" s="237" t="s">
        <v>83</v>
      </c>
      <c r="AY304" s="17" t="s">
        <v>140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81</v>
      </c>
      <c r="BK304" s="238">
        <f>ROUND(I304*H304,2)</f>
        <v>0</v>
      </c>
      <c r="BL304" s="17" t="s">
        <v>166</v>
      </c>
      <c r="BM304" s="237" t="s">
        <v>1947</v>
      </c>
    </row>
    <row r="305" s="2" customFormat="1">
      <c r="A305" s="38"/>
      <c r="B305" s="39"/>
      <c r="C305" s="40"/>
      <c r="D305" s="239" t="s">
        <v>150</v>
      </c>
      <c r="E305" s="40"/>
      <c r="F305" s="240" t="s">
        <v>1948</v>
      </c>
      <c r="G305" s="40"/>
      <c r="H305" s="40"/>
      <c r="I305" s="241"/>
      <c r="J305" s="40"/>
      <c r="K305" s="40"/>
      <c r="L305" s="44"/>
      <c r="M305" s="242"/>
      <c r="N305" s="243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150</v>
      </c>
      <c r="AU305" s="17" t="s">
        <v>83</v>
      </c>
    </row>
    <row r="306" s="2" customFormat="1">
      <c r="A306" s="38"/>
      <c r="B306" s="39"/>
      <c r="C306" s="40"/>
      <c r="D306" s="244" t="s">
        <v>152</v>
      </c>
      <c r="E306" s="40"/>
      <c r="F306" s="245" t="s">
        <v>1949</v>
      </c>
      <c r="G306" s="40"/>
      <c r="H306" s="40"/>
      <c r="I306" s="241"/>
      <c r="J306" s="40"/>
      <c r="K306" s="40"/>
      <c r="L306" s="44"/>
      <c r="M306" s="242"/>
      <c r="N306" s="243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152</v>
      </c>
      <c r="AU306" s="17" t="s">
        <v>83</v>
      </c>
    </row>
    <row r="307" s="12" customFormat="1" ht="22.8" customHeight="1">
      <c r="A307" s="12"/>
      <c r="B307" s="210"/>
      <c r="C307" s="211"/>
      <c r="D307" s="212" t="s">
        <v>72</v>
      </c>
      <c r="E307" s="224" t="s">
        <v>188</v>
      </c>
      <c r="F307" s="224" t="s">
        <v>421</v>
      </c>
      <c r="G307" s="211"/>
      <c r="H307" s="211"/>
      <c r="I307" s="214"/>
      <c r="J307" s="225">
        <f>BK307</f>
        <v>0</v>
      </c>
      <c r="K307" s="211"/>
      <c r="L307" s="216"/>
      <c r="M307" s="217"/>
      <c r="N307" s="218"/>
      <c r="O307" s="218"/>
      <c r="P307" s="219">
        <f>SUM(P308:P482)</f>
        <v>0</v>
      </c>
      <c r="Q307" s="218"/>
      <c r="R307" s="219">
        <f>SUM(R308:R482)</f>
        <v>4.5983829699999994</v>
      </c>
      <c r="S307" s="218"/>
      <c r="T307" s="220">
        <f>SUM(T308:T482)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1" t="s">
        <v>81</v>
      </c>
      <c r="AT307" s="222" t="s">
        <v>72</v>
      </c>
      <c r="AU307" s="222" t="s">
        <v>81</v>
      </c>
      <c r="AY307" s="221" t="s">
        <v>140</v>
      </c>
      <c r="BK307" s="223">
        <f>SUM(BK308:BK482)</f>
        <v>0</v>
      </c>
    </row>
    <row r="308" s="2" customFormat="1" ht="24.15" customHeight="1">
      <c r="A308" s="38"/>
      <c r="B308" s="39"/>
      <c r="C308" s="226" t="s">
        <v>510</v>
      </c>
      <c r="D308" s="226" t="s">
        <v>143</v>
      </c>
      <c r="E308" s="227" t="s">
        <v>1950</v>
      </c>
      <c r="F308" s="228" t="s">
        <v>1951</v>
      </c>
      <c r="G308" s="229" t="s">
        <v>396</v>
      </c>
      <c r="H308" s="230">
        <v>25.699999999999999</v>
      </c>
      <c r="I308" s="231"/>
      <c r="J308" s="232">
        <f>ROUND(I308*H308,2)</f>
        <v>0</v>
      </c>
      <c r="K308" s="228" t="s">
        <v>147</v>
      </c>
      <c r="L308" s="44"/>
      <c r="M308" s="233" t="s">
        <v>1</v>
      </c>
      <c r="N308" s="234" t="s">
        <v>38</v>
      </c>
      <c r="O308" s="91"/>
      <c r="P308" s="235">
        <f>O308*H308</f>
        <v>0</v>
      </c>
      <c r="Q308" s="235">
        <v>0</v>
      </c>
      <c r="R308" s="235">
        <f>Q308*H308</f>
        <v>0</v>
      </c>
      <c r="S308" s="235">
        <v>0</v>
      </c>
      <c r="T308" s="23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166</v>
      </c>
      <c r="AT308" s="237" t="s">
        <v>143</v>
      </c>
      <c r="AU308" s="237" t="s">
        <v>83</v>
      </c>
      <c r="AY308" s="17" t="s">
        <v>140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81</v>
      </c>
      <c r="BK308" s="238">
        <f>ROUND(I308*H308,2)</f>
        <v>0</v>
      </c>
      <c r="BL308" s="17" t="s">
        <v>166</v>
      </c>
      <c r="BM308" s="237" t="s">
        <v>1952</v>
      </c>
    </row>
    <row r="309" s="2" customFormat="1">
      <c r="A309" s="38"/>
      <c r="B309" s="39"/>
      <c r="C309" s="40"/>
      <c r="D309" s="239" t="s">
        <v>150</v>
      </c>
      <c r="E309" s="40"/>
      <c r="F309" s="240" t="s">
        <v>1953</v>
      </c>
      <c r="G309" s="40"/>
      <c r="H309" s="40"/>
      <c r="I309" s="241"/>
      <c r="J309" s="40"/>
      <c r="K309" s="40"/>
      <c r="L309" s="44"/>
      <c r="M309" s="242"/>
      <c r="N309" s="243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150</v>
      </c>
      <c r="AU309" s="17" t="s">
        <v>83</v>
      </c>
    </row>
    <row r="310" s="2" customFormat="1">
      <c r="A310" s="38"/>
      <c r="B310" s="39"/>
      <c r="C310" s="40"/>
      <c r="D310" s="244" t="s">
        <v>152</v>
      </c>
      <c r="E310" s="40"/>
      <c r="F310" s="245" t="s">
        <v>1954</v>
      </c>
      <c r="G310" s="40"/>
      <c r="H310" s="40"/>
      <c r="I310" s="241"/>
      <c r="J310" s="40"/>
      <c r="K310" s="40"/>
      <c r="L310" s="44"/>
      <c r="M310" s="242"/>
      <c r="N310" s="243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152</v>
      </c>
      <c r="AU310" s="17" t="s">
        <v>83</v>
      </c>
    </row>
    <row r="311" s="2" customFormat="1" ht="24.15" customHeight="1">
      <c r="A311" s="38"/>
      <c r="B311" s="39"/>
      <c r="C311" s="271" t="s">
        <v>516</v>
      </c>
      <c r="D311" s="271" t="s">
        <v>378</v>
      </c>
      <c r="E311" s="272" t="s">
        <v>1955</v>
      </c>
      <c r="F311" s="273" t="s">
        <v>1956</v>
      </c>
      <c r="G311" s="274" t="s">
        <v>396</v>
      </c>
      <c r="H311" s="275">
        <v>25.957000000000001</v>
      </c>
      <c r="I311" s="276"/>
      <c r="J311" s="277">
        <f>ROUND(I311*H311,2)</f>
        <v>0</v>
      </c>
      <c r="K311" s="273" t="s">
        <v>147</v>
      </c>
      <c r="L311" s="278"/>
      <c r="M311" s="279" t="s">
        <v>1</v>
      </c>
      <c r="N311" s="280" t="s">
        <v>38</v>
      </c>
      <c r="O311" s="91"/>
      <c r="P311" s="235">
        <f>O311*H311</f>
        <v>0</v>
      </c>
      <c r="Q311" s="235">
        <v>0.056210000000000003</v>
      </c>
      <c r="R311" s="235">
        <f>Q311*H311</f>
        <v>1.4590429700000001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188</v>
      </c>
      <c r="AT311" s="237" t="s">
        <v>378</v>
      </c>
      <c r="AU311" s="237" t="s">
        <v>83</v>
      </c>
      <c r="AY311" s="17" t="s">
        <v>140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81</v>
      </c>
      <c r="BK311" s="238">
        <f>ROUND(I311*H311,2)</f>
        <v>0</v>
      </c>
      <c r="BL311" s="17" t="s">
        <v>166</v>
      </c>
      <c r="BM311" s="237" t="s">
        <v>1957</v>
      </c>
    </row>
    <row r="312" s="2" customFormat="1">
      <c r="A312" s="38"/>
      <c r="B312" s="39"/>
      <c r="C312" s="40"/>
      <c r="D312" s="239" t="s">
        <v>150</v>
      </c>
      <c r="E312" s="40"/>
      <c r="F312" s="240" t="s">
        <v>1956</v>
      </c>
      <c r="G312" s="40"/>
      <c r="H312" s="40"/>
      <c r="I312" s="241"/>
      <c r="J312" s="40"/>
      <c r="K312" s="40"/>
      <c r="L312" s="44"/>
      <c r="M312" s="242"/>
      <c r="N312" s="243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150</v>
      </c>
      <c r="AU312" s="17" t="s">
        <v>83</v>
      </c>
    </row>
    <row r="313" s="13" customFormat="1">
      <c r="A313" s="13"/>
      <c r="B313" s="246"/>
      <c r="C313" s="247"/>
      <c r="D313" s="239" t="s">
        <v>154</v>
      </c>
      <c r="E313" s="248" t="s">
        <v>1</v>
      </c>
      <c r="F313" s="249" t="s">
        <v>432</v>
      </c>
      <c r="G313" s="247"/>
      <c r="H313" s="248" t="s">
        <v>1</v>
      </c>
      <c r="I313" s="250"/>
      <c r="J313" s="247"/>
      <c r="K313" s="247"/>
      <c r="L313" s="251"/>
      <c r="M313" s="252"/>
      <c r="N313" s="253"/>
      <c r="O313" s="253"/>
      <c r="P313" s="253"/>
      <c r="Q313" s="253"/>
      <c r="R313" s="253"/>
      <c r="S313" s="253"/>
      <c r="T313" s="25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5" t="s">
        <v>154</v>
      </c>
      <c r="AU313" s="255" t="s">
        <v>83</v>
      </c>
      <c r="AV313" s="13" t="s">
        <v>81</v>
      </c>
      <c r="AW313" s="13" t="s">
        <v>30</v>
      </c>
      <c r="AX313" s="13" t="s">
        <v>73</v>
      </c>
      <c r="AY313" s="255" t="s">
        <v>140</v>
      </c>
    </row>
    <row r="314" s="13" customFormat="1">
      <c r="A314" s="13"/>
      <c r="B314" s="246"/>
      <c r="C314" s="247"/>
      <c r="D314" s="239" t="s">
        <v>154</v>
      </c>
      <c r="E314" s="248" t="s">
        <v>1</v>
      </c>
      <c r="F314" s="249" t="s">
        <v>433</v>
      </c>
      <c r="G314" s="247"/>
      <c r="H314" s="248" t="s">
        <v>1</v>
      </c>
      <c r="I314" s="250"/>
      <c r="J314" s="247"/>
      <c r="K314" s="247"/>
      <c r="L314" s="251"/>
      <c r="M314" s="252"/>
      <c r="N314" s="253"/>
      <c r="O314" s="253"/>
      <c r="P314" s="253"/>
      <c r="Q314" s="253"/>
      <c r="R314" s="253"/>
      <c r="S314" s="253"/>
      <c r="T314" s="25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5" t="s">
        <v>154</v>
      </c>
      <c r="AU314" s="255" t="s">
        <v>83</v>
      </c>
      <c r="AV314" s="13" t="s">
        <v>81</v>
      </c>
      <c r="AW314" s="13" t="s">
        <v>30</v>
      </c>
      <c r="AX314" s="13" t="s">
        <v>73</v>
      </c>
      <c r="AY314" s="255" t="s">
        <v>140</v>
      </c>
    </row>
    <row r="315" s="13" customFormat="1">
      <c r="A315" s="13"/>
      <c r="B315" s="246"/>
      <c r="C315" s="247"/>
      <c r="D315" s="239" t="s">
        <v>154</v>
      </c>
      <c r="E315" s="248" t="s">
        <v>1</v>
      </c>
      <c r="F315" s="249" t="s">
        <v>434</v>
      </c>
      <c r="G315" s="247"/>
      <c r="H315" s="248" t="s">
        <v>1</v>
      </c>
      <c r="I315" s="250"/>
      <c r="J315" s="247"/>
      <c r="K315" s="247"/>
      <c r="L315" s="251"/>
      <c r="M315" s="252"/>
      <c r="N315" s="253"/>
      <c r="O315" s="253"/>
      <c r="P315" s="253"/>
      <c r="Q315" s="253"/>
      <c r="R315" s="253"/>
      <c r="S315" s="253"/>
      <c r="T315" s="25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5" t="s">
        <v>154</v>
      </c>
      <c r="AU315" s="255" t="s">
        <v>83</v>
      </c>
      <c r="AV315" s="13" t="s">
        <v>81</v>
      </c>
      <c r="AW315" s="13" t="s">
        <v>30</v>
      </c>
      <c r="AX315" s="13" t="s">
        <v>73</v>
      </c>
      <c r="AY315" s="255" t="s">
        <v>140</v>
      </c>
    </row>
    <row r="316" s="13" customFormat="1">
      <c r="A316" s="13"/>
      <c r="B316" s="246"/>
      <c r="C316" s="247"/>
      <c r="D316" s="239" t="s">
        <v>154</v>
      </c>
      <c r="E316" s="248" t="s">
        <v>1</v>
      </c>
      <c r="F316" s="249" t="s">
        <v>435</v>
      </c>
      <c r="G316" s="247"/>
      <c r="H316" s="248" t="s">
        <v>1</v>
      </c>
      <c r="I316" s="250"/>
      <c r="J316" s="247"/>
      <c r="K316" s="247"/>
      <c r="L316" s="251"/>
      <c r="M316" s="252"/>
      <c r="N316" s="253"/>
      <c r="O316" s="253"/>
      <c r="P316" s="253"/>
      <c r="Q316" s="253"/>
      <c r="R316" s="253"/>
      <c r="S316" s="253"/>
      <c r="T316" s="25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5" t="s">
        <v>154</v>
      </c>
      <c r="AU316" s="255" t="s">
        <v>83</v>
      </c>
      <c r="AV316" s="13" t="s">
        <v>81</v>
      </c>
      <c r="AW316" s="13" t="s">
        <v>30</v>
      </c>
      <c r="AX316" s="13" t="s">
        <v>73</v>
      </c>
      <c r="AY316" s="255" t="s">
        <v>140</v>
      </c>
    </row>
    <row r="317" s="14" customFormat="1">
      <c r="A317" s="14"/>
      <c r="B317" s="256"/>
      <c r="C317" s="257"/>
      <c r="D317" s="239" t="s">
        <v>154</v>
      </c>
      <c r="E317" s="258" t="s">
        <v>1</v>
      </c>
      <c r="F317" s="259" t="s">
        <v>1958</v>
      </c>
      <c r="G317" s="257"/>
      <c r="H317" s="260">
        <v>25.699999999999999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6" t="s">
        <v>154</v>
      </c>
      <c r="AU317" s="266" t="s">
        <v>83</v>
      </c>
      <c r="AV317" s="14" t="s">
        <v>83</v>
      </c>
      <c r="AW317" s="14" t="s">
        <v>30</v>
      </c>
      <c r="AX317" s="14" t="s">
        <v>81</v>
      </c>
      <c r="AY317" s="266" t="s">
        <v>140</v>
      </c>
    </row>
    <row r="318" s="14" customFormat="1">
      <c r="A318" s="14"/>
      <c r="B318" s="256"/>
      <c r="C318" s="257"/>
      <c r="D318" s="239" t="s">
        <v>154</v>
      </c>
      <c r="E318" s="257"/>
      <c r="F318" s="259" t="s">
        <v>1959</v>
      </c>
      <c r="G318" s="257"/>
      <c r="H318" s="260">
        <v>25.957000000000001</v>
      </c>
      <c r="I318" s="261"/>
      <c r="J318" s="257"/>
      <c r="K318" s="257"/>
      <c r="L318" s="262"/>
      <c r="M318" s="263"/>
      <c r="N318" s="264"/>
      <c r="O318" s="264"/>
      <c r="P318" s="264"/>
      <c r="Q318" s="264"/>
      <c r="R318" s="264"/>
      <c r="S318" s="264"/>
      <c r="T318" s="26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6" t="s">
        <v>154</v>
      </c>
      <c r="AU318" s="266" t="s">
        <v>83</v>
      </c>
      <c r="AV318" s="14" t="s">
        <v>83</v>
      </c>
      <c r="AW318" s="14" t="s">
        <v>4</v>
      </c>
      <c r="AX318" s="14" t="s">
        <v>81</v>
      </c>
      <c r="AY318" s="266" t="s">
        <v>140</v>
      </c>
    </row>
    <row r="319" s="2" customFormat="1" ht="16.5" customHeight="1">
      <c r="A319" s="38"/>
      <c r="B319" s="39"/>
      <c r="C319" s="271" t="s">
        <v>520</v>
      </c>
      <c r="D319" s="271" t="s">
        <v>378</v>
      </c>
      <c r="E319" s="272" t="s">
        <v>540</v>
      </c>
      <c r="F319" s="273" t="s">
        <v>541</v>
      </c>
      <c r="G319" s="274" t="s">
        <v>441</v>
      </c>
      <c r="H319" s="275">
        <v>2</v>
      </c>
      <c r="I319" s="276"/>
      <c r="J319" s="277">
        <f>ROUND(I319*H319,2)</f>
        <v>0</v>
      </c>
      <c r="K319" s="273" t="s">
        <v>147</v>
      </c>
      <c r="L319" s="278"/>
      <c r="M319" s="279" t="s">
        <v>1</v>
      </c>
      <c r="N319" s="280" t="s">
        <v>38</v>
      </c>
      <c r="O319" s="91"/>
      <c r="P319" s="235">
        <f>O319*H319</f>
        <v>0</v>
      </c>
      <c r="Q319" s="235">
        <v>1.0000000000000001E-05</v>
      </c>
      <c r="R319" s="235">
        <f>Q319*H319</f>
        <v>2.0000000000000002E-05</v>
      </c>
      <c r="S319" s="235">
        <v>0</v>
      </c>
      <c r="T319" s="23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7" t="s">
        <v>188</v>
      </c>
      <c r="AT319" s="237" t="s">
        <v>378</v>
      </c>
      <c r="AU319" s="237" t="s">
        <v>83</v>
      </c>
      <c r="AY319" s="17" t="s">
        <v>140</v>
      </c>
      <c r="BE319" s="238">
        <f>IF(N319="základní",J319,0)</f>
        <v>0</v>
      </c>
      <c r="BF319" s="238">
        <f>IF(N319="snížená",J319,0)</f>
        <v>0</v>
      </c>
      <c r="BG319" s="238">
        <f>IF(N319="zákl. přenesená",J319,0)</f>
        <v>0</v>
      </c>
      <c r="BH319" s="238">
        <f>IF(N319="sníž. přenesená",J319,0)</f>
        <v>0</v>
      </c>
      <c r="BI319" s="238">
        <f>IF(N319="nulová",J319,0)</f>
        <v>0</v>
      </c>
      <c r="BJ319" s="17" t="s">
        <v>81</v>
      </c>
      <c r="BK319" s="238">
        <f>ROUND(I319*H319,2)</f>
        <v>0</v>
      </c>
      <c r="BL319" s="17" t="s">
        <v>166</v>
      </c>
      <c r="BM319" s="237" t="s">
        <v>1960</v>
      </c>
    </row>
    <row r="320" s="2" customFormat="1">
      <c r="A320" s="38"/>
      <c r="B320" s="39"/>
      <c r="C320" s="40"/>
      <c r="D320" s="239" t="s">
        <v>150</v>
      </c>
      <c r="E320" s="40"/>
      <c r="F320" s="240" t="s">
        <v>541</v>
      </c>
      <c r="G320" s="40"/>
      <c r="H320" s="40"/>
      <c r="I320" s="241"/>
      <c r="J320" s="40"/>
      <c r="K320" s="40"/>
      <c r="L320" s="44"/>
      <c r="M320" s="242"/>
      <c r="N320" s="243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150</v>
      </c>
      <c r="AU320" s="17" t="s">
        <v>83</v>
      </c>
    </row>
    <row r="321" s="2" customFormat="1" ht="16.5" customHeight="1">
      <c r="A321" s="38"/>
      <c r="B321" s="39"/>
      <c r="C321" s="271" t="s">
        <v>524</v>
      </c>
      <c r="D321" s="271" t="s">
        <v>378</v>
      </c>
      <c r="E321" s="272" t="s">
        <v>480</v>
      </c>
      <c r="F321" s="273" t="s">
        <v>481</v>
      </c>
      <c r="G321" s="274" t="s">
        <v>441</v>
      </c>
      <c r="H321" s="275">
        <v>10</v>
      </c>
      <c r="I321" s="276"/>
      <c r="J321" s="277">
        <f>ROUND(I321*H321,2)</f>
        <v>0</v>
      </c>
      <c r="K321" s="273" t="s">
        <v>147</v>
      </c>
      <c r="L321" s="278"/>
      <c r="M321" s="279" t="s">
        <v>1</v>
      </c>
      <c r="N321" s="280" t="s">
        <v>38</v>
      </c>
      <c r="O321" s="91"/>
      <c r="P321" s="235">
        <f>O321*H321</f>
        <v>0</v>
      </c>
      <c r="Q321" s="235">
        <v>1.0000000000000001E-05</v>
      </c>
      <c r="R321" s="235">
        <f>Q321*H321</f>
        <v>0.00010000000000000001</v>
      </c>
      <c r="S321" s="235">
        <v>0</v>
      </c>
      <c r="T321" s="23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7" t="s">
        <v>188</v>
      </c>
      <c r="AT321" s="237" t="s">
        <v>378</v>
      </c>
      <c r="AU321" s="237" t="s">
        <v>83</v>
      </c>
      <c r="AY321" s="17" t="s">
        <v>140</v>
      </c>
      <c r="BE321" s="238">
        <f>IF(N321="základní",J321,0)</f>
        <v>0</v>
      </c>
      <c r="BF321" s="238">
        <f>IF(N321="snížená",J321,0)</f>
        <v>0</v>
      </c>
      <c r="BG321" s="238">
        <f>IF(N321="zákl. přenesená",J321,0)</f>
        <v>0</v>
      </c>
      <c r="BH321" s="238">
        <f>IF(N321="sníž. přenesená",J321,0)</f>
        <v>0</v>
      </c>
      <c r="BI321" s="238">
        <f>IF(N321="nulová",J321,0)</f>
        <v>0</v>
      </c>
      <c r="BJ321" s="17" t="s">
        <v>81</v>
      </c>
      <c r="BK321" s="238">
        <f>ROUND(I321*H321,2)</f>
        <v>0</v>
      </c>
      <c r="BL321" s="17" t="s">
        <v>166</v>
      </c>
      <c r="BM321" s="237" t="s">
        <v>1961</v>
      </c>
    </row>
    <row r="322" s="2" customFormat="1">
      <c r="A322" s="38"/>
      <c r="B322" s="39"/>
      <c r="C322" s="40"/>
      <c r="D322" s="239" t="s">
        <v>150</v>
      </c>
      <c r="E322" s="40"/>
      <c r="F322" s="240" t="s">
        <v>481</v>
      </c>
      <c r="G322" s="40"/>
      <c r="H322" s="40"/>
      <c r="I322" s="241"/>
      <c r="J322" s="40"/>
      <c r="K322" s="40"/>
      <c r="L322" s="44"/>
      <c r="M322" s="242"/>
      <c r="N322" s="243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150</v>
      </c>
      <c r="AU322" s="17" t="s">
        <v>83</v>
      </c>
    </row>
    <row r="323" s="2" customFormat="1" ht="16.5" customHeight="1">
      <c r="A323" s="38"/>
      <c r="B323" s="39"/>
      <c r="C323" s="271" t="s">
        <v>531</v>
      </c>
      <c r="D323" s="271" t="s">
        <v>378</v>
      </c>
      <c r="E323" s="272" t="s">
        <v>1962</v>
      </c>
      <c r="F323" s="273" t="s">
        <v>1963</v>
      </c>
      <c r="G323" s="274" t="s">
        <v>441</v>
      </c>
      <c r="H323" s="275">
        <v>10</v>
      </c>
      <c r="I323" s="276"/>
      <c r="J323" s="277">
        <f>ROUND(I323*H323,2)</f>
        <v>0</v>
      </c>
      <c r="K323" s="273" t="s">
        <v>147</v>
      </c>
      <c r="L323" s="278"/>
      <c r="M323" s="279" t="s">
        <v>1</v>
      </c>
      <c r="N323" s="280" t="s">
        <v>38</v>
      </c>
      <c r="O323" s="91"/>
      <c r="P323" s="235">
        <f>O323*H323</f>
        <v>0</v>
      </c>
      <c r="Q323" s="235">
        <v>4.0000000000000003E-05</v>
      </c>
      <c r="R323" s="235">
        <f>Q323*H323</f>
        <v>0.00040000000000000002</v>
      </c>
      <c r="S323" s="235">
        <v>0</v>
      </c>
      <c r="T323" s="23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7" t="s">
        <v>188</v>
      </c>
      <c r="AT323" s="237" t="s">
        <v>378</v>
      </c>
      <c r="AU323" s="237" t="s">
        <v>83</v>
      </c>
      <c r="AY323" s="17" t="s">
        <v>140</v>
      </c>
      <c r="BE323" s="238">
        <f>IF(N323="základní",J323,0)</f>
        <v>0</v>
      </c>
      <c r="BF323" s="238">
        <f>IF(N323="snížená",J323,0)</f>
        <v>0</v>
      </c>
      <c r="BG323" s="238">
        <f>IF(N323="zákl. přenesená",J323,0)</f>
        <v>0</v>
      </c>
      <c r="BH323" s="238">
        <f>IF(N323="sníž. přenesená",J323,0)</f>
        <v>0</v>
      </c>
      <c r="BI323" s="238">
        <f>IF(N323="nulová",J323,0)</f>
        <v>0</v>
      </c>
      <c r="BJ323" s="17" t="s">
        <v>81</v>
      </c>
      <c r="BK323" s="238">
        <f>ROUND(I323*H323,2)</f>
        <v>0</v>
      </c>
      <c r="BL323" s="17" t="s">
        <v>166</v>
      </c>
      <c r="BM323" s="237" t="s">
        <v>1964</v>
      </c>
    </row>
    <row r="324" s="2" customFormat="1">
      <c r="A324" s="38"/>
      <c r="B324" s="39"/>
      <c r="C324" s="40"/>
      <c r="D324" s="239" t="s">
        <v>150</v>
      </c>
      <c r="E324" s="40"/>
      <c r="F324" s="240" t="s">
        <v>1963</v>
      </c>
      <c r="G324" s="40"/>
      <c r="H324" s="40"/>
      <c r="I324" s="241"/>
      <c r="J324" s="40"/>
      <c r="K324" s="40"/>
      <c r="L324" s="44"/>
      <c r="M324" s="242"/>
      <c r="N324" s="243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150</v>
      </c>
      <c r="AU324" s="17" t="s">
        <v>83</v>
      </c>
    </row>
    <row r="325" s="2" customFormat="1" ht="16.5" customHeight="1">
      <c r="A325" s="38"/>
      <c r="B325" s="39"/>
      <c r="C325" s="271" t="s">
        <v>535</v>
      </c>
      <c r="D325" s="271" t="s">
        <v>378</v>
      </c>
      <c r="E325" s="272" t="s">
        <v>1965</v>
      </c>
      <c r="F325" s="273" t="s">
        <v>1966</v>
      </c>
      <c r="G325" s="274" t="s">
        <v>441</v>
      </c>
      <c r="H325" s="275">
        <v>16</v>
      </c>
      <c r="I325" s="276"/>
      <c r="J325" s="277">
        <f>ROUND(I325*H325,2)</f>
        <v>0</v>
      </c>
      <c r="K325" s="273" t="s">
        <v>147</v>
      </c>
      <c r="L325" s="278"/>
      <c r="M325" s="279" t="s">
        <v>1</v>
      </c>
      <c r="N325" s="280" t="s">
        <v>38</v>
      </c>
      <c r="O325" s="91"/>
      <c r="P325" s="235">
        <f>O325*H325</f>
        <v>0</v>
      </c>
      <c r="Q325" s="235">
        <v>6.9999999999999994E-05</v>
      </c>
      <c r="R325" s="235">
        <f>Q325*H325</f>
        <v>0.0011199999999999999</v>
      </c>
      <c r="S325" s="235">
        <v>0</v>
      </c>
      <c r="T325" s="23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7" t="s">
        <v>188</v>
      </c>
      <c r="AT325" s="237" t="s">
        <v>378</v>
      </c>
      <c r="AU325" s="237" t="s">
        <v>83</v>
      </c>
      <c r="AY325" s="17" t="s">
        <v>140</v>
      </c>
      <c r="BE325" s="238">
        <f>IF(N325="základní",J325,0)</f>
        <v>0</v>
      </c>
      <c r="BF325" s="238">
        <f>IF(N325="snížená",J325,0)</f>
        <v>0</v>
      </c>
      <c r="BG325" s="238">
        <f>IF(N325="zákl. přenesená",J325,0)</f>
        <v>0</v>
      </c>
      <c r="BH325" s="238">
        <f>IF(N325="sníž. přenesená",J325,0)</f>
        <v>0</v>
      </c>
      <c r="BI325" s="238">
        <f>IF(N325="nulová",J325,0)</f>
        <v>0</v>
      </c>
      <c r="BJ325" s="17" t="s">
        <v>81</v>
      </c>
      <c r="BK325" s="238">
        <f>ROUND(I325*H325,2)</f>
        <v>0</v>
      </c>
      <c r="BL325" s="17" t="s">
        <v>166</v>
      </c>
      <c r="BM325" s="237" t="s">
        <v>1967</v>
      </c>
    </row>
    <row r="326" s="2" customFormat="1">
      <c r="A326" s="38"/>
      <c r="B326" s="39"/>
      <c r="C326" s="40"/>
      <c r="D326" s="239" t="s">
        <v>150</v>
      </c>
      <c r="E326" s="40"/>
      <c r="F326" s="240" t="s">
        <v>1966</v>
      </c>
      <c r="G326" s="40"/>
      <c r="H326" s="40"/>
      <c r="I326" s="241"/>
      <c r="J326" s="40"/>
      <c r="K326" s="40"/>
      <c r="L326" s="44"/>
      <c r="M326" s="242"/>
      <c r="N326" s="243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150</v>
      </c>
      <c r="AU326" s="17" t="s">
        <v>83</v>
      </c>
    </row>
    <row r="327" s="2" customFormat="1" ht="16.5" customHeight="1">
      <c r="A327" s="38"/>
      <c r="B327" s="39"/>
      <c r="C327" s="271" t="s">
        <v>539</v>
      </c>
      <c r="D327" s="271" t="s">
        <v>378</v>
      </c>
      <c r="E327" s="272" t="s">
        <v>1968</v>
      </c>
      <c r="F327" s="273" t="s">
        <v>1969</v>
      </c>
      <c r="G327" s="274" t="s">
        <v>441</v>
      </c>
      <c r="H327" s="275">
        <v>2</v>
      </c>
      <c r="I327" s="276"/>
      <c r="J327" s="277">
        <f>ROUND(I327*H327,2)</f>
        <v>0</v>
      </c>
      <c r="K327" s="273" t="s">
        <v>147</v>
      </c>
      <c r="L327" s="278"/>
      <c r="M327" s="279" t="s">
        <v>1</v>
      </c>
      <c r="N327" s="280" t="s">
        <v>38</v>
      </c>
      <c r="O327" s="91"/>
      <c r="P327" s="235">
        <f>O327*H327</f>
        <v>0</v>
      </c>
      <c r="Q327" s="235">
        <v>0.00010000000000000001</v>
      </c>
      <c r="R327" s="235">
        <f>Q327*H327</f>
        <v>0.00020000000000000001</v>
      </c>
      <c r="S327" s="235">
        <v>0</v>
      </c>
      <c r="T327" s="23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7" t="s">
        <v>188</v>
      </c>
      <c r="AT327" s="237" t="s">
        <v>378</v>
      </c>
      <c r="AU327" s="237" t="s">
        <v>83</v>
      </c>
      <c r="AY327" s="17" t="s">
        <v>140</v>
      </c>
      <c r="BE327" s="238">
        <f>IF(N327="základní",J327,0)</f>
        <v>0</v>
      </c>
      <c r="BF327" s="238">
        <f>IF(N327="snížená",J327,0)</f>
        <v>0</v>
      </c>
      <c r="BG327" s="238">
        <f>IF(N327="zákl. přenesená",J327,0)</f>
        <v>0</v>
      </c>
      <c r="BH327" s="238">
        <f>IF(N327="sníž. přenesená",J327,0)</f>
        <v>0</v>
      </c>
      <c r="BI327" s="238">
        <f>IF(N327="nulová",J327,0)</f>
        <v>0</v>
      </c>
      <c r="BJ327" s="17" t="s">
        <v>81</v>
      </c>
      <c r="BK327" s="238">
        <f>ROUND(I327*H327,2)</f>
        <v>0</v>
      </c>
      <c r="BL327" s="17" t="s">
        <v>166</v>
      </c>
      <c r="BM327" s="237" t="s">
        <v>1970</v>
      </c>
    </row>
    <row r="328" s="2" customFormat="1">
      <c r="A328" s="38"/>
      <c r="B328" s="39"/>
      <c r="C328" s="40"/>
      <c r="D328" s="239" t="s">
        <v>150</v>
      </c>
      <c r="E328" s="40"/>
      <c r="F328" s="240" t="s">
        <v>1969</v>
      </c>
      <c r="G328" s="40"/>
      <c r="H328" s="40"/>
      <c r="I328" s="241"/>
      <c r="J328" s="40"/>
      <c r="K328" s="40"/>
      <c r="L328" s="44"/>
      <c r="M328" s="242"/>
      <c r="N328" s="243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150</v>
      </c>
      <c r="AU328" s="17" t="s">
        <v>83</v>
      </c>
    </row>
    <row r="329" s="2" customFormat="1" ht="24.15" customHeight="1">
      <c r="A329" s="38"/>
      <c r="B329" s="39"/>
      <c r="C329" s="271" t="s">
        <v>543</v>
      </c>
      <c r="D329" s="271" t="s">
        <v>378</v>
      </c>
      <c r="E329" s="272" t="s">
        <v>1971</v>
      </c>
      <c r="F329" s="273" t="s">
        <v>1972</v>
      </c>
      <c r="G329" s="274" t="s">
        <v>441</v>
      </c>
      <c r="H329" s="275">
        <v>21</v>
      </c>
      <c r="I329" s="276"/>
      <c r="J329" s="277">
        <f>ROUND(I329*H329,2)</f>
        <v>0</v>
      </c>
      <c r="K329" s="273" t="s">
        <v>147</v>
      </c>
      <c r="L329" s="278"/>
      <c r="M329" s="279" t="s">
        <v>1</v>
      </c>
      <c r="N329" s="280" t="s">
        <v>38</v>
      </c>
      <c r="O329" s="91"/>
      <c r="P329" s="235">
        <f>O329*H329</f>
        <v>0</v>
      </c>
      <c r="Q329" s="235">
        <v>0.0011999999999999999</v>
      </c>
      <c r="R329" s="235">
        <f>Q329*H329</f>
        <v>0.025199999999999997</v>
      </c>
      <c r="S329" s="235">
        <v>0</v>
      </c>
      <c r="T329" s="23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7" t="s">
        <v>188</v>
      </c>
      <c r="AT329" s="237" t="s">
        <v>378</v>
      </c>
      <c r="AU329" s="237" t="s">
        <v>83</v>
      </c>
      <c r="AY329" s="17" t="s">
        <v>140</v>
      </c>
      <c r="BE329" s="238">
        <f>IF(N329="základní",J329,0)</f>
        <v>0</v>
      </c>
      <c r="BF329" s="238">
        <f>IF(N329="snížená",J329,0)</f>
        <v>0</v>
      </c>
      <c r="BG329" s="238">
        <f>IF(N329="zákl. přenesená",J329,0)</f>
        <v>0</v>
      </c>
      <c r="BH329" s="238">
        <f>IF(N329="sníž. přenesená",J329,0)</f>
        <v>0</v>
      </c>
      <c r="BI329" s="238">
        <f>IF(N329="nulová",J329,0)</f>
        <v>0</v>
      </c>
      <c r="BJ329" s="17" t="s">
        <v>81</v>
      </c>
      <c r="BK329" s="238">
        <f>ROUND(I329*H329,2)</f>
        <v>0</v>
      </c>
      <c r="BL329" s="17" t="s">
        <v>166</v>
      </c>
      <c r="BM329" s="237" t="s">
        <v>1973</v>
      </c>
    </row>
    <row r="330" s="2" customFormat="1">
      <c r="A330" s="38"/>
      <c r="B330" s="39"/>
      <c r="C330" s="40"/>
      <c r="D330" s="239" t="s">
        <v>150</v>
      </c>
      <c r="E330" s="40"/>
      <c r="F330" s="240" t="s">
        <v>1972</v>
      </c>
      <c r="G330" s="40"/>
      <c r="H330" s="40"/>
      <c r="I330" s="241"/>
      <c r="J330" s="40"/>
      <c r="K330" s="40"/>
      <c r="L330" s="44"/>
      <c r="M330" s="242"/>
      <c r="N330" s="243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150</v>
      </c>
      <c r="AU330" s="17" t="s">
        <v>83</v>
      </c>
    </row>
    <row r="331" s="2" customFormat="1" ht="24.15" customHeight="1">
      <c r="A331" s="38"/>
      <c r="B331" s="39"/>
      <c r="C331" s="226" t="s">
        <v>549</v>
      </c>
      <c r="D331" s="226" t="s">
        <v>143</v>
      </c>
      <c r="E331" s="227" t="s">
        <v>445</v>
      </c>
      <c r="F331" s="228" t="s">
        <v>446</v>
      </c>
      <c r="G331" s="229" t="s">
        <v>441</v>
      </c>
      <c r="H331" s="230">
        <v>6</v>
      </c>
      <c r="I331" s="231"/>
      <c r="J331" s="232">
        <f>ROUND(I331*H331,2)</f>
        <v>0</v>
      </c>
      <c r="K331" s="228" t="s">
        <v>147</v>
      </c>
      <c r="L331" s="44"/>
      <c r="M331" s="233" t="s">
        <v>1</v>
      </c>
      <c r="N331" s="234" t="s">
        <v>38</v>
      </c>
      <c r="O331" s="91"/>
      <c r="P331" s="235">
        <f>O331*H331</f>
        <v>0</v>
      </c>
      <c r="Q331" s="235">
        <v>0.00167</v>
      </c>
      <c r="R331" s="235">
        <f>Q331*H331</f>
        <v>0.010020000000000001</v>
      </c>
      <c r="S331" s="235">
        <v>0</v>
      </c>
      <c r="T331" s="23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7" t="s">
        <v>166</v>
      </c>
      <c r="AT331" s="237" t="s">
        <v>143</v>
      </c>
      <c r="AU331" s="237" t="s">
        <v>83</v>
      </c>
      <c r="AY331" s="17" t="s">
        <v>140</v>
      </c>
      <c r="BE331" s="238">
        <f>IF(N331="základní",J331,0)</f>
        <v>0</v>
      </c>
      <c r="BF331" s="238">
        <f>IF(N331="snížená",J331,0)</f>
        <v>0</v>
      </c>
      <c r="BG331" s="238">
        <f>IF(N331="zákl. přenesená",J331,0)</f>
        <v>0</v>
      </c>
      <c r="BH331" s="238">
        <f>IF(N331="sníž. přenesená",J331,0)</f>
        <v>0</v>
      </c>
      <c r="BI331" s="238">
        <f>IF(N331="nulová",J331,0)</f>
        <v>0</v>
      </c>
      <c r="BJ331" s="17" t="s">
        <v>81</v>
      </c>
      <c r="BK331" s="238">
        <f>ROUND(I331*H331,2)</f>
        <v>0</v>
      </c>
      <c r="BL331" s="17" t="s">
        <v>166</v>
      </c>
      <c r="BM331" s="237" t="s">
        <v>1974</v>
      </c>
    </row>
    <row r="332" s="2" customFormat="1">
      <c r="A332" s="38"/>
      <c r="B332" s="39"/>
      <c r="C332" s="40"/>
      <c r="D332" s="239" t="s">
        <v>150</v>
      </c>
      <c r="E332" s="40"/>
      <c r="F332" s="240" t="s">
        <v>448</v>
      </c>
      <c r="G332" s="40"/>
      <c r="H332" s="40"/>
      <c r="I332" s="241"/>
      <c r="J332" s="40"/>
      <c r="K332" s="40"/>
      <c r="L332" s="44"/>
      <c r="M332" s="242"/>
      <c r="N332" s="243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150</v>
      </c>
      <c r="AU332" s="17" t="s">
        <v>83</v>
      </c>
    </row>
    <row r="333" s="2" customFormat="1">
      <c r="A333" s="38"/>
      <c r="B333" s="39"/>
      <c r="C333" s="40"/>
      <c r="D333" s="244" t="s">
        <v>152</v>
      </c>
      <c r="E333" s="40"/>
      <c r="F333" s="245" t="s">
        <v>449</v>
      </c>
      <c r="G333" s="40"/>
      <c r="H333" s="40"/>
      <c r="I333" s="241"/>
      <c r="J333" s="40"/>
      <c r="K333" s="40"/>
      <c r="L333" s="44"/>
      <c r="M333" s="242"/>
      <c r="N333" s="243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152</v>
      </c>
      <c r="AU333" s="17" t="s">
        <v>83</v>
      </c>
    </row>
    <row r="334" s="14" customFormat="1">
      <c r="A334" s="14"/>
      <c r="B334" s="256"/>
      <c r="C334" s="257"/>
      <c r="D334" s="239" t="s">
        <v>154</v>
      </c>
      <c r="E334" s="258" t="s">
        <v>1</v>
      </c>
      <c r="F334" s="259" t="s">
        <v>1975</v>
      </c>
      <c r="G334" s="257"/>
      <c r="H334" s="260">
        <v>6</v>
      </c>
      <c r="I334" s="261"/>
      <c r="J334" s="257"/>
      <c r="K334" s="257"/>
      <c r="L334" s="262"/>
      <c r="M334" s="263"/>
      <c r="N334" s="264"/>
      <c r="O334" s="264"/>
      <c r="P334" s="264"/>
      <c r="Q334" s="264"/>
      <c r="R334" s="264"/>
      <c r="S334" s="264"/>
      <c r="T334" s="26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6" t="s">
        <v>154</v>
      </c>
      <c r="AU334" s="266" t="s">
        <v>83</v>
      </c>
      <c r="AV334" s="14" t="s">
        <v>83</v>
      </c>
      <c r="AW334" s="14" t="s">
        <v>30</v>
      </c>
      <c r="AX334" s="14" t="s">
        <v>81</v>
      </c>
      <c r="AY334" s="266" t="s">
        <v>140</v>
      </c>
    </row>
    <row r="335" s="2" customFormat="1" ht="24.15" customHeight="1">
      <c r="A335" s="38"/>
      <c r="B335" s="39"/>
      <c r="C335" s="271" t="s">
        <v>553</v>
      </c>
      <c r="D335" s="271" t="s">
        <v>378</v>
      </c>
      <c r="E335" s="272" t="s">
        <v>452</v>
      </c>
      <c r="F335" s="273" t="s">
        <v>453</v>
      </c>
      <c r="G335" s="274" t="s">
        <v>441</v>
      </c>
      <c r="H335" s="275">
        <v>2</v>
      </c>
      <c r="I335" s="276"/>
      <c r="J335" s="277">
        <f>ROUND(I335*H335,2)</f>
        <v>0</v>
      </c>
      <c r="K335" s="273" t="s">
        <v>147</v>
      </c>
      <c r="L335" s="278"/>
      <c r="M335" s="279" t="s">
        <v>1</v>
      </c>
      <c r="N335" s="280" t="s">
        <v>38</v>
      </c>
      <c r="O335" s="91"/>
      <c r="P335" s="235">
        <f>O335*H335</f>
        <v>0</v>
      </c>
      <c r="Q335" s="235">
        <v>0.012200000000000001</v>
      </c>
      <c r="R335" s="235">
        <f>Q335*H335</f>
        <v>0.024400000000000002</v>
      </c>
      <c r="S335" s="235">
        <v>0</v>
      </c>
      <c r="T335" s="23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7" t="s">
        <v>188</v>
      </c>
      <c r="AT335" s="237" t="s">
        <v>378</v>
      </c>
      <c r="AU335" s="237" t="s">
        <v>83</v>
      </c>
      <c r="AY335" s="17" t="s">
        <v>140</v>
      </c>
      <c r="BE335" s="238">
        <f>IF(N335="základní",J335,0)</f>
        <v>0</v>
      </c>
      <c r="BF335" s="238">
        <f>IF(N335="snížená",J335,0)</f>
        <v>0</v>
      </c>
      <c r="BG335" s="238">
        <f>IF(N335="zákl. přenesená",J335,0)</f>
        <v>0</v>
      </c>
      <c r="BH335" s="238">
        <f>IF(N335="sníž. přenesená",J335,0)</f>
        <v>0</v>
      </c>
      <c r="BI335" s="238">
        <f>IF(N335="nulová",J335,0)</f>
        <v>0</v>
      </c>
      <c r="BJ335" s="17" t="s">
        <v>81</v>
      </c>
      <c r="BK335" s="238">
        <f>ROUND(I335*H335,2)</f>
        <v>0</v>
      </c>
      <c r="BL335" s="17" t="s">
        <v>166</v>
      </c>
      <c r="BM335" s="237" t="s">
        <v>1976</v>
      </c>
    </row>
    <row r="336" s="2" customFormat="1">
      <c r="A336" s="38"/>
      <c r="B336" s="39"/>
      <c r="C336" s="40"/>
      <c r="D336" s="239" t="s">
        <v>150</v>
      </c>
      <c r="E336" s="40"/>
      <c r="F336" s="240" t="s">
        <v>453</v>
      </c>
      <c r="G336" s="40"/>
      <c r="H336" s="40"/>
      <c r="I336" s="241"/>
      <c r="J336" s="40"/>
      <c r="K336" s="40"/>
      <c r="L336" s="44"/>
      <c r="M336" s="242"/>
      <c r="N336" s="243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150</v>
      </c>
      <c r="AU336" s="17" t="s">
        <v>83</v>
      </c>
    </row>
    <row r="337" s="2" customFormat="1" ht="24.15" customHeight="1">
      <c r="A337" s="38"/>
      <c r="B337" s="39"/>
      <c r="C337" s="271" t="s">
        <v>560</v>
      </c>
      <c r="D337" s="271" t="s">
        <v>378</v>
      </c>
      <c r="E337" s="272" t="s">
        <v>476</v>
      </c>
      <c r="F337" s="273" t="s">
        <v>477</v>
      </c>
      <c r="G337" s="274" t="s">
        <v>441</v>
      </c>
      <c r="H337" s="275">
        <v>2</v>
      </c>
      <c r="I337" s="276"/>
      <c r="J337" s="277">
        <f>ROUND(I337*H337,2)</f>
        <v>0</v>
      </c>
      <c r="K337" s="273" t="s">
        <v>147</v>
      </c>
      <c r="L337" s="278"/>
      <c r="M337" s="279" t="s">
        <v>1</v>
      </c>
      <c r="N337" s="280" t="s">
        <v>38</v>
      </c>
      <c r="O337" s="91"/>
      <c r="P337" s="235">
        <f>O337*H337</f>
        <v>0</v>
      </c>
      <c r="Q337" s="235">
        <v>0.0095999999999999992</v>
      </c>
      <c r="R337" s="235">
        <f>Q337*H337</f>
        <v>0.019199999999999998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188</v>
      </c>
      <c r="AT337" s="237" t="s">
        <v>378</v>
      </c>
      <c r="AU337" s="237" t="s">
        <v>83</v>
      </c>
      <c r="AY337" s="17" t="s">
        <v>140</v>
      </c>
      <c r="BE337" s="238">
        <f>IF(N337="základní",J337,0)</f>
        <v>0</v>
      </c>
      <c r="BF337" s="238">
        <f>IF(N337="snížená",J337,0)</f>
        <v>0</v>
      </c>
      <c r="BG337" s="238">
        <f>IF(N337="zákl. přenesená",J337,0)</f>
        <v>0</v>
      </c>
      <c r="BH337" s="238">
        <f>IF(N337="sníž. přenesená",J337,0)</f>
        <v>0</v>
      </c>
      <c r="BI337" s="238">
        <f>IF(N337="nulová",J337,0)</f>
        <v>0</v>
      </c>
      <c r="BJ337" s="17" t="s">
        <v>81</v>
      </c>
      <c r="BK337" s="238">
        <f>ROUND(I337*H337,2)</f>
        <v>0</v>
      </c>
      <c r="BL337" s="17" t="s">
        <v>166</v>
      </c>
      <c r="BM337" s="237" t="s">
        <v>1977</v>
      </c>
    </row>
    <row r="338" s="2" customFormat="1">
      <c r="A338" s="38"/>
      <c r="B338" s="39"/>
      <c r="C338" s="40"/>
      <c r="D338" s="239" t="s">
        <v>150</v>
      </c>
      <c r="E338" s="40"/>
      <c r="F338" s="240" t="s">
        <v>477</v>
      </c>
      <c r="G338" s="40"/>
      <c r="H338" s="40"/>
      <c r="I338" s="241"/>
      <c r="J338" s="40"/>
      <c r="K338" s="40"/>
      <c r="L338" s="44"/>
      <c r="M338" s="242"/>
      <c r="N338" s="243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150</v>
      </c>
      <c r="AU338" s="17" t="s">
        <v>83</v>
      </c>
    </row>
    <row r="339" s="2" customFormat="1" ht="24.15" customHeight="1">
      <c r="A339" s="38"/>
      <c r="B339" s="39"/>
      <c r="C339" s="271" t="s">
        <v>565</v>
      </c>
      <c r="D339" s="271" t="s">
        <v>378</v>
      </c>
      <c r="E339" s="272" t="s">
        <v>472</v>
      </c>
      <c r="F339" s="273" t="s">
        <v>473</v>
      </c>
      <c r="G339" s="274" t="s">
        <v>441</v>
      </c>
      <c r="H339" s="275">
        <v>2</v>
      </c>
      <c r="I339" s="276"/>
      <c r="J339" s="277">
        <f>ROUND(I339*H339,2)</f>
        <v>0</v>
      </c>
      <c r="K339" s="273" t="s">
        <v>147</v>
      </c>
      <c r="L339" s="278"/>
      <c r="M339" s="279" t="s">
        <v>1</v>
      </c>
      <c r="N339" s="280" t="s">
        <v>38</v>
      </c>
      <c r="O339" s="91"/>
      <c r="P339" s="235">
        <f>O339*H339</f>
        <v>0</v>
      </c>
      <c r="Q339" s="235">
        <v>0.012</v>
      </c>
      <c r="R339" s="235">
        <f>Q339*H339</f>
        <v>0.024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188</v>
      </c>
      <c r="AT339" s="237" t="s">
        <v>378</v>
      </c>
      <c r="AU339" s="237" t="s">
        <v>83</v>
      </c>
      <c r="AY339" s="17" t="s">
        <v>140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81</v>
      </c>
      <c r="BK339" s="238">
        <f>ROUND(I339*H339,2)</f>
        <v>0</v>
      </c>
      <c r="BL339" s="17" t="s">
        <v>166</v>
      </c>
      <c r="BM339" s="237" t="s">
        <v>1978</v>
      </c>
    </row>
    <row r="340" s="2" customFormat="1">
      <c r="A340" s="38"/>
      <c r="B340" s="39"/>
      <c r="C340" s="40"/>
      <c r="D340" s="239" t="s">
        <v>150</v>
      </c>
      <c r="E340" s="40"/>
      <c r="F340" s="240" t="s">
        <v>473</v>
      </c>
      <c r="G340" s="40"/>
      <c r="H340" s="40"/>
      <c r="I340" s="241"/>
      <c r="J340" s="40"/>
      <c r="K340" s="40"/>
      <c r="L340" s="44"/>
      <c r="M340" s="242"/>
      <c r="N340" s="243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150</v>
      </c>
      <c r="AU340" s="17" t="s">
        <v>83</v>
      </c>
    </row>
    <row r="341" s="2" customFormat="1" ht="24.15" customHeight="1">
      <c r="A341" s="38"/>
      <c r="B341" s="39"/>
      <c r="C341" s="226" t="s">
        <v>572</v>
      </c>
      <c r="D341" s="226" t="s">
        <v>143</v>
      </c>
      <c r="E341" s="227" t="s">
        <v>1979</v>
      </c>
      <c r="F341" s="228" t="s">
        <v>1980</v>
      </c>
      <c r="G341" s="229" t="s">
        <v>441</v>
      </c>
      <c r="H341" s="230">
        <v>8</v>
      </c>
      <c r="I341" s="231"/>
      <c r="J341" s="232">
        <f>ROUND(I341*H341,2)</f>
        <v>0</v>
      </c>
      <c r="K341" s="228" t="s">
        <v>147</v>
      </c>
      <c r="L341" s="44"/>
      <c r="M341" s="233" t="s">
        <v>1</v>
      </c>
      <c r="N341" s="234" t="s">
        <v>38</v>
      </c>
      <c r="O341" s="91"/>
      <c r="P341" s="235">
        <f>O341*H341</f>
        <v>0</v>
      </c>
      <c r="Q341" s="235">
        <v>0</v>
      </c>
      <c r="R341" s="235">
        <f>Q341*H341</f>
        <v>0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166</v>
      </c>
      <c r="AT341" s="237" t="s">
        <v>143</v>
      </c>
      <c r="AU341" s="237" t="s">
        <v>83</v>
      </c>
      <c r="AY341" s="17" t="s">
        <v>140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81</v>
      </c>
      <c r="BK341" s="238">
        <f>ROUND(I341*H341,2)</f>
        <v>0</v>
      </c>
      <c r="BL341" s="17" t="s">
        <v>166</v>
      </c>
      <c r="BM341" s="237" t="s">
        <v>1981</v>
      </c>
    </row>
    <row r="342" s="2" customFormat="1">
      <c r="A342" s="38"/>
      <c r="B342" s="39"/>
      <c r="C342" s="40"/>
      <c r="D342" s="239" t="s">
        <v>150</v>
      </c>
      <c r="E342" s="40"/>
      <c r="F342" s="240" t="s">
        <v>1982</v>
      </c>
      <c r="G342" s="40"/>
      <c r="H342" s="40"/>
      <c r="I342" s="241"/>
      <c r="J342" s="40"/>
      <c r="K342" s="40"/>
      <c r="L342" s="44"/>
      <c r="M342" s="242"/>
      <c r="N342" s="243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150</v>
      </c>
      <c r="AU342" s="17" t="s">
        <v>83</v>
      </c>
    </row>
    <row r="343" s="2" customFormat="1">
      <c r="A343" s="38"/>
      <c r="B343" s="39"/>
      <c r="C343" s="40"/>
      <c r="D343" s="244" t="s">
        <v>152</v>
      </c>
      <c r="E343" s="40"/>
      <c r="F343" s="245" t="s">
        <v>1983</v>
      </c>
      <c r="G343" s="40"/>
      <c r="H343" s="40"/>
      <c r="I343" s="241"/>
      <c r="J343" s="40"/>
      <c r="K343" s="40"/>
      <c r="L343" s="44"/>
      <c r="M343" s="242"/>
      <c r="N343" s="243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152</v>
      </c>
      <c r="AU343" s="17" t="s">
        <v>83</v>
      </c>
    </row>
    <row r="344" s="14" customFormat="1">
      <c r="A344" s="14"/>
      <c r="B344" s="256"/>
      <c r="C344" s="257"/>
      <c r="D344" s="239" t="s">
        <v>154</v>
      </c>
      <c r="E344" s="258" t="s">
        <v>1</v>
      </c>
      <c r="F344" s="259" t="s">
        <v>1984</v>
      </c>
      <c r="G344" s="257"/>
      <c r="H344" s="260">
        <v>8</v>
      </c>
      <c r="I344" s="261"/>
      <c r="J344" s="257"/>
      <c r="K344" s="257"/>
      <c r="L344" s="262"/>
      <c r="M344" s="263"/>
      <c r="N344" s="264"/>
      <c r="O344" s="264"/>
      <c r="P344" s="264"/>
      <c r="Q344" s="264"/>
      <c r="R344" s="264"/>
      <c r="S344" s="264"/>
      <c r="T344" s="26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6" t="s">
        <v>154</v>
      </c>
      <c r="AU344" s="266" t="s">
        <v>83</v>
      </c>
      <c r="AV344" s="14" t="s">
        <v>83</v>
      </c>
      <c r="AW344" s="14" t="s">
        <v>30</v>
      </c>
      <c r="AX344" s="14" t="s">
        <v>81</v>
      </c>
      <c r="AY344" s="266" t="s">
        <v>140</v>
      </c>
    </row>
    <row r="345" s="2" customFormat="1" ht="24.15" customHeight="1">
      <c r="A345" s="38"/>
      <c r="B345" s="39"/>
      <c r="C345" s="271" t="s">
        <v>577</v>
      </c>
      <c r="D345" s="271" t="s">
        <v>378</v>
      </c>
      <c r="E345" s="272" t="s">
        <v>1985</v>
      </c>
      <c r="F345" s="273" t="s">
        <v>1986</v>
      </c>
      <c r="G345" s="274" t="s">
        <v>441</v>
      </c>
      <c r="H345" s="275">
        <v>4</v>
      </c>
      <c r="I345" s="276"/>
      <c r="J345" s="277">
        <f>ROUND(I345*H345,2)</f>
        <v>0</v>
      </c>
      <c r="K345" s="273" t="s">
        <v>147</v>
      </c>
      <c r="L345" s="278"/>
      <c r="M345" s="279" t="s">
        <v>1</v>
      </c>
      <c r="N345" s="280" t="s">
        <v>38</v>
      </c>
      <c r="O345" s="91"/>
      <c r="P345" s="235">
        <f>O345*H345</f>
        <v>0</v>
      </c>
      <c r="Q345" s="235">
        <v>0.049099999999999998</v>
      </c>
      <c r="R345" s="235">
        <f>Q345*H345</f>
        <v>0.19639999999999999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188</v>
      </c>
      <c r="AT345" s="237" t="s">
        <v>378</v>
      </c>
      <c r="AU345" s="237" t="s">
        <v>83</v>
      </c>
      <c r="AY345" s="17" t="s">
        <v>140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81</v>
      </c>
      <c r="BK345" s="238">
        <f>ROUND(I345*H345,2)</f>
        <v>0</v>
      </c>
      <c r="BL345" s="17" t="s">
        <v>166</v>
      </c>
      <c r="BM345" s="237" t="s">
        <v>1987</v>
      </c>
    </row>
    <row r="346" s="2" customFormat="1">
      <c r="A346" s="38"/>
      <c r="B346" s="39"/>
      <c r="C346" s="40"/>
      <c r="D346" s="239" t="s">
        <v>150</v>
      </c>
      <c r="E346" s="40"/>
      <c r="F346" s="240" t="s">
        <v>1986</v>
      </c>
      <c r="G346" s="40"/>
      <c r="H346" s="40"/>
      <c r="I346" s="241"/>
      <c r="J346" s="40"/>
      <c r="K346" s="40"/>
      <c r="L346" s="44"/>
      <c r="M346" s="242"/>
      <c r="N346" s="243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150</v>
      </c>
      <c r="AU346" s="17" t="s">
        <v>83</v>
      </c>
    </row>
    <row r="347" s="2" customFormat="1" ht="24.15" customHeight="1">
      <c r="A347" s="38"/>
      <c r="B347" s="39"/>
      <c r="C347" s="271" t="s">
        <v>583</v>
      </c>
      <c r="D347" s="271" t="s">
        <v>378</v>
      </c>
      <c r="E347" s="272" t="s">
        <v>1988</v>
      </c>
      <c r="F347" s="273" t="s">
        <v>1989</v>
      </c>
      <c r="G347" s="274" t="s">
        <v>441</v>
      </c>
      <c r="H347" s="275">
        <v>2</v>
      </c>
      <c r="I347" s="276"/>
      <c r="J347" s="277">
        <f>ROUND(I347*H347,2)</f>
        <v>0</v>
      </c>
      <c r="K347" s="273" t="s">
        <v>147</v>
      </c>
      <c r="L347" s="278"/>
      <c r="M347" s="279" t="s">
        <v>1</v>
      </c>
      <c r="N347" s="280" t="s">
        <v>38</v>
      </c>
      <c r="O347" s="91"/>
      <c r="P347" s="235">
        <f>O347*H347</f>
        <v>0</v>
      </c>
      <c r="Q347" s="235">
        <v>0.045600000000000002</v>
      </c>
      <c r="R347" s="235">
        <f>Q347*H347</f>
        <v>0.091200000000000003</v>
      </c>
      <c r="S347" s="235">
        <v>0</v>
      </c>
      <c r="T347" s="23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7" t="s">
        <v>188</v>
      </c>
      <c r="AT347" s="237" t="s">
        <v>378</v>
      </c>
      <c r="AU347" s="237" t="s">
        <v>83</v>
      </c>
      <c r="AY347" s="17" t="s">
        <v>140</v>
      </c>
      <c r="BE347" s="238">
        <f>IF(N347="základní",J347,0)</f>
        <v>0</v>
      </c>
      <c r="BF347" s="238">
        <f>IF(N347="snížená",J347,0)</f>
        <v>0</v>
      </c>
      <c r="BG347" s="238">
        <f>IF(N347="zákl. přenesená",J347,0)</f>
        <v>0</v>
      </c>
      <c r="BH347" s="238">
        <f>IF(N347="sníž. přenesená",J347,0)</f>
        <v>0</v>
      </c>
      <c r="BI347" s="238">
        <f>IF(N347="nulová",J347,0)</f>
        <v>0</v>
      </c>
      <c r="BJ347" s="17" t="s">
        <v>81</v>
      </c>
      <c r="BK347" s="238">
        <f>ROUND(I347*H347,2)</f>
        <v>0</v>
      </c>
      <c r="BL347" s="17" t="s">
        <v>166</v>
      </c>
      <c r="BM347" s="237" t="s">
        <v>1990</v>
      </c>
    </row>
    <row r="348" s="2" customFormat="1">
      <c r="A348" s="38"/>
      <c r="B348" s="39"/>
      <c r="C348" s="40"/>
      <c r="D348" s="239" t="s">
        <v>150</v>
      </c>
      <c r="E348" s="40"/>
      <c r="F348" s="240" t="s">
        <v>1989</v>
      </c>
      <c r="G348" s="40"/>
      <c r="H348" s="40"/>
      <c r="I348" s="241"/>
      <c r="J348" s="40"/>
      <c r="K348" s="40"/>
      <c r="L348" s="44"/>
      <c r="M348" s="242"/>
      <c r="N348" s="243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150</v>
      </c>
      <c r="AU348" s="17" t="s">
        <v>83</v>
      </c>
    </row>
    <row r="349" s="2" customFormat="1" ht="24.15" customHeight="1">
      <c r="A349" s="38"/>
      <c r="B349" s="39"/>
      <c r="C349" s="271" t="s">
        <v>588</v>
      </c>
      <c r="D349" s="271" t="s">
        <v>378</v>
      </c>
      <c r="E349" s="272" t="s">
        <v>1991</v>
      </c>
      <c r="F349" s="273" t="s">
        <v>1992</v>
      </c>
      <c r="G349" s="274" t="s">
        <v>441</v>
      </c>
      <c r="H349" s="275">
        <v>2</v>
      </c>
      <c r="I349" s="276"/>
      <c r="J349" s="277">
        <f>ROUND(I349*H349,2)</f>
        <v>0</v>
      </c>
      <c r="K349" s="273" t="s">
        <v>147</v>
      </c>
      <c r="L349" s="278"/>
      <c r="M349" s="279" t="s">
        <v>1</v>
      </c>
      <c r="N349" s="280" t="s">
        <v>38</v>
      </c>
      <c r="O349" s="91"/>
      <c r="P349" s="235">
        <f>O349*H349</f>
        <v>0</v>
      </c>
      <c r="Q349" s="235">
        <v>0.041200000000000001</v>
      </c>
      <c r="R349" s="235">
        <f>Q349*H349</f>
        <v>0.082400000000000001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188</v>
      </c>
      <c r="AT349" s="237" t="s">
        <v>378</v>
      </c>
      <c r="AU349" s="237" t="s">
        <v>83</v>
      </c>
      <c r="AY349" s="17" t="s">
        <v>140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81</v>
      </c>
      <c r="BK349" s="238">
        <f>ROUND(I349*H349,2)</f>
        <v>0</v>
      </c>
      <c r="BL349" s="17" t="s">
        <v>166</v>
      </c>
      <c r="BM349" s="237" t="s">
        <v>1993</v>
      </c>
    </row>
    <row r="350" s="2" customFormat="1">
      <c r="A350" s="38"/>
      <c r="B350" s="39"/>
      <c r="C350" s="40"/>
      <c r="D350" s="239" t="s">
        <v>150</v>
      </c>
      <c r="E350" s="40"/>
      <c r="F350" s="240" t="s">
        <v>1992</v>
      </c>
      <c r="G350" s="40"/>
      <c r="H350" s="40"/>
      <c r="I350" s="241"/>
      <c r="J350" s="40"/>
      <c r="K350" s="40"/>
      <c r="L350" s="44"/>
      <c r="M350" s="242"/>
      <c r="N350" s="243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150</v>
      </c>
      <c r="AU350" s="17" t="s">
        <v>83</v>
      </c>
    </row>
    <row r="351" s="2" customFormat="1" ht="24.15" customHeight="1">
      <c r="A351" s="38"/>
      <c r="B351" s="39"/>
      <c r="C351" s="226" t="s">
        <v>595</v>
      </c>
      <c r="D351" s="226" t="s">
        <v>143</v>
      </c>
      <c r="E351" s="227" t="s">
        <v>544</v>
      </c>
      <c r="F351" s="228" t="s">
        <v>545</v>
      </c>
      <c r="G351" s="229" t="s">
        <v>441</v>
      </c>
      <c r="H351" s="230">
        <v>15</v>
      </c>
      <c r="I351" s="231"/>
      <c r="J351" s="232">
        <f>ROUND(I351*H351,2)</f>
        <v>0</v>
      </c>
      <c r="K351" s="228" t="s">
        <v>147</v>
      </c>
      <c r="L351" s="44"/>
      <c r="M351" s="233" t="s">
        <v>1</v>
      </c>
      <c r="N351" s="234" t="s">
        <v>38</v>
      </c>
      <c r="O351" s="91"/>
      <c r="P351" s="235">
        <f>O351*H351</f>
        <v>0</v>
      </c>
      <c r="Q351" s="235">
        <v>0.0054200000000000003</v>
      </c>
      <c r="R351" s="235">
        <f>Q351*H351</f>
        <v>0.081300000000000011</v>
      </c>
      <c r="S351" s="235">
        <v>0</v>
      </c>
      <c r="T351" s="23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7" t="s">
        <v>166</v>
      </c>
      <c r="AT351" s="237" t="s">
        <v>143</v>
      </c>
      <c r="AU351" s="237" t="s">
        <v>83</v>
      </c>
      <c r="AY351" s="17" t="s">
        <v>140</v>
      </c>
      <c r="BE351" s="238">
        <f>IF(N351="základní",J351,0)</f>
        <v>0</v>
      </c>
      <c r="BF351" s="238">
        <f>IF(N351="snížená",J351,0)</f>
        <v>0</v>
      </c>
      <c r="BG351" s="238">
        <f>IF(N351="zákl. přenesená",J351,0)</f>
        <v>0</v>
      </c>
      <c r="BH351" s="238">
        <f>IF(N351="sníž. přenesená",J351,0)</f>
        <v>0</v>
      </c>
      <c r="BI351" s="238">
        <f>IF(N351="nulová",J351,0)</f>
        <v>0</v>
      </c>
      <c r="BJ351" s="17" t="s">
        <v>81</v>
      </c>
      <c r="BK351" s="238">
        <f>ROUND(I351*H351,2)</f>
        <v>0</v>
      </c>
      <c r="BL351" s="17" t="s">
        <v>166</v>
      </c>
      <c r="BM351" s="237" t="s">
        <v>1994</v>
      </c>
    </row>
    <row r="352" s="2" customFormat="1">
      <c r="A352" s="38"/>
      <c r="B352" s="39"/>
      <c r="C352" s="40"/>
      <c r="D352" s="239" t="s">
        <v>150</v>
      </c>
      <c r="E352" s="40"/>
      <c r="F352" s="240" t="s">
        <v>547</v>
      </c>
      <c r="G352" s="40"/>
      <c r="H352" s="40"/>
      <c r="I352" s="241"/>
      <c r="J352" s="40"/>
      <c r="K352" s="40"/>
      <c r="L352" s="44"/>
      <c r="M352" s="242"/>
      <c r="N352" s="243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150</v>
      </c>
      <c r="AU352" s="17" t="s">
        <v>83</v>
      </c>
    </row>
    <row r="353" s="2" customFormat="1">
      <c r="A353" s="38"/>
      <c r="B353" s="39"/>
      <c r="C353" s="40"/>
      <c r="D353" s="244" t="s">
        <v>152</v>
      </c>
      <c r="E353" s="40"/>
      <c r="F353" s="245" t="s">
        <v>548</v>
      </c>
      <c r="G353" s="40"/>
      <c r="H353" s="40"/>
      <c r="I353" s="241"/>
      <c r="J353" s="40"/>
      <c r="K353" s="40"/>
      <c r="L353" s="44"/>
      <c r="M353" s="242"/>
      <c r="N353" s="243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152</v>
      </c>
      <c r="AU353" s="17" t="s">
        <v>83</v>
      </c>
    </row>
    <row r="354" s="14" customFormat="1">
      <c r="A354" s="14"/>
      <c r="B354" s="256"/>
      <c r="C354" s="257"/>
      <c r="D354" s="239" t="s">
        <v>154</v>
      </c>
      <c r="E354" s="258" t="s">
        <v>1</v>
      </c>
      <c r="F354" s="259" t="s">
        <v>1995</v>
      </c>
      <c r="G354" s="257"/>
      <c r="H354" s="260">
        <v>15</v>
      </c>
      <c r="I354" s="261"/>
      <c r="J354" s="257"/>
      <c r="K354" s="257"/>
      <c r="L354" s="262"/>
      <c r="M354" s="263"/>
      <c r="N354" s="264"/>
      <c r="O354" s="264"/>
      <c r="P354" s="264"/>
      <c r="Q354" s="264"/>
      <c r="R354" s="264"/>
      <c r="S354" s="264"/>
      <c r="T354" s="26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6" t="s">
        <v>154</v>
      </c>
      <c r="AU354" s="266" t="s">
        <v>83</v>
      </c>
      <c r="AV354" s="14" t="s">
        <v>83</v>
      </c>
      <c r="AW354" s="14" t="s">
        <v>30</v>
      </c>
      <c r="AX354" s="14" t="s">
        <v>81</v>
      </c>
      <c r="AY354" s="266" t="s">
        <v>140</v>
      </c>
    </row>
    <row r="355" s="2" customFormat="1" ht="24.15" customHeight="1">
      <c r="A355" s="38"/>
      <c r="B355" s="39"/>
      <c r="C355" s="271" t="s">
        <v>600</v>
      </c>
      <c r="D355" s="271" t="s">
        <v>378</v>
      </c>
      <c r="E355" s="272" t="s">
        <v>1996</v>
      </c>
      <c r="F355" s="273" t="s">
        <v>1997</v>
      </c>
      <c r="G355" s="274" t="s">
        <v>441</v>
      </c>
      <c r="H355" s="275">
        <v>2</v>
      </c>
      <c r="I355" s="276"/>
      <c r="J355" s="277">
        <f>ROUND(I355*H355,2)</f>
        <v>0</v>
      </c>
      <c r="K355" s="273" t="s">
        <v>147</v>
      </c>
      <c r="L355" s="278"/>
      <c r="M355" s="279" t="s">
        <v>1</v>
      </c>
      <c r="N355" s="280" t="s">
        <v>38</v>
      </c>
      <c r="O355" s="91"/>
      <c r="P355" s="235">
        <f>O355*H355</f>
        <v>0</v>
      </c>
      <c r="Q355" s="235">
        <v>0.112</v>
      </c>
      <c r="R355" s="235">
        <f>Q355*H355</f>
        <v>0.22400000000000001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188</v>
      </c>
      <c r="AT355" s="237" t="s">
        <v>378</v>
      </c>
      <c r="AU355" s="237" t="s">
        <v>83</v>
      </c>
      <c r="AY355" s="17" t="s">
        <v>140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81</v>
      </c>
      <c r="BK355" s="238">
        <f>ROUND(I355*H355,2)</f>
        <v>0</v>
      </c>
      <c r="BL355" s="17" t="s">
        <v>166</v>
      </c>
      <c r="BM355" s="237" t="s">
        <v>1998</v>
      </c>
    </row>
    <row r="356" s="2" customFormat="1">
      <c r="A356" s="38"/>
      <c r="B356" s="39"/>
      <c r="C356" s="40"/>
      <c r="D356" s="239" t="s">
        <v>150</v>
      </c>
      <c r="E356" s="40"/>
      <c r="F356" s="240" t="s">
        <v>1997</v>
      </c>
      <c r="G356" s="40"/>
      <c r="H356" s="40"/>
      <c r="I356" s="241"/>
      <c r="J356" s="40"/>
      <c r="K356" s="40"/>
      <c r="L356" s="44"/>
      <c r="M356" s="242"/>
      <c r="N356" s="243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150</v>
      </c>
      <c r="AU356" s="17" t="s">
        <v>83</v>
      </c>
    </row>
    <row r="357" s="2" customFormat="1" ht="24.15" customHeight="1">
      <c r="A357" s="38"/>
      <c r="B357" s="39"/>
      <c r="C357" s="271" t="s">
        <v>607</v>
      </c>
      <c r="D357" s="271" t="s">
        <v>378</v>
      </c>
      <c r="E357" s="272" t="s">
        <v>1999</v>
      </c>
      <c r="F357" s="273" t="s">
        <v>2000</v>
      </c>
      <c r="G357" s="274" t="s">
        <v>441</v>
      </c>
      <c r="H357" s="275">
        <v>2</v>
      </c>
      <c r="I357" s="276"/>
      <c r="J357" s="277">
        <f>ROUND(I357*H357,2)</f>
        <v>0</v>
      </c>
      <c r="K357" s="273" t="s">
        <v>147</v>
      </c>
      <c r="L357" s="278"/>
      <c r="M357" s="279" t="s">
        <v>1</v>
      </c>
      <c r="N357" s="280" t="s">
        <v>38</v>
      </c>
      <c r="O357" s="91"/>
      <c r="P357" s="235">
        <f>O357*H357</f>
        <v>0</v>
      </c>
      <c r="Q357" s="235">
        <v>0.068199999999999997</v>
      </c>
      <c r="R357" s="235">
        <f>Q357*H357</f>
        <v>0.13639999999999999</v>
      </c>
      <c r="S357" s="235">
        <v>0</v>
      </c>
      <c r="T357" s="23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7" t="s">
        <v>188</v>
      </c>
      <c r="AT357" s="237" t="s">
        <v>378</v>
      </c>
      <c r="AU357" s="237" t="s">
        <v>83</v>
      </c>
      <c r="AY357" s="17" t="s">
        <v>140</v>
      </c>
      <c r="BE357" s="238">
        <f>IF(N357="základní",J357,0)</f>
        <v>0</v>
      </c>
      <c r="BF357" s="238">
        <f>IF(N357="snížená",J357,0)</f>
        <v>0</v>
      </c>
      <c r="BG357" s="238">
        <f>IF(N357="zákl. přenesená",J357,0)</f>
        <v>0</v>
      </c>
      <c r="BH357" s="238">
        <f>IF(N357="sníž. přenesená",J357,0)</f>
        <v>0</v>
      </c>
      <c r="BI357" s="238">
        <f>IF(N357="nulová",J357,0)</f>
        <v>0</v>
      </c>
      <c r="BJ357" s="17" t="s">
        <v>81</v>
      </c>
      <c r="BK357" s="238">
        <f>ROUND(I357*H357,2)</f>
        <v>0</v>
      </c>
      <c r="BL357" s="17" t="s">
        <v>166</v>
      </c>
      <c r="BM357" s="237" t="s">
        <v>2001</v>
      </c>
    </row>
    <row r="358" s="2" customFormat="1">
      <c r="A358" s="38"/>
      <c r="B358" s="39"/>
      <c r="C358" s="40"/>
      <c r="D358" s="239" t="s">
        <v>150</v>
      </c>
      <c r="E358" s="40"/>
      <c r="F358" s="240" t="s">
        <v>2000</v>
      </c>
      <c r="G358" s="40"/>
      <c r="H358" s="40"/>
      <c r="I358" s="241"/>
      <c r="J358" s="40"/>
      <c r="K358" s="40"/>
      <c r="L358" s="44"/>
      <c r="M358" s="242"/>
      <c r="N358" s="243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150</v>
      </c>
      <c r="AU358" s="17" t="s">
        <v>83</v>
      </c>
    </row>
    <row r="359" s="2" customFormat="1" ht="24.15" customHeight="1">
      <c r="A359" s="38"/>
      <c r="B359" s="39"/>
      <c r="C359" s="271" t="s">
        <v>612</v>
      </c>
      <c r="D359" s="271" t="s">
        <v>378</v>
      </c>
      <c r="E359" s="272" t="s">
        <v>2002</v>
      </c>
      <c r="F359" s="273" t="s">
        <v>2003</v>
      </c>
      <c r="G359" s="274" t="s">
        <v>441</v>
      </c>
      <c r="H359" s="275">
        <v>1</v>
      </c>
      <c r="I359" s="276"/>
      <c r="J359" s="277">
        <f>ROUND(I359*H359,2)</f>
        <v>0</v>
      </c>
      <c r="K359" s="273" t="s">
        <v>147</v>
      </c>
      <c r="L359" s="278"/>
      <c r="M359" s="279" t="s">
        <v>1</v>
      </c>
      <c r="N359" s="280" t="s">
        <v>38</v>
      </c>
      <c r="O359" s="91"/>
      <c r="P359" s="235">
        <f>O359*H359</f>
        <v>0</v>
      </c>
      <c r="Q359" s="235">
        <v>0.052499999999999998</v>
      </c>
      <c r="R359" s="235">
        <f>Q359*H359</f>
        <v>0.052499999999999998</v>
      </c>
      <c r="S359" s="235">
        <v>0</v>
      </c>
      <c r="T359" s="23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7" t="s">
        <v>188</v>
      </c>
      <c r="AT359" s="237" t="s">
        <v>378</v>
      </c>
      <c r="AU359" s="237" t="s">
        <v>83</v>
      </c>
      <c r="AY359" s="17" t="s">
        <v>140</v>
      </c>
      <c r="BE359" s="238">
        <f>IF(N359="základní",J359,0)</f>
        <v>0</v>
      </c>
      <c r="BF359" s="238">
        <f>IF(N359="snížená",J359,0)</f>
        <v>0</v>
      </c>
      <c r="BG359" s="238">
        <f>IF(N359="zákl. přenesená",J359,0)</f>
        <v>0</v>
      </c>
      <c r="BH359" s="238">
        <f>IF(N359="sníž. přenesená",J359,0)</f>
        <v>0</v>
      </c>
      <c r="BI359" s="238">
        <f>IF(N359="nulová",J359,0)</f>
        <v>0</v>
      </c>
      <c r="BJ359" s="17" t="s">
        <v>81</v>
      </c>
      <c r="BK359" s="238">
        <f>ROUND(I359*H359,2)</f>
        <v>0</v>
      </c>
      <c r="BL359" s="17" t="s">
        <v>166</v>
      </c>
      <c r="BM359" s="237" t="s">
        <v>2004</v>
      </c>
    </row>
    <row r="360" s="2" customFormat="1">
      <c r="A360" s="38"/>
      <c r="B360" s="39"/>
      <c r="C360" s="40"/>
      <c r="D360" s="239" t="s">
        <v>150</v>
      </c>
      <c r="E360" s="40"/>
      <c r="F360" s="240" t="s">
        <v>2003</v>
      </c>
      <c r="G360" s="40"/>
      <c r="H360" s="40"/>
      <c r="I360" s="241"/>
      <c r="J360" s="40"/>
      <c r="K360" s="40"/>
      <c r="L360" s="44"/>
      <c r="M360" s="242"/>
      <c r="N360" s="243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150</v>
      </c>
      <c r="AU360" s="17" t="s">
        <v>83</v>
      </c>
    </row>
    <row r="361" s="14" customFormat="1">
      <c r="A361" s="14"/>
      <c r="B361" s="256"/>
      <c r="C361" s="257"/>
      <c r="D361" s="239" t="s">
        <v>154</v>
      </c>
      <c r="E361" s="258" t="s">
        <v>1</v>
      </c>
      <c r="F361" s="259" t="s">
        <v>81</v>
      </c>
      <c r="G361" s="257"/>
      <c r="H361" s="260">
        <v>1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154</v>
      </c>
      <c r="AU361" s="266" t="s">
        <v>83</v>
      </c>
      <c r="AV361" s="14" t="s">
        <v>83</v>
      </c>
      <c r="AW361" s="14" t="s">
        <v>30</v>
      </c>
      <c r="AX361" s="14" t="s">
        <v>81</v>
      </c>
      <c r="AY361" s="266" t="s">
        <v>140</v>
      </c>
    </row>
    <row r="362" s="2" customFormat="1" ht="24.15" customHeight="1">
      <c r="A362" s="38"/>
      <c r="B362" s="39"/>
      <c r="C362" s="271" t="s">
        <v>618</v>
      </c>
      <c r="D362" s="271" t="s">
        <v>378</v>
      </c>
      <c r="E362" s="272" t="s">
        <v>2005</v>
      </c>
      <c r="F362" s="273" t="s">
        <v>2006</v>
      </c>
      <c r="G362" s="274" t="s">
        <v>441</v>
      </c>
      <c r="H362" s="275">
        <v>1</v>
      </c>
      <c r="I362" s="276"/>
      <c r="J362" s="277">
        <f>ROUND(I362*H362,2)</f>
        <v>0</v>
      </c>
      <c r="K362" s="273" t="s">
        <v>147</v>
      </c>
      <c r="L362" s="278"/>
      <c r="M362" s="279" t="s">
        <v>1</v>
      </c>
      <c r="N362" s="280" t="s">
        <v>38</v>
      </c>
      <c r="O362" s="91"/>
      <c r="P362" s="235">
        <f>O362*H362</f>
        <v>0</v>
      </c>
      <c r="Q362" s="235">
        <v>0.074999999999999997</v>
      </c>
      <c r="R362" s="235">
        <f>Q362*H362</f>
        <v>0.074999999999999997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188</v>
      </c>
      <c r="AT362" s="237" t="s">
        <v>378</v>
      </c>
      <c r="AU362" s="237" t="s">
        <v>83</v>
      </c>
      <c r="AY362" s="17" t="s">
        <v>140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81</v>
      </c>
      <c r="BK362" s="238">
        <f>ROUND(I362*H362,2)</f>
        <v>0</v>
      </c>
      <c r="BL362" s="17" t="s">
        <v>166</v>
      </c>
      <c r="BM362" s="237" t="s">
        <v>2007</v>
      </c>
    </row>
    <row r="363" s="2" customFormat="1">
      <c r="A363" s="38"/>
      <c r="B363" s="39"/>
      <c r="C363" s="40"/>
      <c r="D363" s="239" t="s">
        <v>150</v>
      </c>
      <c r="E363" s="40"/>
      <c r="F363" s="240" t="s">
        <v>2006</v>
      </c>
      <c r="G363" s="40"/>
      <c r="H363" s="40"/>
      <c r="I363" s="241"/>
      <c r="J363" s="40"/>
      <c r="K363" s="40"/>
      <c r="L363" s="44"/>
      <c r="M363" s="242"/>
      <c r="N363" s="243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150</v>
      </c>
      <c r="AU363" s="17" t="s">
        <v>83</v>
      </c>
    </row>
    <row r="364" s="14" customFormat="1">
      <c r="A364" s="14"/>
      <c r="B364" s="256"/>
      <c r="C364" s="257"/>
      <c r="D364" s="239" t="s">
        <v>154</v>
      </c>
      <c r="E364" s="258" t="s">
        <v>1</v>
      </c>
      <c r="F364" s="259" t="s">
        <v>81</v>
      </c>
      <c r="G364" s="257"/>
      <c r="H364" s="260">
        <v>1</v>
      </c>
      <c r="I364" s="261"/>
      <c r="J364" s="257"/>
      <c r="K364" s="257"/>
      <c r="L364" s="262"/>
      <c r="M364" s="263"/>
      <c r="N364" s="264"/>
      <c r="O364" s="264"/>
      <c r="P364" s="264"/>
      <c r="Q364" s="264"/>
      <c r="R364" s="264"/>
      <c r="S364" s="264"/>
      <c r="T364" s="26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6" t="s">
        <v>154</v>
      </c>
      <c r="AU364" s="266" t="s">
        <v>83</v>
      </c>
      <c r="AV364" s="14" t="s">
        <v>83</v>
      </c>
      <c r="AW364" s="14" t="s">
        <v>30</v>
      </c>
      <c r="AX364" s="14" t="s">
        <v>81</v>
      </c>
      <c r="AY364" s="266" t="s">
        <v>140</v>
      </c>
    </row>
    <row r="365" s="2" customFormat="1" ht="24.15" customHeight="1">
      <c r="A365" s="38"/>
      <c r="B365" s="39"/>
      <c r="C365" s="271" t="s">
        <v>622</v>
      </c>
      <c r="D365" s="271" t="s">
        <v>378</v>
      </c>
      <c r="E365" s="272" t="s">
        <v>2008</v>
      </c>
      <c r="F365" s="273" t="s">
        <v>2009</v>
      </c>
      <c r="G365" s="274" t="s">
        <v>441</v>
      </c>
      <c r="H365" s="275">
        <v>2</v>
      </c>
      <c r="I365" s="276"/>
      <c r="J365" s="277">
        <f>ROUND(I365*H365,2)</f>
        <v>0</v>
      </c>
      <c r="K365" s="273" t="s">
        <v>147</v>
      </c>
      <c r="L365" s="278"/>
      <c r="M365" s="279" t="s">
        <v>1</v>
      </c>
      <c r="N365" s="280" t="s">
        <v>38</v>
      </c>
      <c r="O365" s="91"/>
      <c r="P365" s="235">
        <f>O365*H365</f>
        <v>0</v>
      </c>
      <c r="Q365" s="235">
        <v>0.082299999999999998</v>
      </c>
      <c r="R365" s="235">
        <f>Q365*H365</f>
        <v>0.1646</v>
      </c>
      <c r="S365" s="235">
        <v>0</v>
      </c>
      <c r="T365" s="23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7" t="s">
        <v>188</v>
      </c>
      <c r="AT365" s="237" t="s">
        <v>378</v>
      </c>
      <c r="AU365" s="237" t="s">
        <v>83</v>
      </c>
      <c r="AY365" s="17" t="s">
        <v>140</v>
      </c>
      <c r="BE365" s="238">
        <f>IF(N365="základní",J365,0)</f>
        <v>0</v>
      </c>
      <c r="BF365" s="238">
        <f>IF(N365="snížená",J365,0)</f>
        <v>0</v>
      </c>
      <c r="BG365" s="238">
        <f>IF(N365="zákl. přenesená",J365,0)</f>
        <v>0</v>
      </c>
      <c r="BH365" s="238">
        <f>IF(N365="sníž. přenesená",J365,0)</f>
        <v>0</v>
      </c>
      <c r="BI365" s="238">
        <f>IF(N365="nulová",J365,0)</f>
        <v>0</v>
      </c>
      <c r="BJ365" s="17" t="s">
        <v>81</v>
      </c>
      <c r="BK365" s="238">
        <f>ROUND(I365*H365,2)</f>
        <v>0</v>
      </c>
      <c r="BL365" s="17" t="s">
        <v>166</v>
      </c>
      <c r="BM365" s="237" t="s">
        <v>2010</v>
      </c>
    </row>
    <row r="366" s="2" customFormat="1">
      <c r="A366" s="38"/>
      <c r="B366" s="39"/>
      <c r="C366" s="40"/>
      <c r="D366" s="239" t="s">
        <v>150</v>
      </c>
      <c r="E366" s="40"/>
      <c r="F366" s="240" t="s">
        <v>2009</v>
      </c>
      <c r="G366" s="40"/>
      <c r="H366" s="40"/>
      <c r="I366" s="241"/>
      <c r="J366" s="40"/>
      <c r="K366" s="40"/>
      <c r="L366" s="44"/>
      <c r="M366" s="242"/>
      <c r="N366" s="243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150</v>
      </c>
      <c r="AU366" s="17" t="s">
        <v>83</v>
      </c>
    </row>
    <row r="367" s="14" customFormat="1">
      <c r="A367" s="14"/>
      <c r="B367" s="256"/>
      <c r="C367" s="257"/>
      <c r="D367" s="239" t="s">
        <v>154</v>
      </c>
      <c r="E367" s="258" t="s">
        <v>1</v>
      </c>
      <c r="F367" s="259" t="s">
        <v>83</v>
      </c>
      <c r="G367" s="257"/>
      <c r="H367" s="260">
        <v>2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6" t="s">
        <v>154</v>
      </c>
      <c r="AU367" s="266" t="s">
        <v>83</v>
      </c>
      <c r="AV367" s="14" t="s">
        <v>83</v>
      </c>
      <c r="AW367" s="14" t="s">
        <v>30</v>
      </c>
      <c r="AX367" s="14" t="s">
        <v>81</v>
      </c>
      <c r="AY367" s="266" t="s">
        <v>140</v>
      </c>
    </row>
    <row r="368" s="2" customFormat="1" ht="24.15" customHeight="1">
      <c r="A368" s="38"/>
      <c r="B368" s="39"/>
      <c r="C368" s="271" t="s">
        <v>628</v>
      </c>
      <c r="D368" s="271" t="s">
        <v>378</v>
      </c>
      <c r="E368" s="272" t="s">
        <v>2011</v>
      </c>
      <c r="F368" s="273" t="s">
        <v>2012</v>
      </c>
      <c r="G368" s="274" t="s">
        <v>441</v>
      </c>
      <c r="H368" s="275">
        <v>2</v>
      </c>
      <c r="I368" s="276"/>
      <c r="J368" s="277">
        <f>ROUND(I368*H368,2)</f>
        <v>0</v>
      </c>
      <c r="K368" s="273" t="s">
        <v>1</v>
      </c>
      <c r="L368" s="278"/>
      <c r="M368" s="279" t="s">
        <v>1</v>
      </c>
      <c r="N368" s="280" t="s">
        <v>38</v>
      </c>
      <c r="O368" s="91"/>
      <c r="P368" s="235">
        <f>O368*H368</f>
        <v>0</v>
      </c>
      <c r="Q368" s="235">
        <v>0.048800000000000003</v>
      </c>
      <c r="R368" s="235">
        <f>Q368*H368</f>
        <v>0.097600000000000006</v>
      </c>
      <c r="S368" s="235">
        <v>0</v>
      </c>
      <c r="T368" s="23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7" t="s">
        <v>188</v>
      </c>
      <c r="AT368" s="237" t="s">
        <v>378</v>
      </c>
      <c r="AU368" s="237" t="s">
        <v>83</v>
      </c>
      <c r="AY368" s="17" t="s">
        <v>140</v>
      </c>
      <c r="BE368" s="238">
        <f>IF(N368="základní",J368,0)</f>
        <v>0</v>
      </c>
      <c r="BF368" s="238">
        <f>IF(N368="snížená",J368,0)</f>
        <v>0</v>
      </c>
      <c r="BG368" s="238">
        <f>IF(N368="zákl. přenesená",J368,0)</f>
        <v>0</v>
      </c>
      <c r="BH368" s="238">
        <f>IF(N368="sníž. přenesená",J368,0)</f>
        <v>0</v>
      </c>
      <c r="BI368" s="238">
        <f>IF(N368="nulová",J368,0)</f>
        <v>0</v>
      </c>
      <c r="BJ368" s="17" t="s">
        <v>81</v>
      </c>
      <c r="BK368" s="238">
        <f>ROUND(I368*H368,2)</f>
        <v>0</v>
      </c>
      <c r="BL368" s="17" t="s">
        <v>166</v>
      </c>
      <c r="BM368" s="237" t="s">
        <v>2013</v>
      </c>
    </row>
    <row r="369" s="2" customFormat="1">
      <c r="A369" s="38"/>
      <c r="B369" s="39"/>
      <c r="C369" s="40"/>
      <c r="D369" s="239" t="s">
        <v>150</v>
      </c>
      <c r="E369" s="40"/>
      <c r="F369" s="240" t="s">
        <v>2012</v>
      </c>
      <c r="G369" s="40"/>
      <c r="H369" s="40"/>
      <c r="I369" s="241"/>
      <c r="J369" s="40"/>
      <c r="K369" s="40"/>
      <c r="L369" s="44"/>
      <c r="M369" s="242"/>
      <c r="N369" s="243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150</v>
      </c>
      <c r="AU369" s="17" t="s">
        <v>83</v>
      </c>
    </row>
    <row r="370" s="2" customFormat="1" ht="24.15" customHeight="1">
      <c r="A370" s="38"/>
      <c r="B370" s="39"/>
      <c r="C370" s="271" t="s">
        <v>632</v>
      </c>
      <c r="D370" s="271" t="s">
        <v>378</v>
      </c>
      <c r="E370" s="272" t="s">
        <v>2014</v>
      </c>
      <c r="F370" s="273" t="s">
        <v>2015</v>
      </c>
      <c r="G370" s="274" t="s">
        <v>441</v>
      </c>
      <c r="H370" s="275">
        <v>2</v>
      </c>
      <c r="I370" s="276"/>
      <c r="J370" s="277">
        <f>ROUND(I370*H370,2)</f>
        <v>0</v>
      </c>
      <c r="K370" s="273" t="s">
        <v>147</v>
      </c>
      <c r="L370" s="278"/>
      <c r="M370" s="279" t="s">
        <v>1</v>
      </c>
      <c r="N370" s="280" t="s">
        <v>38</v>
      </c>
      <c r="O370" s="91"/>
      <c r="P370" s="235">
        <f>O370*H370</f>
        <v>0</v>
      </c>
      <c r="Q370" s="235">
        <v>0.045600000000000002</v>
      </c>
      <c r="R370" s="235">
        <f>Q370*H370</f>
        <v>0.091200000000000003</v>
      </c>
      <c r="S370" s="235">
        <v>0</v>
      </c>
      <c r="T370" s="23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7" t="s">
        <v>188</v>
      </c>
      <c r="AT370" s="237" t="s">
        <v>378</v>
      </c>
      <c r="AU370" s="237" t="s">
        <v>83</v>
      </c>
      <c r="AY370" s="17" t="s">
        <v>140</v>
      </c>
      <c r="BE370" s="238">
        <f>IF(N370="základní",J370,0)</f>
        <v>0</v>
      </c>
      <c r="BF370" s="238">
        <f>IF(N370="snížená",J370,0)</f>
        <v>0</v>
      </c>
      <c r="BG370" s="238">
        <f>IF(N370="zákl. přenesená",J370,0)</f>
        <v>0</v>
      </c>
      <c r="BH370" s="238">
        <f>IF(N370="sníž. přenesená",J370,0)</f>
        <v>0</v>
      </c>
      <c r="BI370" s="238">
        <f>IF(N370="nulová",J370,0)</f>
        <v>0</v>
      </c>
      <c r="BJ370" s="17" t="s">
        <v>81</v>
      </c>
      <c r="BK370" s="238">
        <f>ROUND(I370*H370,2)</f>
        <v>0</v>
      </c>
      <c r="BL370" s="17" t="s">
        <v>166</v>
      </c>
      <c r="BM370" s="237" t="s">
        <v>2016</v>
      </c>
    </row>
    <row r="371" s="2" customFormat="1">
      <c r="A371" s="38"/>
      <c r="B371" s="39"/>
      <c r="C371" s="40"/>
      <c r="D371" s="239" t="s">
        <v>150</v>
      </c>
      <c r="E371" s="40"/>
      <c r="F371" s="240" t="s">
        <v>2015</v>
      </c>
      <c r="G371" s="40"/>
      <c r="H371" s="40"/>
      <c r="I371" s="241"/>
      <c r="J371" s="40"/>
      <c r="K371" s="40"/>
      <c r="L371" s="44"/>
      <c r="M371" s="242"/>
      <c r="N371" s="243"/>
      <c r="O371" s="91"/>
      <c r="P371" s="91"/>
      <c r="Q371" s="91"/>
      <c r="R371" s="91"/>
      <c r="S371" s="91"/>
      <c r="T371" s="92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150</v>
      </c>
      <c r="AU371" s="17" t="s">
        <v>83</v>
      </c>
    </row>
    <row r="372" s="2" customFormat="1" ht="33" customHeight="1">
      <c r="A372" s="38"/>
      <c r="B372" s="39"/>
      <c r="C372" s="271" t="s">
        <v>638</v>
      </c>
      <c r="D372" s="271" t="s">
        <v>378</v>
      </c>
      <c r="E372" s="272" t="s">
        <v>2017</v>
      </c>
      <c r="F372" s="273" t="s">
        <v>2018</v>
      </c>
      <c r="G372" s="274" t="s">
        <v>441</v>
      </c>
      <c r="H372" s="275">
        <v>3</v>
      </c>
      <c r="I372" s="276"/>
      <c r="J372" s="277">
        <f>ROUND(I372*H372,2)</f>
        <v>0</v>
      </c>
      <c r="K372" s="273" t="s">
        <v>147</v>
      </c>
      <c r="L372" s="278"/>
      <c r="M372" s="279" t="s">
        <v>1</v>
      </c>
      <c r="N372" s="280" t="s">
        <v>38</v>
      </c>
      <c r="O372" s="91"/>
      <c r="P372" s="235">
        <f>O372*H372</f>
        <v>0</v>
      </c>
      <c r="Q372" s="235">
        <v>0.042099999999999999</v>
      </c>
      <c r="R372" s="235">
        <f>Q372*H372</f>
        <v>0.1263</v>
      </c>
      <c r="S372" s="235">
        <v>0</v>
      </c>
      <c r="T372" s="23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7" t="s">
        <v>188</v>
      </c>
      <c r="AT372" s="237" t="s">
        <v>378</v>
      </c>
      <c r="AU372" s="237" t="s">
        <v>83</v>
      </c>
      <c r="AY372" s="17" t="s">
        <v>140</v>
      </c>
      <c r="BE372" s="238">
        <f>IF(N372="základní",J372,0)</f>
        <v>0</v>
      </c>
      <c r="BF372" s="238">
        <f>IF(N372="snížená",J372,0)</f>
        <v>0</v>
      </c>
      <c r="BG372" s="238">
        <f>IF(N372="zákl. přenesená",J372,0)</f>
        <v>0</v>
      </c>
      <c r="BH372" s="238">
        <f>IF(N372="sníž. přenesená",J372,0)</f>
        <v>0</v>
      </c>
      <c r="BI372" s="238">
        <f>IF(N372="nulová",J372,0)</f>
        <v>0</v>
      </c>
      <c r="BJ372" s="17" t="s">
        <v>81</v>
      </c>
      <c r="BK372" s="238">
        <f>ROUND(I372*H372,2)</f>
        <v>0</v>
      </c>
      <c r="BL372" s="17" t="s">
        <v>166</v>
      </c>
      <c r="BM372" s="237" t="s">
        <v>2019</v>
      </c>
    </row>
    <row r="373" s="2" customFormat="1">
      <c r="A373" s="38"/>
      <c r="B373" s="39"/>
      <c r="C373" s="40"/>
      <c r="D373" s="239" t="s">
        <v>150</v>
      </c>
      <c r="E373" s="40"/>
      <c r="F373" s="240" t="s">
        <v>2018</v>
      </c>
      <c r="G373" s="40"/>
      <c r="H373" s="40"/>
      <c r="I373" s="241"/>
      <c r="J373" s="40"/>
      <c r="K373" s="40"/>
      <c r="L373" s="44"/>
      <c r="M373" s="242"/>
      <c r="N373" s="243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150</v>
      </c>
      <c r="AU373" s="17" t="s">
        <v>83</v>
      </c>
    </row>
    <row r="374" s="2" customFormat="1" ht="24.15" customHeight="1">
      <c r="A374" s="38"/>
      <c r="B374" s="39"/>
      <c r="C374" s="226" t="s">
        <v>642</v>
      </c>
      <c r="D374" s="226" t="s">
        <v>143</v>
      </c>
      <c r="E374" s="227" t="s">
        <v>2020</v>
      </c>
      <c r="F374" s="228" t="s">
        <v>2021</v>
      </c>
      <c r="G374" s="229" t="s">
        <v>441</v>
      </c>
      <c r="H374" s="230">
        <v>2</v>
      </c>
      <c r="I374" s="231"/>
      <c r="J374" s="232">
        <f>ROUND(I374*H374,2)</f>
        <v>0</v>
      </c>
      <c r="K374" s="228" t="s">
        <v>147</v>
      </c>
      <c r="L374" s="44"/>
      <c r="M374" s="233" t="s">
        <v>1</v>
      </c>
      <c r="N374" s="234" t="s">
        <v>38</v>
      </c>
      <c r="O374" s="91"/>
      <c r="P374" s="235">
        <f>O374*H374</f>
        <v>0</v>
      </c>
      <c r="Q374" s="235">
        <v>0</v>
      </c>
      <c r="R374" s="235">
        <f>Q374*H374</f>
        <v>0</v>
      </c>
      <c r="S374" s="235">
        <v>0</v>
      </c>
      <c r="T374" s="23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7" t="s">
        <v>166</v>
      </c>
      <c r="AT374" s="237" t="s">
        <v>143</v>
      </c>
      <c r="AU374" s="237" t="s">
        <v>83</v>
      </c>
      <c r="AY374" s="17" t="s">
        <v>140</v>
      </c>
      <c r="BE374" s="238">
        <f>IF(N374="základní",J374,0)</f>
        <v>0</v>
      </c>
      <c r="BF374" s="238">
        <f>IF(N374="snížená",J374,0)</f>
        <v>0</v>
      </c>
      <c r="BG374" s="238">
        <f>IF(N374="zákl. přenesená",J374,0)</f>
        <v>0</v>
      </c>
      <c r="BH374" s="238">
        <f>IF(N374="sníž. přenesená",J374,0)</f>
        <v>0</v>
      </c>
      <c r="BI374" s="238">
        <f>IF(N374="nulová",J374,0)</f>
        <v>0</v>
      </c>
      <c r="BJ374" s="17" t="s">
        <v>81</v>
      </c>
      <c r="BK374" s="238">
        <f>ROUND(I374*H374,2)</f>
        <v>0</v>
      </c>
      <c r="BL374" s="17" t="s">
        <v>166</v>
      </c>
      <c r="BM374" s="237" t="s">
        <v>2022</v>
      </c>
    </row>
    <row r="375" s="2" customFormat="1">
      <c r="A375" s="38"/>
      <c r="B375" s="39"/>
      <c r="C375" s="40"/>
      <c r="D375" s="239" t="s">
        <v>150</v>
      </c>
      <c r="E375" s="40"/>
      <c r="F375" s="240" t="s">
        <v>2023</v>
      </c>
      <c r="G375" s="40"/>
      <c r="H375" s="40"/>
      <c r="I375" s="241"/>
      <c r="J375" s="40"/>
      <c r="K375" s="40"/>
      <c r="L375" s="44"/>
      <c r="M375" s="242"/>
      <c r="N375" s="243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150</v>
      </c>
      <c r="AU375" s="17" t="s">
        <v>83</v>
      </c>
    </row>
    <row r="376" s="2" customFormat="1">
      <c r="A376" s="38"/>
      <c r="B376" s="39"/>
      <c r="C376" s="40"/>
      <c r="D376" s="244" t="s">
        <v>152</v>
      </c>
      <c r="E376" s="40"/>
      <c r="F376" s="245" t="s">
        <v>2024</v>
      </c>
      <c r="G376" s="40"/>
      <c r="H376" s="40"/>
      <c r="I376" s="241"/>
      <c r="J376" s="40"/>
      <c r="K376" s="40"/>
      <c r="L376" s="44"/>
      <c r="M376" s="242"/>
      <c r="N376" s="243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152</v>
      </c>
      <c r="AU376" s="17" t="s">
        <v>83</v>
      </c>
    </row>
    <row r="377" s="14" customFormat="1">
      <c r="A377" s="14"/>
      <c r="B377" s="256"/>
      <c r="C377" s="257"/>
      <c r="D377" s="239" t="s">
        <v>154</v>
      </c>
      <c r="E377" s="258" t="s">
        <v>1</v>
      </c>
      <c r="F377" s="259" t="s">
        <v>530</v>
      </c>
      <c r="G377" s="257"/>
      <c r="H377" s="260">
        <v>2</v>
      </c>
      <c r="I377" s="261"/>
      <c r="J377" s="257"/>
      <c r="K377" s="257"/>
      <c r="L377" s="262"/>
      <c r="M377" s="263"/>
      <c r="N377" s="264"/>
      <c r="O377" s="264"/>
      <c r="P377" s="264"/>
      <c r="Q377" s="264"/>
      <c r="R377" s="264"/>
      <c r="S377" s="264"/>
      <c r="T377" s="26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6" t="s">
        <v>154</v>
      </c>
      <c r="AU377" s="266" t="s">
        <v>83</v>
      </c>
      <c r="AV377" s="14" t="s">
        <v>83</v>
      </c>
      <c r="AW377" s="14" t="s">
        <v>30</v>
      </c>
      <c r="AX377" s="14" t="s">
        <v>81</v>
      </c>
      <c r="AY377" s="266" t="s">
        <v>140</v>
      </c>
    </row>
    <row r="378" s="2" customFormat="1" ht="24.15" customHeight="1">
      <c r="A378" s="38"/>
      <c r="B378" s="39"/>
      <c r="C378" s="271" t="s">
        <v>648</v>
      </c>
      <c r="D378" s="271" t="s">
        <v>378</v>
      </c>
      <c r="E378" s="272" t="s">
        <v>2025</v>
      </c>
      <c r="F378" s="273" t="s">
        <v>2026</v>
      </c>
      <c r="G378" s="274" t="s">
        <v>441</v>
      </c>
      <c r="H378" s="275">
        <v>1</v>
      </c>
      <c r="I378" s="276"/>
      <c r="J378" s="277">
        <f>ROUND(I378*H378,2)</f>
        <v>0</v>
      </c>
      <c r="K378" s="273" t="s">
        <v>1</v>
      </c>
      <c r="L378" s="278"/>
      <c r="M378" s="279" t="s">
        <v>1</v>
      </c>
      <c r="N378" s="280" t="s">
        <v>38</v>
      </c>
      <c r="O378" s="91"/>
      <c r="P378" s="235">
        <f>O378*H378</f>
        <v>0</v>
      </c>
      <c r="Q378" s="235">
        <v>0.0385</v>
      </c>
      <c r="R378" s="235">
        <f>Q378*H378</f>
        <v>0.0385</v>
      </c>
      <c r="S378" s="235">
        <v>0</v>
      </c>
      <c r="T378" s="236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7" t="s">
        <v>188</v>
      </c>
      <c r="AT378" s="237" t="s">
        <v>378</v>
      </c>
      <c r="AU378" s="237" t="s">
        <v>83</v>
      </c>
      <c r="AY378" s="17" t="s">
        <v>140</v>
      </c>
      <c r="BE378" s="238">
        <f>IF(N378="základní",J378,0)</f>
        <v>0</v>
      </c>
      <c r="BF378" s="238">
        <f>IF(N378="snížená",J378,0)</f>
        <v>0</v>
      </c>
      <c r="BG378" s="238">
        <f>IF(N378="zákl. přenesená",J378,0)</f>
        <v>0</v>
      </c>
      <c r="BH378" s="238">
        <f>IF(N378="sníž. přenesená",J378,0)</f>
        <v>0</v>
      </c>
      <c r="BI378" s="238">
        <f>IF(N378="nulová",J378,0)</f>
        <v>0</v>
      </c>
      <c r="BJ378" s="17" t="s">
        <v>81</v>
      </c>
      <c r="BK378" s="238">
        <f>ROUND(I378*H378,2)</f>
        <v>0</v>
      </c>
      <c r="BL378" s="17" t="s">
        <v>166</v>
      </c>
      <c r="BM378" s="237" t="s">
        <v>2027</v>
      </c>
    </row>
    <row r="379" s="2" customFormat="1">
      <c r="A379" s="38"/>
      <c r="B379" s="39"/>
      <c r="C379" s="40"/>
      <c r="D379" s="239" t="s">
        <v>150</v>
      </c>
      <c r="E379" s="40"/>
      <c r="F379" s="240" t="s">
        <v>2026</v>
      </c>
      <c r="G379" s="40"/>
      <c r="H379" s="40"/>
      <c r="I379" s="241"/>
      <c r="J379" s="40"/>
      <c r="K379" s="40"/>
      <c r="L379" s="44"/>
      <c r="M379" s="242"/>
      <c r="N379" s="243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150</v>
      </c>
      <c r="AU379" s="17" t="s">
        <v>83</v>
      </c>
    </row>
    <row r="380" s="2" customFormat="1" ht="24.15" customHeight="1">
      <c r="A380" s="38"/>
      <c r="B380" s="39"/>
      <c r="C380" s="271" t="s">
        <v>652</v>
      </c>
      <c r="D380" s="271" t="s">
        <v>378</v>
      </c>
      <c r="E380" s="272" t="s">
        <v>2028</v>
      </c>
      <c r="F380" s="273" t="s">
        <v>2029</v>
      </c>
      <c r="G380" s="274" t="s">
        <v>441</v>
      </c>
      <c r="H380" s="275">
        <v>1</v>
      </c>
      <c r="I380" s="276"/>
      <c r="J380" s="277">
        <f>ROUND(I380*H380,2)</f>
        <v>0</v>
      </c>
      <c r="K380" s="273" t="s">
        <v>147</v>
      </c>
      <c r="L380" s="278"/>
      <c r="M380" s="279" t="s">
        <v>1</v>
      </c>
      <c r="N380" s="280" t="s">
        <v>38</v>
      </c>
      <c r="O380" s="91"/>
      <c r="P380" s="235">
        <f>O380*H380</f>
        <v>0</v>
      </c>
      <c r="Q380" s="235">
        <v>0.044999999999999998</v>
      </c>
      <c r="R380" s="235">
        <f>Q380*H380</f>
        <v>0.044999999999999998</v>
      </c>
      <c r="S380" s="235">
        <v>0</v>
      </c>
      <c r="T380" s="23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7" t="s">
        <v>188</v>
      </c>
      <c r="AT380" s="237" t="s">
        <v>378</v>
      </c>
      <c r="AU380" s="237" t="s">
        <v>83</v>
      </c>
      <c r="AY380" s="17" t="s">
        <v>140</v>
      </c>
      <c r="BE380" s="238">
        <f>IF(N380="základní",J380,0)</f>
        <v>0</v>
      </c>
      <c r="BF380" s="238">
        <f>IF(N380="snížená",J380,0)</f>
        <v>0</v>
      </c>
      <c r="BG380" s="238">
        <f>IF(N380="zákl. přenesená",J380,0)</f>
        <v>0</v>
      </c>
      <c r="BH380" s="238">
        <f>IF(N380="sníž. přenesená",J380,0)</f>
        <v>0</v>
      </c>
      <c r="BI380" s="238">
        <f>IF(N380="nulová",J380,0)</f>
        <v>0</v>
      </c>
      <c r="BJ380" s="17" t="s">
        <v>81</v>
      </c>
      <c r="BK380" s="238">
        <f>ROUND(I380*H380,2)</f>
        <v>0</v>
      </c>
      <c r="BL380" s="17" t="s">
        <v>166</v>
      </c>
      <c r="BM380" s="237" t="s">
        <v>2030</v>
      </c>
    </row>
    <row r="381" s="2" customFormat="1">
      <c r="A381" s="38"/>
      <c r="B381" s="39"/>
      <c r="C381" s="40"/>
      <c r="D381" s="239" t="s">
        <v>150</v>
      </c>
      <c r="E381" s="40"/>
      <c r="F381" s="240" t="s">
        <v>2029</v>
      </c>
      <c r="G381" s="40"/>
      <c r="H381" s="40"/>
      <c r="I381" s="241"/>
      <c r="J381" s="40"/>
      <c r="K381" s="40"/>
      <c r="L381" s="44"/>
      <c r="M381" s="242"/>
      <c r="N381" s="243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150</v>
      </c>
      <c r="AU381" s="17" t="s">
        <v>83</v>
      </c>
    </row>
    <row r="382" s="2" customFormat="1" ht="24.15" customHeight="1">
      <c r="A382" s="38"/>
      <c r="B382" s="39"/>
      <c r="C382" s="226" t="s">
        <v>658</v>
      </c>
      <c r="D382" s="226" t="s">
        <v>143</v>
      </c>
      <c r="E382" s="227" t="s">
        <v>2031</v>
      </c>
      <c r="F382" s="228" t="s">
        <v>2032</v>
      </c>
      <c r="G382" s="229" t="s">
        <v>441</v>
      </c>
      <c r="H382" s="230">
        <v>1</v>
      </c>
      <c r="I382" s="231"/>
      <c r="J382" s="232">
        <f>ROUND(I382*H382,2)</f>
        <v>0</v>
      </c>
      <c r="K382" s="228" t="s">
        <v>147</v>
      </c>
      <c r="L382" s="44"/>
      <c r="M382" s="233" t="s">
        <v>1</v>
      </c>
      <c r="N382" s="234" t="s">
        <v>38</v>
      </c>
      <c r="O382" s="91"/>
      <c r="P382" s="235">
        <f>O382*H382</f>
        <v>0</v>
      </c>
      <c r="Q382" s="235">
        <v>0.0071300000000000001</v>
      </c>
      <c r="R382" s="235">
        <f>Q382*H382</f>
        <v>0.0071300000000000001</v>
      </c>
      <c r="S382" s="235">
        <v>0</v>
      </c>
      <c r="T382" s="23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7" t="s">
        <v>166</v>
      </c>
      <c r="AT382" s="237" t="s">
        <v>143</v>
      </c>
      <c r="AU382" s="237" t="s">
        <v>83</v>
      </c>
      <c r="AY382" s="17" t="s">
        <v>140</v>
      </c>
      <c r="BE382" s="238">
        <f>IF(N382="základní",J382,0)</f>
        <v>0</v>
      </c>
      <c r="BF382" s="238">
        <f>IF(N382="snížená",J382,0)</f>
        <v>0</v>
      </c>
      <c r="BG382" s="238">
        <f>IF(N382="zákl. přenesená",J382,0)</f>
        <v>0</v>
      </c>
      <c r="BH382" s="238">
        <f>IF(N382="sníž. přenesená",J382,0)</f>
        <v>0</v>
      </c>
      <c r="BI382" s="238">
        <f>IF(N382="nulová",J382,0)</f>
        <v>0</v>
      </c>
      <c r="BJ382" s="17" t="s">
        <v>81</v>
      </c>
      <c r="BK382" s="238">
        <f>ROUND(I382*H382,2)</f>
        <v>0</v>
      </c>
      <c r="BL382" s="17" t="s">
        <v>166</v>
      </c>
      <c r="BM382" s="237" t="s">
        <v>2033</v>
      </c>
    </row>
    <row r="383" s="2" customFormat="1">
      <c r="A383" s="38"/>
      <c r="B383" s="39"/>
      <c r="C383" s="40"/>
      <c r="D383" s="239" t="s">
        <v>150</v>
      </c>
      <c r="E383" s="40"/>
      <c r="F383" s="240" t="s">
        <v>2034</v>
      </c>
      <c r="G383" s="40"/>
      <c r="H383" s="40"/>
      <c r="I383" s="241"/>
      <c r="J383" s="40"/>
      <c r="K383" s="40"/>
      <c r="L383" s="44"/>
      <c r="M383" s="242"/>
      <c r="N383" s="243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150</v>
      </c>
      <c r="AU383" s="17" t="s">
        <v>83</v>
      </c>
    </row>
    <row r="384" s="2" customFormat="1">
      <c r="A384" s="38"/>
      <c r="B384" s="39"/>
      <c r="C384" s="40"/>
      <c r="D384" s="244" t="s">
        <v>152</v>
      </c>
      <c r="E384" s="40"/>
      <c r="F384" s="245" t="s">
        <v>2035</v>
      </c>
      <c r="G384" s="40"/>
      <c r="H384" s="40"/>
      <c r="I384" s="241"/>
      <c r="J384" s="40"/>
      <c r="K384" s="40"/>
      <c r="L384" s="44"/>
      <c r="M384" s="242"/>
      <c r="N384" s="243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152</v>
      </c>
      <c r="AU384" s="17" t="s">
        <v>83</v>
      </c>
    </row>
    <row r="385" s="2" customFormat="1" ht="24.15" customHeight="1">
      <c r="A385" s="38"/>
      <c r="B385" s="39"/>
      <c r="C385" s="271" t="s">
        <v>662</v>
      </c>
      <c r="D385" s="271" t="s">
        <v>378</v>
      </c>
      <c r="E385" s="272" t="s">
        <v>2036</v>
      </c>
      <c r="F385" s="273" t="s">
        <v>2037</v>
      </c>
      <c r="G385" s="274" t="s">
        <v>441</v>
      </c>
      <c r="H385" s="275">
        <v>1</v>
      </c>
      <c r="I385" s="276"/>
      <c r="J385" s="277">
        <f>ROUND(I385*H385,2)</f>
        <v>0</v>
      </c>
      <c r="K385" s="273" t="s">
        <v>147</v>
      </c>
      <c r="L385" s="278"/>
      <c r="M385" s="279" t="s">
        <v>1</v>
      </c>
      <c r="N385" s="280" t="s">
        <v>38</v>
      </c>
      <c r="O385" s="91"/>
      <c r="P385" s="235">
        <f>O385*H385</f>
        <v>0</v>
      </c>
      <c r="Q385" s="235">
        <v>0.063899999999999998</v>
      </c>
      <c r="R385" s="235">
        <f>Q385*H385</f>
        <v>0.063899999999999998</v>
      </c>
      <c r="S385" s="235">
        <v>0</v>
      </c>
      <c r="T385" s="23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7" t="s">
        <v>188</v>
      </c>
      <c r="AT385" s="237" t="s">
        <v>378</v>
      </c>
      <c r="AU385" s="237" t="s">
        <v>83</v>
      </c>
      <c r="AY385" s="17" t="s">
        <v>140</v>
      </c>
      <c r="BE385" s="238">
        <f>IF(N385="základní",J385,0)</f>
        <v>0</v>
      </c>
      <c r="BF385" s="238">
        <f>IF(N385="snížená",J385,0)</f>
        <v>0</v>
      </c>
      <c r="BG385" s="238">
        <f>IF(N385="zákl. přenesená",J385,0)</f>
        <v>0</v>
      </c>
      <c r="BH385" s="238">
        <f>IF(N385="sníž. přenesená",J385,0)</f>
        <v>0</v>
      </c>
      <c r="BI385" s="238">
        <f>IF(N385="nulová",J385,0)</f>
        <v>0</v>
      </c>
      <c r="BJ385" s="17" t="s">
        <v>81</v>
      </c>
      <c r="BK385" s="238">
        <f>ROUND(I385*H385,2)</f>
        <v>0</v>
      </c>
      <c r="BL385" s="17" t="s">
        <v>166</v>
      </c>
      <c r="BM385" s="237" t="s">
        <v>2038</v>
      </c>
    </row>
    <row r="386" s="2" customFormat="1">
      <c r="A386" s="38"/>
      <c r="B386" s="39"/>
      <c r="C386" s="40"/>
      <c r="D386" s="239" t="s">
        <v>150</v>
      </c>
      <c r="E386" s="40"/>
      <c r="F386" s="240" t="s">
        <v>2037</v>
      </c>
      <c r="G386" s="40"/>
      <c r="H386" s="40"/>
      <c r="I386" s="241"/>
      <c r="J386" s="40"/>
      <c r="K386" s="40"/>
      <c r="L386" s="44"/>
      <c r="M386" s="242"/>
      <c r="N386" s="243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150</v>
      </c>
      <c r="AU386" s="17" t="s">
        <v>83</v>
      </c>
    </row>
    <row r="387" s="2" customFormat="1" ht="21.75" customHeight="1">
      <c r="A387" s="38"/>
      <c r="B387" s="39"/>
      <c r="C387" s="226" t="s">
        <v>666</v>
      </c>
      <c r="D387" s="226" t="s">
        <v>143</v>
      </c>
      <c r="E387" s="227" t="s">
        <v>667</v>
      </c>
      <c r="F387" s="228" t="s">
        <v>668</v>
      </c>
      <c r="G387" s="229" t="s">
        <v>441</v>
      </c>
      <c r="H387" s="230">
        <v>2</v>
      </c>
      <c r="I387" s="231"/>
      <c r="J387" s="232">
        <f>ROUND(I387*H387,2)</f>
        <v>0</v>
      </c>
      <c r="K387" s="228" t="s">
        <v>147</v>
      </c>
      <c r="L387" s="44"/>
      <c r="M387" s="233" t="s">
        <v>1</v>
      </c>
      <c r="N387" s="234" t="s">
        <v>38</v>
      </c>
      <c r="O387" s="91"/>
      <c r="P387" s="235">
        <f>O387*H387</f>
        <v>0</v>
      </c>
      <c r="Q387" s="235">
        <v>0.0016199999999999999</v>
      </c>
      <c r="R387" s="235">
        <f>Q387*H387</f>
        <v>0.0032399999999999998</v>
      </c>
      <c r="S387" s="235">
        <v>0</v>
      </c>
      <c r="T387" s="236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7" t="s">
        <v>166</v>
      </c>
      <c r="AT387" s="237" t="s">
        <v>143</v>
      </c>
      <c r="AU387" s="237" t="s">
        <v>83</v>
      </c>
      <c r="AY387" s="17" t="s">
        <v>140</v>
      </c>
      <c r="BE387" s="238">
        <f>IF(N387="základní",J387,0)</f>
        <v>0</v>
      </c>
      <c r="BF387" s="238">
        <f>IF(N387="snížená",J387,0)</f>
        <v>0</v>
      </c>
      <c r="BG387" s="238">
        <f>IF(N387="zákl. přenesená",J387,0)</f>
        <v>0</v>
      </c>
      <c r="BH387" s="238">
        <f>IF(N387="sníž. přenesená",J387,0)</f>
        <v>0</v>
      </c>
      <c r="BI387" s="238">
        <f>IF(N387="nulová",J387,0)</f>
        <v>0</v>
      </c>
      <c r="BJ387" s="17" t="s">
        <v>81</v>
      </c>
      <c r="BK387" s="238">
        <f>ROUND(I387*H387,2)</f>
        <v>0</v>
      </c>
      <c r="BL387" s="17" t="s">
        <v>166</v>
      </c>
      <c r="BM387" s="237" t="s">
        <v>2039</v>
      </c>
    </row>
    <row r="388" s="2" customFormat="1">
      <c r="A388" s="38"/>
      <c r="B388" s="39"/>
      <c r="C388" s="40"/>
      <c r="D388" s="239" t="s">
        <v>150</v>
      </c>
      <c r="E388" s="40"/>
      <c r="F388" s="240" t="s">
        <v>670</v>
      </c>
      <c r="G388" s="40"/>
      <c r="H388" s="40"/>
      <c r="I388" s="241"/>
      <c r="J388" s="40"/>
      <c r="K388" s="40"/>
      <c r="L388" s="44"/>
      <c r="M388" s="242"/>
      <c r="N388" s="243"/>
      <c r="O388" s="91"/>
      <c r="P388" s="91"/>
      <c r="Q388" s="91"/>
      <c r="R388" s="91"/>
      <c r="S388" s="91"/>
      <c r="T388" s="92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150</v>
      </c>
      <c r="AU388" s="17" t="s">
        <v>83</v>
      </c>
    </row>
    <row r="389" s="2" customFormat="1">
      <c r="A389" s="38"/>
      <c r="B389" s="39"/>
      <c r="C389" s="40"/>
      <c r="D389" s="244" t="s">
        <v>152</v>
      </c>
      <c r="E389" s="40"/>
      <c r="F389" s="245" t="s">
        <v>671</v>
      </c>
      <c r="G389" s="40"/>
      <c r="H389" s="40"/>
      <c r="I389" s="241"/>
      <c r="J389" s="40"/>
      <c r="K389" s="40"/>
      <c r="L389" s="44"/>
      <c r="M389" s="242"/>
      <c r="N389" s="243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152</v>
      </c>
      <c r="AU389" s="17" t="s">
        <v>83</v>
      </c>
    </row>
    <row r="390" s="2" customFormat="1" ht="16.5" customHeight="1">
      <c r="A390" s="38"/>
      <c r="B390" s="39"/>
      <c r="C390" s="271" t="s">
        <v>673</v>
      </c>
      <c r="D390" s="271" t="s">
        <v>378</v>
      </c>
      <c r="E390" s="272" t="s">
        <v>2040</v>
      </c>
      <c r="F390" s="273" t="s">
        <v>2041</v>
      </c>
      <c r="G390" s="274" t="s">
        <v>441</v>
      </c>
      <c r="H390" s="275">
        <v>2</v>
      </c>
      <c r="I390" s="276"/>
      <c r="J390" s="277">
        <f>ROUND(I390*H390,2)</f>
        <v>0</v>
      </c>
      <c r="K390" s="273" t="s">
        <v>147</v>
      </c>
      <c r="L390" s="278"/>
      <c r="M390" s="279" t="s">
        <v>1</v>
      </c>
      <c r="N390" s="280" t="s">
        <v>38</v>
      </c>
      <c r="O390" s="91"/>
      <c r="P390" s="235">
        <f>O390*H390</f>
        <v>0</v>
      </c>
      <c r="Q390" s="235">
        <v>0.01847</v>
      </c>
      <c r="R390" s="235">
        <f>Q390*H390</f>
        <v>0.036940000000000001</v>
      </c>
      <c r="S390" s="235">
        <v>0</v>
      </c>
      <c r="T390" s="236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7" t="s">
        <v>188</v>
      </c>
      <c r="AT390" s="237" t="s">
        <v>378</v>
      </c>
      <c r="AU390" s="237" t="s">
        <v>83</v>
      </c>
      <c r="AY390" s="17" t="s">
        <v>140</v>
      </c>
      <c r="BE390" s="238">
        <f>IF(N390="základní",J390,0)</f>
        <v>0</v>
      </c>
      <c r="BF390" s="238">
        <f>IF(N390="snížená",J390,0)</f>
        <v>0</v>
      </c>
      <c r="BG390" s="238">
        <f>IF(N390="zákl. přenesená",J390,0)</f>
        <v>0</v>
      </c>
      <c r="BH390" s="238">
        <f>IF(N390="sníž. přenesená",J390,0)</f>
        <v>0</v>
      </c>
      <c r="BI390" s="238">
        <f>IF(N390="nulová",J390,0)</f>
        <v>0</v>
      </c>
      <c r="BJ390" s="17" t="s">
        <v>81</v>
      </c>
      <c r="BK390" s="238">
        <f>ROUND(I390*H390,2)</f>
        <v>0</v>
      </c>
      <c r="BL390" s="17" t="s">
        <v>166</v>
      </c>
      <c r="BM390" s="237" t="s">
        <v>2042</v>
      </c>
    </row>
    <row r="391" s="2" customFormat="1">
      <c r="A391" s="38"/>
      <c r="B391" s="39"/>
      <c r="C391" s="40"/>
      <c r="D391" s="239" t="s">
        <v>150</v>
      </c>
      <c r="E391" s="40"/>
      <c r="F391" s="240" t="s">
        <v>2041</v>
      </c>
      <c r="G391" s="40"/>
      <c r="H391" s="40"/>
      <c r="I391" s="241"/>
      <c r="J391" s="40"/>
      <c r="K391" s="40"/>
      <c r="L391" s="44"/>
      <c r="M391" s="242"/>
      <c r="N391" s="243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150</v>
      </c>
      <c r="AU391" s="17" t="s">
        <v>83</v>
      </c>
    </row>
    <row r="392" s="2" customFormat="1" ht="24.15" customHeight="1">
      <c r="A392" s="38"/>
      <c r="B392" s="39"/>
      <c r="C392" s="271" t="s">
        <v>678</v>
      </c>
      <c r="D392" s="271" t="s">
        <v>378</v>
      </c>
      <c r="E392" s="272" t="s">
        <v>2043</v>
      </c>
      <c r="F392" s="273" t="s">
        <v>2044</v>
      </c>
      <c r="G392" s="274" t="s">
        <v>441</v>
      </c>
      <c r="H392" s="275">
        <v>2</v>
      </c>
      <c r="I392" s="276"/>
      <c r="J392" s="277">
        <f>ROUND(I392*H392,2)</f>
        <v>0</v>
      </c>
      <c r="K392" s="273" t="s">
        <v>1</v>
      </c>
      <c r="L392" s="278"/>
      <c r="M392" s="279" t="s">
        <v>1</v>
      </c>
      <c r="N392" s="280" t="s">
        <v>38</v>
      </c>
      <c r="O392" s="91"/>
      <c r="P392" s="235">
        <f>O392*H392</f>
        <v>0</v>
      </c>
      <c r="Q392" s="235">
        <v>0.0091999999999999998</v>
      </c>
      <c r="R392" s="235">
        <f>Q392*H392</f>
        <v>0.0184</v>
      </c>
      <c r="S392" s="235">
        <v>0</v>
      </c>
      <c r="T392" s="23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7" t="s">
        <v>188</v>
      </c>
      <c r="AT392" s="237" t="s">
        <v>378</v>
      </c>
      <c r="AU392" s="237" t="s">
        <v>83</v>
      </c>
      <c r="AY392" s="17" t="s">
        <v>140</v>
      </c>
      <c r="BE392" s="238">
        <f>IF(N392="základní",J392,0)</f>
        <v>0</v>
      </c>
      <c r="BF392" s="238">
        <f>IF(N392="snížená",J392,0)</f>
        <v>0</v>
      </c>
      <c r="BG392" s="238">
        <f>IF(N392="zákl. přenesená",J392,0)</f>
        <v>0</v>
      </c>
      <c r="BH392" s="238">
        <f>IF(N392="sníž. přenesená",J392,0)</f>
        <v>0</v>
      </c>
      <c r="BI392" s="238">
        <f>IF(N392="nulová",J392,0)</f>
        <v>0</v>
      </c>
      <c r="BJ392" s="17" t="s">
        <v>81</v>
      </c>
      <c r="BK392" s="238">
        <f>ROUND(I392*H392,2)</f>
        <v>0</v>
      </c>
      <c r="BL392" s="17" t="s">
        <v>166</v>
      </c>
      <c r="BM392" s="237" t="s">
        <v>2045</v>
      </c>
    </row>
    <row r="393" s="2" customFormat="1">
      <c r="A393" s="38"/>
      <c r="B393" s="39"/>
      <c r="C393" s="40"/>
      <c r="D393" s="239" t="s">
        <v>150</v>
      </c>
      <c r="E393" s="40"/>
      <c r="F393" s="240" t="s">
        <v>2044</v>
      </c>
      <c r="G393" s="40"/>
      <c r="H393" s="40"/>
      <c r="I393" s="241"/>
      <c r="J393" s="40"/>
      <c r="K393" s="40"/>
      <c r="L393" s="44"/>
      <c r="M393" s="242"/>
      <c r="N393" s="243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150</v>
      </c>
      <c r="AU393" s="17" t="s">
        <v>83</v>
      </c>
    </row>
    <row r="394" s="2" customFormat="1" ht="16.5" customHeight="1">
      <c r="A394" s="38"/>
      <c r="B394" s="39"/>
      <c r="C394" s="226" t="s">
        <v>682</v>
      </c>
      <c r="D394" s="226" t="s">
        <v>143</v>
      </c>
      <c r="E394" s="227" t="s">
        <v>683</v>
      </c>
      <c r="F394" s="228" t="s">
        <v>684</v>
      </c>
      <c r="G394" s="229" t="s">
        <v>441</v>
      </c>
      <c r="H394" s="230">
        <v>2</v>
      </c>
      <c r="I394" s="231"/>
      <c r="J394" s="232">
        <f>ROUND(I394*H394,2)</f>
        <v>0</v>
      </c>
      <c r="K394" s="228" t="s">
        <v>147</v>
      </c>
      <c r="L394" s="44"/>
      <c r="M394" s="233" t="s">
        <v>1</v>
      </c>
      <c r="N394" s="234" t="s">
        <v>38</v>
      </c>
      <c r="O394" s="91"/>
      <c r="P394" s="235">
        <f>O394*H394</f>
        <v>0</v>
      </c>
      <c r="Q394" s="235">
        <v>0.0013600000000000001</v>
      </c>
      <c r="R394" s="235">
        <f>Q394*H394</f>
        <v>0.0027200000000000002</v>
      </c>
      <c r="S394" s="235">
        <v>0</v>
      </c>
      <c r="T394" s="236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7" t="s">
        <v>166</v>
      </c>
      <c r="AT394" s="237" t="s">
        <v>143</v>
      </c>
      <c r="AU394" s="237" t="s">
        <v>83</v>
      </c>
      <c r="AY394" s="17" t="s">
        <v>140</v>
      </c>
      <c r="BE394" s="238">
        <f>IF(N394="základní",J394,0)</f>
        <v>0</v>
      </c>
      <c r="BF394" s="238">
        <f>IF(N394="snížená",J394,0)</f>
        <v>0</v>
      </c>
      <c r="BG394" s="238">
        <f>IF(N394="zákl. přenesená",J394,0)</f>
        <v>0</v>
      </c>
      <c r="BH394" s="238">
        <f>IF(N394="sníž. přenesená",J394,0)</f>
        <v>0</v>
      </c>
      <c r="BI394" s="238">
        <f>IF(N394="nulová",J394,0)</f>
        <v>0</v>
      </c>
      <c r="BJ394" s="17" t="s">
        <v>81</v>
      </c>
      <c r="BK394" s="238">
        <f>ROUND(I394*H394,2)</f>
        <v>0</v>
      </c>
      <c r="BL394" s="17" t="s">
        <v>166</v>
      </c>
      <c r="BM394" s="237" t="s">
        <v>2046</v>
      </c>
    </row>
    <row r="395" s="2" customFormat="1">
      <c r="A395" s="38"/>
      <c r="B395" s="39"/>
      <c r="C395" s="40"/>
      <c r="D395" s="239" t="s">
        <v>150</v>
      </c>
      <c r="E395" s="40"/>
      <c r="F395" s="240" t="s">
        <v>686</v>
      </c>
      <c r="G395" s="40"/>
      <c r="H395" s="40"/>
      <c r="I395" s="241"/>
      <c r="J395" s="40"/>
      <c r="K395" s="40"/>
      <c r="L395" s="44"/>
      <c r="M395" s="242"/>
      <c r="N395" s="243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150</v>
      </c>
      <c r="AU395" s="17" t="s">
        <v>83</v>
      </c>
    </row>
    <row r="396" s="2" customFormat="1">
      <c r="A396" s="38"/>
      <c r="B396" s="39"/>
      <c r="C396" s="40"/>
      <c r="D396" s="244" t="s">
        <v>152</v>
      </c>
      <c r="E396" s="40"/>
      <c r="F396" s="245" t="s">
        <v>687</v>
      </c>
      <c r="G396" s="40"/>
      <c r="H396" s="40"/>
      <c r="I396" s="241"/>
      <c r="J396" s="40"/>
      <c r="K396" s="40"/>
      <c r="L396" s="44"/>
      <c r="M396" s="242"/>
      <c r="N396" s="243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152</v>
      </c>
      <c r="AU396" s="17" t="s">
        <v>83</v>
      </c>
    </row>
    <row r="397" s="2" customFormat="1" ht="24.15" customHeight="1">
      <c r="A397" s="38"/>
      <c r="B397" s="39"/>
      <c r="C397" s="271" t="s">
        <v>688</v>
      </c>
      <c r="D397" s="271" t="s">
        <v>378</v>
      </c>
      <c r="E397" s="272" t="s">
        <v>689</v>
      </c>
      <c r="F397" s="273" t="s">
        <v>690</v>
      </c>
      <c r="G397" s="274" t="s">
        <v>441</v>
      </c>
      <c r="H397" s="275">
        <v>2</v>
      </c>
      <c r="I397" s="276"/>
      <c r="J397" s="277">
        <f>ROUND(I397*H397,2)</f>
        <v>0</v>
      </c>
      <c r="K397" s="273" t="s">
        <v>147</v>
      </c>
      <c r="L397" s="278"/>
      <c r="M397" s="279" t="s">
        <v>1</v>
      </c>
      <c r="N397" s="280" t="s">
        <v>38</v>
      </c>
      <c r="O397" s="91"/>
      <c r="P397" s="235">
        <f>O397*H397</f>
        <v>0</v>
      </c>
      <c r="Q397" s="235">
        <v>0.037499999999999999</v>
      </c>
      <c r="R397" s="235">
        <f>Q397*H397</f>
        <v>0.074999999999999997</v>
      </c>
      <c r="S397" s="235">
        <v>0</v>
      </c>
      <c r="T397" s="23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7" t="s">
        <v>188</v>
      </c>
      <c r="AT397" s="237" t="s">
        <v>378</v>
      </c>
      <c r="AU397" s="237" t="s">
        <v>83</v>
      </c>
      <c r="AY397" s="17" t="s">
        <v>140</v>
      </c>
      <c r="BE397" s="238">
        <f>IF(N397="základní",J397,0)</f>
        <v>0</v>
      </c>
      <c r="BF397" s="238">
        <f>IF(N397="snížená",J397,0)</f>
        <v>0</v>
      </c>
      <c r="BG397" s="238">
        <f>IF(N397="zákl. přenesená",J397,0)</f>
        <v>0</v>
      </c>
      <c r="BH397" s="238">
        <f>IF(N397="sníž. přenesená",J397,0)</f>
        <v>0</v>
      </c>
      <c r="BI397" s="238">
        <f>IF(N397="nulová",J397,0)</f>
        <v>0</v>
      </c>
      <c r="BJ397" s="17" t="s">
        <v>81</v>
      </c>
      <c r="BK397" s="238">
        <f>ROUND(I397*H397,2)</f>
        <v>0</v>
      </c>
      <c r="BL397" s="17" t="s">
        <v>166</v>
      </c>
      <c r="BM397" s="237" t="s">
        <v>2047</v>
      </c>
    </row>
    <row r="398" s="2" customFormat="1">
      <c r="A398" s="38"/>
      <c r="B398" s="39"/>
      <c r="C398" s="40"/>
      <c r="D398" s="239" t="s">
        <v>150</v>
      </c>
      <c r="E398" s="40"/>
      <c r="F398" s="240" t="s">
        <v>690</v>
      </c>
      <c r="G398" s="40"/>
      <c r="H398" s="40"/>
      <c r="I398" s="241"/>
      <c r="J398" s="40"/>
      <c r="K398" s="40"/>
      <c r="L398" s="44"/>
      <c r="M398" s="242"/>
      <c r="N398" s="243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150</v>
      </c>
      <c r="AU398" s="17" t="s">
        <v>83</v>
      </c>
    </row>
    <row r="399" s="2" customFormat="1" ht="21.75" customHeight="1">
      <c r="A399" s="38"/>
      <c r="B399" s="39"/>
      <c r="C399" s="226" t="s">
        <v>692</v>
      </c>
      <c r="D399" s="226" t="s">
        <v>143</v>
      </c>
      <c r="E399" s="227" t="s">
        <v>2048</v>
      </c>
      <c r="F399" s="228" t="s">
        <v>2049</v>
      </c>
      <c r="G399" s="229" t="s">
        <v>441</v>
      </c>
      <c r="H399" s="230">
        <v>3</v>
      </c>
      <c r="I399" s="231"/>
      <c r="J399" s="232">
        <f>ROUND(I399*H399,2)</f>
        <v>0</v>
      </c>
      <c r="K399" s="228" t="s">
        <v>147</v>
      </c>
      <c r="L399" s="44"/>
      <c r="M399" s="233" t="s">
        <v>1</v>
      </c>
      <c r="N399" s="234" t="s">
        <v>38</v>
      </c>
      <c r="O399" s="91"/>
      <c r="P399" s="235">
        <f>O399*H399</f>
        <v>0</v>
      </c>
      <c r="Q399" s="235">
        <v>0.00545</v>
      </c>
      <c r="R399" s="235">
        <f>Q399*H399</f>
        <v>0.01635</v>
      </c>
      <c r="S399" s="235">
        <v>0</v>
      </c>
      <c r="T399" s="236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7" t="s">
        <v>166</v>
      </c>
      <c r="AT399" s="237" t="s">
        <v>143</v>
      </c>
      <c r="AU399" s="237" t="s">
        <v>83</v>
      </c>
      <c r="AY399" s="17" t="s">
        <v>140</v>
      </c>
      <c r="BE399" s="238">
        <f>IF(N399="základní",J399,0)</f>
        <v>0</v>
      </c>
      <c r="BF399" s="238">
        <f>IF(N399="snížená",J399,0)</f>
        <v>0</v>
      </c>
      <c r="BG399" s="238">
        <f>IF(N399="zákl. přenesená",J399,0)</f>
        <v>0</v>
      </c>
      <c r="BH399" s="238">
        <f>IF(N399="sníž. přenesená",J399,0)</f>
        <v>0</v>
      </c>
      <c r="BI399" s="238">
        <f>IF(N399="nulová",J399,0)</f>
        <v>0</v>
      </c>
      <c r="BJ399" s="17" t="s">
        <v>81</v>
      </c>
      <c r="BK399" s="238">
        <f>ROUND(I399*H399,2)</f>
        <v>0</v>
      </c>
      <c r="BL399" s="17" t="s">
        <v>166</v>
      </c>
      <c r="BM399" s="237" t="s">
        <v>2050</v>
      </c>
    </row>
    <row r="400" s="2" customFormat="1">
      <c r="A400" s="38"/>
      <c r="B400" s="39"/>
      <c r="C400" s="40"/>
      <c r="D400" s="239" t="s">
        <v>150</v>
      </c>
      <c r="E400" s="40"/>
      <c r="F400" s="240" t="s">
        <v>2051</v>
      </c>
      <c r="G400" s="40"/>
      <c r="H400" s="40"/>
      <c r="I400" s="241"/>
      <c r="J400" s="40"/>
      <c r="K400" s="40"/>
      <c r="L400" s="44"/>
      <c r="M400" s="242"/>
      <c r="N400" s="243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150</v>
      </c>
      <c r="AU400" s="17" t="s">
        <v>83</v>
      </c>
    </row>
    <row r="401" s="2" customFormat="1">
      <c r="A401" s="38"/>
      <c r="B401" s="39"/>
      <c r="C401" s="40"/>
      <c r="D401" s="244" t="s">
        <v>152</v>
      </c>
      <c r="E401" s="40"/>
      <c r="F401" s="245" t="s">
        <v>2052</v>
      </c>
      <c r="G401" s="40"/>
      <c r="H401" s="40"/>
      <c r="I401" s="241"/>
      <c r="J401" s="40"/>
      <c r="K401" s="40"/>
      <c r="L401" s="44"/>
      <c r="M401" s="242"/>
      <c r="N401" s="243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152</v>
      </c>
      <c r="AU401" s="17" t="s">
        <v>83</v>
      </c>
    </row>
    <row r="402" s="14" customFormat="1">
      <c r="A402" s="14"/>
      <c r="B402" s="256"/>
      <c r="C402" s="257"/>
      <c r="D402" s="239" t="s">
        <v>154</v>
      </c>
      <c r="E402" s="258" t="s">
        <v>1</v>
      </c>
      <c r="F402" s="259" t="s">
        <v>161</v>
      </c>
      <c r="G402" s="257"/>
      <c r="H402" s="260">
        <v>3</v>
      </c>
      <c r="I402" s="261"/>
      <c r="J402" s="257"/>
      <c r="K402" s="257"/>
      <c r="L402" s="262"/>
      <c r="M402" s="263"/>
      <c r="N402" s="264"/>
      <c r="O402" s="264"/>
      <c r="P402" s="264"/>
      <c r="Q402" s="264"/>
      <c r="R402" s="264"/>
      <c r="S402" s="264"/>
      <c r="T402" s="26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6" t="s">
        <v>154</v>
      </c>
      <c r="AU402" s="266" t="s">
        <v>83</v>
      </c>
      <c r="AV402" s="14" t="s">
        <v>83</v>
      </c>
      <c r="AW402" s="14" t="s">
        <v>30</v>
      </c>
      <c r="AX402" s="14" t="s">
        <v>81</v>
      </c>
      <c r="AY402" s="266" t="s">
        <v>140</v>
      </c>
    </row>
    <row r="403" s="2" customFormat="1" ht="16.5" customHeight="1">
      <c r="A403" s="38"/>
      <c r="B403" s="39"/>
      <c r="C403" s="271" t="s">
        <v>699</v>
      </c>
      <c r="D403" s="271" t="s">
        <v>378</v>
      </c>
      <c r="E403" s="272" t="s">
        <v>2053</v>
      </c>
      <c r="F403" s="273" t="s">
        <v>2054</v>
      </c>
      <c r="G403" s="274" t="s">
        <v>441</v>
      </c>
      <c r="H403" s="275">
        <v>3</v>
      </c>
      <c r="I403" s="276"/>
      <c r="J403" s="277">
        <f>ROUND(I403*H403,2)</f>
        <v>0</v>
      </c>
      <c r="K403" s="273" t="s">
        <v>147</v>
      </c>
      <c r="L403" s="278"/>
      <c r="M403" s="279" t="s">
        <v>1</v>
      </c>
      <c r="N403" s="280" t="s">
        <v>38</v>
      </c>
      <c r="O403" s="91"/>
      <c r="P403" s="235">
        <f>O403*H403</f>
        <v>0</v>
      </c>
      <c r="Q403" s="235">
        <v>0.14699999999999999</v>
      </c>
      <c r="R403" s="235">
        <f>Q403*H403</f>
        <v>0.44099999999999995</v>
      </c>
      <c r="S403" s="235">
        <v>0</v>
      </c>
      <c r="T403" s="236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7" t="s">
        <v>188</v>
      </c>
      <c r="AT403" s="237" t="s">
        <v>378</v>
      </c>
      <c r="AU403" s="237" t="s">
        <v>83</v>
      </c>
      <c r="AY403" s="17" t="s">
        <v>140</v>
      </c>
      <c r="BE403" s="238">
        <f>IF(N403="základní",J403,0)</f>
        <v>0</v>
      </c>
      <c r="BF403" s="238">
        <f>IF(N403="snížená",J403,0)</f>
        <v>0</v>
      </c>
      <c r="BG403" s="238">
        <f>IF(N403="zákl. přenesená",J403,0)</f>
        <v>0</v>
      </c>
      <c r="BH403" s="238">
        <f>IF(N403="sníž. přenesená",J403,0)</f>
        <v>0</v>
      </c>
      <c r="BI403" s="238">
        <f>IF(N403="nulová",J403,0)</f>
        <v>0</v>
      </c>
      <c r="BJ403" s="17" t="s">
        <v>81</v>
      </c>
      <c r="BK403" s="238">
        <f>ROUND(I403*H403,2)</f>
        <v>0</v>
      </c>
      <c r="BL403" s="17" t="s">
        <v>166</v>
      </c>
      <c r="BM403" s="237" t="s">
        <v>2055</v>
      </c>
    </row>
    <row r="404" s="2" customFormat="1">
      <c r="A404" s="38"/>
      <c r="B404" s="39"/>
      <c r="C404" s="40"/>
      <c r="D404" s="239" t="s">
        <v>150</v>
      </c>
      <c r="E404" s="40"/>
      <c r="F404" s="240" t="s">
        <v>2054</v>
      </c>
      <c r="G404" s="40"/>
      <c r="H404" s="40"/>
      <c r="I404" s="241"/>
      <c r="J404" s="40"/>
      <c r="K404" s="40"/>
      <c r="L404" s="44"/>
      <c r="M404" s="242"/>
      <c r="N404" s="243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150</v>
      </c>
      <c r="AU404" s="17" t="s">
        <v>83</v>
      </c>
    </row>
    <row r="405" s="2" customFormat="1" ht="24.15" customHeight="1">
      <c r="A405" s="38"/>
      <c r="B405" s="39"/>
      <c r="C405" s="271" t="s">
        <v>707</v>
      </c>
      <c r="D405" s="271" t="s">
        <v>378</v>
      </c>
      <c r="E405" s="272" t="s">
        <v>2056</v>
      </c>
      <c r="F405" s="273" t="s">
        <v>2057</v>
      </c>
      <c r="G405" s="274" t="s">
        <v>441</v>
      </c>
      <c r="H405" s="275">
        <v>3</v>
      </c>
      <c r="I405" s="276"/>
      <c r="J405" s="277">
        <f>ROUND(I405*H405,2)</f>
        <v>0</v>
      </c>
      <c r="K405" s="273" t="s">
        <v>1</v>
      </c>
      <c r="L405" s="278"/>
      <c r="M405" s="279" t="s">
        <v>1</v>
      </c>
      <c r="N405" s="280" t="s">
        <v>38</v>
      </c>
      <c r="O405" s="91"/>
      <c r="P405" s="235">
        <f>O405*H405</f>
        <v>0</v>
      </c>
      <c r="Q405" s="235">
        <v>0.0073000000000000001</v>
      </c>
      <c r="R405" s="235">
        <f>Q405*H405</f>
        <v>0.021899999999999999</v>
      </c>
      <c r="S405" s="235">
        <v>0</v>
      </c>
      <c r="T405" s="236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7" t="s">
        <v>188</v>
      </c>
      <c r="AT405" s="237" t="s">
        <v>378</v>
      </c>
      <c r="AU405" s="237" t="s">
        <v>83</v>
      </c>
      <c r="AY405" s="17" t="s">
        <v>140</v>
      </c>
      <c r="BE405" s="238">
        <f>IF(N405="základní",J405,0)</f>
        <v>0</v>
      </c>
      <c r="BF405" s="238">
        <f>IF(N405="snížená",J405,0)</f>
        <v>0</v>
      </c>
      <c r="BG405" s="238">
        <f>IF(N405="zákl. přenesená",J405,0)</f>
        <v>0</v>
      </c>
      <c r="BH405" s="238">
        <f>IF(N405="sníž. přenesená",J405,0)</f>
        <v>0</v>
      </c>
      <c r="BI405" s="238">
        <f>IF(N405="nulová",J405,0)</f>
        <v>0</v>
      </c>
      <c r="BJ405" s="17" t="s">
        <v>81</v>
      </c>
      <c r="BK405" s="238">
        <f>ROUND(I405*H405,2)</f>
        <v>0</v>
      </c>
      <c r="BL405" s="17" t="s">
        <v>166</v>
      </c>
      <c r="BM405" s="237" t="s">
        <v>2058</v>
      </c>
    </row>
    <row r="406" s="2" customFormat="1">
      <c r="A406" s="38"/>
      <c r="B406" s="39"/>
      <c r="C406" s="40"/>
      <c r="D406" s="239" t="s">
        <v>150</v>
      </c>
      <c r="E406" s="40"/>
      <c r="F406" s="240" t="s">
        <v>2057</v>
      </c>
      <c r="G406" s="40"/>
      <c r="H406" s="40"/>
      <c r="I406" s="241"/>
      <c r="J406" s="40"/>
      <c r="K406" s="40"/>
      <c r="L406" s="44"/>
      <c r="M406" s="242"/>
      <c r="N406" s="243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150</v>
      </c>
      <c r="AU406" s="17" t="s">
        <v>83</v>
      </c>
    </row>
    <row r="407" s="2" customFormat="1" ht="24.15" customHeight="1">
      <c r="A407" s="38"/>
      <c r="B407" s="39"/>
      <c r="C407" s="226" t="s">
        <v>714</v>
      </c>
      <c r="D407" s="226" t="s">
        <v>143</v>
      </c>
      <c r="E407" s="227" t="s">
        <v>2059</v>
      </c>
      <c r="F407" s="228" t="s">
        <v>2060</v>
      </c>
      <c r="G407" s="229" t="s">
        <v>396</v>
      </c>
      <c r="H407" s="230">
        <v>32.700000000000003</v>
      </c>
      <c r="I407" s="231"/>
      <c r="J407" s="232">
        <f>ROUND(I407*H407,2)</f>
        <v>0</v>
      </c>
      <c r="K407" s="228" t="s">
        <v>147</v>
      </c>
      <c r="L407" s="44"/>
      <c r="M407" s="233" t="s">
        <v>1</v>
      </c>
      <c r="N407" s="234" t="s">
        <v>38</v>
      </c>
      <c r="O407" s="91"/>
      <c r="P407" s="235">
        <f>O407*H407</f>
        <v>0</v>
      </c>
      <c r="Q407" s="235">
        <v>0</v>
      </c>
      <c r="R407" s="235">
        <f>Q407*H407</f>
        <v>0</v>
      </c>
      <c r="S407" s="235">
        <v>0</v>
      </c>
      <c r="T407" s="236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7" t="s">
        <v>166</v>
      </c>
      <c r="AT407" s="237" t="s">
        <v>143</v>
      </c>
      <c r="AU407" s="237" t="s">
        <v>83</v>
      </c>
      <c r="AY407" s="17" t="s">
        <v>140</v>
      </c>
      <c r="BE407" s="238">
        <f>IF(N407="základní",J407,0)</f>
        <v>0</v>
      </c>
      <c r="BF407" s="238">
        <f>IF(N407="snížená",J407,0)</f>
        <v>0</v>
      </c>
      <c r="BG407" s="238">
        <f>IF(N407="zákl. přenesená",J407,0)</f>
        <v>0</v>
      </c>
      <c r="BH407" s="238">
        <f>IF(N407="sníž. přenesená",J407,0)</f>
        <v>0</v>
      </c>
      <c r="BI407" s="238">
        <f>IF(N407="nulová",J407,0)</f>
        <v>0</v>
      </c>
      <c r="BJ407" s="17" t="s">
        <v>81</v>
      </c>
      <c r="BK407" s="238">
        <f>ROUND(I407*H407,2)</f>
        <v>0</v>
      </c>
      <c r="BL407" s="17" t="s">
        <v>166</v>
      </c>
      <c r="BM407" s="237" t="s">
        <v>2061</v>
      </c>
    </row>
    <row r="408" s="2" customFormat="1">
      <c r="A408" s="38"/>
      <c r="B408" s="39"/>
      <c r="C408" s="40"/>
      <c r="D408" s="239" t="s">
        <v>150</v>
      </c>
      <c r="E408" s="40"/>
      <c r="F408" s="240" t="s">
        <v>2062</v>
      </c>
      <c r="G408" s="40"/>
      <c r="H408" s="40"/>
      <c r="I408" s="241"/>
      <c r="J408" s="40"/>
      <c r="K408" s="40"/>
      <c r="L408" s="44"/>
      <c r="M408" s="242"/>
      <c r="N408" s="243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150</v>
      </c>
      <c r="AU408" s="17" t="s">
        <v>83</v>
      </c>
    </row>
    <row r="409" s="2" customFormat="1">
      <c r="A409" s="38"/>
      <c r="B409" s="39"/>
      <c r="C409" s="40"/>
      <c r="D409" s="244" t="s">
        <v>152</v>
      </c>
      <c r="E409" s="40"/>
      <c r="F409" s="245" t="s">
        <v>2063</v>
      </c>
      <c r="G409" s="40"/>
      <c r="H409" s="40"/>
      <c r="I409" s="241"/>
      <c r="J409" s="40"/>
      <c r="K409" s="40"/>
      <c r="L409" s="44"/>
      <c r="M409" s="242"/>
      <c r="N409" s="243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152</v>
      </c>
      <c r="AU409" s="17" t="s">
        <v>83</v>
      </c>
    </row>
    <row r="410" s="14" customFormat="1">
      <c r="A410" s="14"/>
      <c r="B410" s="256"/>
      <c r="C410" s="257"/>
      <c r="D410" s="239" t="s">
        <v>154</v>
      </c>
      <c r="E410" s="258" t="s">
        <v>1</v>
      </c>
      <c r="F410" s="259" t="s">
        <v>2064</v>
      </c>
      <c r="G410" s="257"/>
      <c r="H410" s="260">
        <v>32.700000000000003</v>
      </c>
      <c r="I410" s="261"/>
      <c r="J410" s="257"/>
      <c r="K410" s="257"/>
      <c r="L410" s="262"/>
      <c r="M410" s="263"/>
      <c r="N410" s="264"/>
      <c r="O410" s="264"/>
      <c r="P410" s="264"/>
      <c r="Q410" s="264"/>
      <c r="R410" s="264"/>
      <c r="S410" s="264"/>
      <c r="T410" s="26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6" t="s">
        <v>154</v>
      </c>
      <c r="AU410" s="266" t="s">
        <v>83</v>
      </c>
      <c r="AV410" s="14" t="s">
        <v>83</v>
      </c>
      <c r="AW410" s="14" t="s">
        <v>30</v>
      </c>
      <c r="AX410" s="14" t="s">
        <v>81</v>
      </c>
      <c r="AY410" s="266" t="s">
        <v>140</v>
      </c>
    </row>
    <row r="411" s="2" customFormat="1" ht="24.15" customHeight="1">
      <c r="A411" s="38"/>
      <c r="B411" s="39"/>
      <c r="C411" s="226" t="s">
        <v>719</v>
      </c>
      <c r="D411" s="226" t="s">
        <v>143</v>
      </c>
      <c r="E411" s="227" t="s">
        <v>2065</v>
      </c>
      <c r="F411" s="228" t="s">
        <v>2066</v>
      </c>
      <c r="G411" s="229" t="s">
        <v>396</v>
      </c>
      <c r="H411" s="230">
        <v>32.700000000000003</v>
      </c>
      <c r="I411" s="231"/>
      <c r="J411" s="232">
        <f>ROUND(I411*H411,2)</f>
        <v>0</v>
      </c>
      <c r="K411" s="228" t="s">
        <v>147</v>
      </c>
      <c r="L411" s="44"/>
      <c r="M411" s="233" t="s">
        <v>1</v>
      </c>
      <c r="N411" s="234" t="s">
        <v>38</v>
      </c>
      <c r="O411" s="91"/>
      <c r="P411" s="235">
        <f>O411*H411</f>
        <v>0</v>
      </c>
      <c r="Q411" s="235">
        <v>0</v>
      </c>
      <c r="R411" s="235">
        <f>Q411*H411</f>
        <v>0</v>
      </c>
      <c r="S411" s="235">
        <v>0</v>
      </c>
      <c r="T411" s="236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7" t="s">
        <v>166</v>
      </c>
      <c r="AT411" s="237" t="s">
        <v>143</v>
      </c>
      <c r="AU411" s="237" t="s">
        <v>83</v>
      </c>
      <c r="AY411" s="17" t="s">
        <v>140</v>
      </c>
      <c r="BE411" s="238">
        <f>IF(N411="základní",J411,0)</f>
        <v>0</v>
      </c>
      <c r="BF411" s="238">
        <f>IF(N411="snížená",J411,0)</f>
        <v>0</v>
      </c>
      <c r="BG411" s="238">
        <f>IF(N411="zákl. přenesená",J411,0)</f>
        <v>0</v>
      </c>
      <c r="BH411" s="238">
        <f>IF(N411="sníž. přenesená",J411,0)</f>
        <v>0</v>
      </c>
      <c r="BI411" s="238">
        <f>IF(N411="nulová",J411,0)</f>
        <v>0</v>
      </c>
      <c r="BJ411" s="17" t="s">
        <v>81</v>
      </c>
      <c r="BK411" s="238">
        <f>ROUND(I411*H411,2)</f>
        <v>0</v>
      </c>
      <c r="BL411" s="17" t="s">
        <v>166</v>
      </c>
      <c r="BM411" s="237" t="s">
        <v>2067</v>
      </c>
    </row>
    <row r="412" s="2" customFormat="1">
      <c r="A412" s="38"/>
      <c r="B412" s="39"/>
      <c r="C412" s="40"/>
      <c r="D412" s="239" t="s">
        <v>150</v>
      </c>
      <c r="E412" s="40"/>
      <c r="F412" s="240" t="s">
        <v>2068</v>
      </c>
      <c r="G412" s="40"/>
      <c r="H412" s="40"/>
      <c r="I412" s="241"/>
      <c r="J412" s="40"/>
      <c r="K412" s="40"/>
      <c r="L412" s="44"/>
      <c r="M412" s="242"/>
      <c r="N412" s="243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150</v>
      </c>
      <c r="AU412" s="17" t="s">
        <v>83</v>
      </c>
    </row>
    <row r="413" s="2" customFormat="1">
      <c r="A413" s="38"/>
      <c r="B413" s="39"/>
      <c r="C413" s="40"/>
      <c r="D413" s="244" t="s">
        <v>152</v>
      </c>
      <c r="E413" s="40"/>
      <c r="F413" s="245" t="s">
        <v>2069</v>
      </c>
      <c r="G413" s="40"/>
      <c r="H413" s="40"/>
      <c r="I413" s="241"/>
      <c r="J413" s="40"/>
      <c r="K413" s="40"/>
      <c r="L413" s="44"/>
      <c r="M413" s="242"/>
      <c r="N413" s="243"/>
      <c r="O413" s="91"/>
      <c r="P413" s="91"/>
      <c r="Q413" s="91"/>
      <c r="R413" s="91"/>
      <c r="S413" s="91"/>
      <c r="T413" s="92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152</v>
      </c>
      <c r="AU413" s="17" t="s">
        <v>83</v>
      </c>
    </row>
    <row r="414" s="2" customFormat="1" ht="16.5" customHeight="1">
      <c r="A414" s="38"/>
      <c r="B414" s="39"/>
      <c r="C414" s="226" t="s">
        <v>727</v>
      </c>
      <c r="D414" s="226" t="s">
        <v>143</v>
      </c>
      <c r="E414" s="227" t="s">
        <v>720</v>
      </c>
      <c r="F414" s="228" t="s">
        <v>721</v>
      </c>
      <c r="G414" s="229" t="s">
        <v>441</v>
      </c>
      <c r="H414" s="230">
        <v>5</v>
      </c>
      <c r="I414" s="231"/>
      <c r="J414" s="232">
        <f>ROUND(I414*H414,2)</f>
        <v>0</v>
      </c>
      <c r="K414" s="228" t="s">
        <v>147</v>
      </c>
      <c r="L414" s="44"/>
      <c r="M414" s="233" t="s">
        <v>1</v>
      </c>
      <c r="N414" s="234" t="s">
        <v>38</v>
      </c>
      <c r="O414" s="91"/>
      <c r="P414" s="235">
        <f>O414*H414</f>
        <v>0</v>
      </c>
      <c r="Q414" s="235">
        <v>0.040000000000000001</v>
      </c>
      <c r="R414" s="235">
        <f>Q414*H414</f>
        <v>0.20000000000000001</v>
      </c>
      <c r="S414" s="235">
        <v>0</v>
      </c>
      <c r="T414" s="236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37" t="s">
        <v>166</v>
      </c>
      <c r="AT414" s="237" t="s">
        <v>143</v>
      </c>
      <c r="AU414" s="237" t="s">
        <v>83</v>
      </c>
      <c r="AY414" s="17" t="s">
        <v>140</v>
      </c>
      <c r="BE414" s="238">
        <f>IF(N414="základní",J414,0)</f>
        <v>0</v>
      </c>
      <c r="BF414" s="238">
        <f>IF(N414="snížená",J414,0)</f>
        <v>0</v>
      </c>
      <c r="BG414" s="238">
        <f>IF(N414="zákl. přenesená",J414,0)</f>
        <v>0</v>
      </c>
      <c r="BH414" s="238">
        <f>IF(N414="sníž. přenesená",J414,0)</f>
        <v>0</v>
      </c>
      <c r="BI414" s="238">
        <f>IF(N414="nulová",J414,0)</f>
        <v>0</v>
      </c>
      <c r="BJ414" s="17" t="s">
        <v>81</v>
      </c>
      <c r="BK414" s="238">
        <f>ROUND(I414*H414,2)</f>
        <v>0</v>
      </c>
      <c r="BL414" s="17" t="s">
        <v>166</v>
      </c>
      <c r="BM414" s="237" t="s">
        <v>2070</v>
      </c>
    </row>
    <row r="415" s="2" customFormat="1">
      <c r="A415" s="38"/>
      <c r="B415" s="39"/>
      <c r="C415" s="40"/>
      <c r="D415" s="239" t="s">
        <v>150</v>
      </c>
      <c r="E415" s="40"/>
      <c r="F415" s="240" t="s">
        <v>723</v>
      </c>
      <c r="G415" s="40"/>
      <c r="H415" s="40"/>
      <c r="I415" s="241"/>
      <c r="J415" s="40"/>
      <c r="K415" s="40"/>
      <c r="L415" s="44"/>
      <c r="M415" s="242"/>
      <c r="N415" s="243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150</v>
      </c>
      <c r="AU415" s="17" t="s">
        <v>83</v>
      </c>
    </row>
    <row r="416" s="2" customFormat="1">
      <c r="A416" s="38"/>
      <c r="B416" s="39"/>
      <c r="C416" s="40"/>
      <c r="D416" s="244" t="s">
        <v>152</v>
      </c>
      <c r="E416" s="40"/>
      <c r="F416" s="245" t="s">
        <v>724</v>
      </c>
      <c r="G416" s="40"/>
      <c r="H416" s="40"/>
      <c r="I416" s="241"/>
      <c r="J416" s="40"/>
      <c r="K416" s="40"/>
      <c r="L416" s="44"/>
      <c r="M416" s="242"/>
      <c r="N416" s="243"/>
      <c r="O416" s="91"/>
      <c r="P416" s="91"/>
      <c r="Q416" s="91"/>
      <c r="R416" s="91"/>
      <c r="S416" s="91"/>
      <c r="T416" s="92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152</v>
      </c>
      <c r="AU416" s="17" t="s">
        <v>83</v>
      </c>
    </row>
    <row r="417" s="13" customFormat="1">
      <c r="A417" s="13"/>
      <c r="B417" s="246"/>
      <c r="C417" s="247"/>
      <c r="D417" s="239" t="s">
        <v>154</v>
      </c>
      <c r="E417" s="248" t="s">
        <v>1</v>
      </c>
      <c r="F417" s="249" t="s">
        <v>725</v>
      </c>
      <c r="G417" s="247"/>
      <c r="H417" s="248" t="s">
        <v>1</v>
      </c>
      <c r="I417" s="250"/>
      <c r="J417" s="247"/>
      <c r="K417" s="247"/>
      <c r="L417" s="251"/>
      <c r="M417" s="252"/>
      <c r="N417" s="253"/>
      <c r="O417" s="253"/>
      <c r="P417" s="253"/>
      <c r="Q417" s="253"/>
      <c r="R417" s="253"/>
      <c r="S417" s="253"/>
      <c r="T417" s="25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5" t="s">
        <v>154</v>
      </c>
      <c r="AU417" s="255" t="s">
        <v>83</v>
      </c>
      <c r="AV417" s="13" t="s">
        <v>81</v>
      </c>
      <c r="AW417" s="13" t="s">
        <v>30</v>
      </c>
      <c r="AX417" s="13" t="s">
        <v>73</v>
      </c>
      <c r="AY417" s="255" t="s">
        <v>140</v>
      </c>
    </row>
    <row r="418" s="14" customFormat="1">
      <c r="A418" s="14"/>
      <c r="B418" s="256"/>
      <c r="C418" s="257"/>
      <c r="D418" s="239" t="s">
        <v>154</v>
      </c>
      <c r="E418" s="258" t="s">
        <v>1</v>
      </c>
      <c r="F418" s="259" t="s">
        <v>139</v>
      </c>
      <c r="G418" s="257"/>
      <c r="H418" s="260">
        <v>5</v>
      </c>
      <c r="I418" s="261"/>
      <c r="J418" s="257"/>
      <c r="K418" s="257"/>
      <c r="L418" s="262"/>
      <c r="M418" s="263"/>
      <c r="N418" s="264"/>
      <c r="O418" s="264"/>
      <c r="P418" s="264"/>
      <c r="Q418" s="264"/>
      <c r="R418" s="264"/>
      <c r="S418" s="264"/>
      <c r="T418" s="265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6" t="s">
        <v>154</v>
      </c>
      <c r="AU418" s="266" t="s">
        <v>83</v>
      </c>
      <c r="AV418" s="14" t="s">
        <v>83</v>
      </c>
      <c r="AW418" s="14" t="s">
        <v>30</v>
      </c>
      <c r="AX418" s="14" t="s">
        <v>81</v>
      </c>
      <c r="AY418" s="266" t="s">
        <v>140</v>
      </c>
    </row>
    <row r="419" s="2" customFormat="1" ht="24.15" customHeight="1">
      <c r="A419" s="38"/>
      <c r="B419" s="39"/>
      <c r="C419" s="271" t="s">
        <v>731</v>
      </c>
      <c r="D419" s="271" t="s">
        <v>378</v>
      </c>
      <c r="E419" s="272" t="s">
        <v>728</v>
      </c>
      <c r="F419" s="273" t="s">
        <v>729</v>
      </c>
      <c r="G419" s="274" t="s">
        <v>441</v>
      </c>
      <c r="H419" s="275">
        <v>5</v>
      </c>
      <c r="I419" s="276"/>
      <c r="J419" s="277">
        <f>ROUND(I419*H419,2)</f>
        <v>0</v>
      </c>
      <c r="K419" s="273" t="s">
        <v>1</v>
      </c>
      <c r="L419" s="278"/>
      <c r="M419" s="279" t="s">
        <v>1</v>
      </c>
      <c r="N419" s="280" t="s">
        <v>38</v>
      </c>
      <c r="O419" s="91"/>
      <c r="P419" s="235">
        <f>O419*H419</f>
        <v>0</v>
      </c>
      <c r="Q419" s="235">
        <v>0.013299999999999999</v>
      </c>
      <c r="R419" s="235">
        <f>Q419*H419</f>
        <v>0.066500000000000004</v>
      </c>
      <c r="S419" s="235">
        <v>0</v>
      </c>
      <c r="T419" s="236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37" t="s">
        <v>188</v>
      </c>
      <c r="AT419" s="237" t="s">
        <v>378</v>
      </c>
      <c r="AU419" s="237" t="s">
        <v>83</v>
      </c>
      <c r="AY419" s="17" t="s">
        <v>140</v>
      </c>
      <c r="BE419" s="238">
        <f>IF(N419="základní",J419,0)</f>
        <v>0</v>
      </c>
      <c r="BF419" s="238">
        <f>IF(N419="snížená",J419,0)</f>
        <v>0</v>
      </c>
      <c r="BG419" s="238">
        <f>IF(N419="zákl. přenesená",J419,0)</f>
        <v>0</v>
      </c>
      <c r="BH419" s="238">
        <f>IF(N419="sníž. přenesená",J419,0)</f>
        <v>0</v>
      </c>
      <c r="BI419" s="238">
        <f>IF(N419="nulová",J419,0)</f>
        <v>0</v>
      </c>
      <c r="BJ419" s="17" t="s">
        <v>81</v>
      </c>
      <c r="BK419" s="238">
        <f>ROUND(I419*H419,2)</f>
        <v>0</v>
      </c>
      <c r="BL419" s="17" t="s">
        <v>166</v>
      </c>
      <c r="BM419" s="237" t="s">
        <v>2071</v>
      </c>
    </row>
    <row r="420" s="2" customFormat="1">
      <c r="A420" s="38"/>
      <c r="B420" s="39"/>
      <c r="C420" s="40"/>
      <c r="D420" s="239" t="s">
        <v>150</v>
      </c>
      <c r="E420" s="40"/>
      <c r="F420" s="240" t="s">
        <v>729</v>
      </c>
      <c r="G420" s="40"/>
      <c r="H420" s="40"/>
      <c r="I420" s="241"/>
      <c r="J420" s="40"/>
      <c r="K420" s="40"/>
      <c r="L420" s="44"/>
      <c r="M420" s="242"/>
      <c r="N420" s="243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150</v>
      </c>
      <c r="AU420" s="17" t="s">
        <v>83</v>
      </c>
    </row>
    <row r="421" s="14" customFormat="1">
      <c r="A421" s="14"/>
      <c r="B421" s="256"/>
      <c r="C421" s="257"/>
      <c r="D421" s="239" t="s">
        <v>154</v>
      </c>
      <c r="E421" s="258" t="s">
        <v>1</v>
      </c>
      <c r="F421" s="259" t="s">
        <v>139</v>
      </c>
      <c r="G421" s="257"/>
      <c r="H421" s="260">
        <v>5</v>
      </c>
      <c r="I421" s="261"/>
      <c r="J421" s="257"/>
      <c r="K421" s="257"/>
      <c r="L421" s="262"/>
      <c r="M421" s="263"/>
      <c r="N421" s="264"/>
      <c r="O421" s="264"/>
      <c r="P421" s="264"/>
      <c r="Q421" s="264"/>
      <c r="R421" s="264"/>
      <c r="S421" s="264"/>
      <c r="T421" s="26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6" t="s">
        <v>154</v>
      </c>
      <c r="AU421" s="266" t="s">
        <v>83</v>
      </c>
      <c r="AV421" s="14" t="s">
        <v>83</v>
      </c>
      <c r="AW421" s="14" t="s">
        <v>30</v>
      </c>
      <c r="AX421" s="14" t="s">
        <v>81</v>
      </c>
      <c r="AY421" s="266" t="s">
        <v>140</v>
      </c>
    </row>
    <row r="422" s="2" customFormat="1" ht="16.5" customHeight="1">
      <c r="A422" s="38"/>
      <c r="B422" s="39"/>
      <c r="C422" s="226" t="s">
        <v>738</v>
      </c>
      <c r="D422" s="226" t="s">
        <v>143</v>
      </c>
      <c r="E422" s="227" t="s">
        <v>732</v>
      </c>
      <c r="F422" s="228" t="s">
        <v>733</v>
      </c>
      <c r="G422" s="229" t="s">
        <v>441</v>
      </c>
      <c r="H422" s="230">
        <v>2</v>
      </c>
      <c r="I422" s="231"/>
      <c r="J422" s="232">
        <f>ROUND(I422*H422,2)</f>
        <v>0</v>
      </c>
      <c r="K422" s="228" t="s">
        <v>147</v>
      </c>
      <c r="L422" s="44"/>
      <c r="M422" s="233" t="s">
        <v>1</v>
      </c>
      <c r="N422" s="234" t="s">
        <v>38</v>
      </c>
      <c r="O422" s="91"/>
      <c r="P422" s="235">
        <f>O422*H422</f>
        <v>0</v>
      </c>
      <c r="Q422" s="235">
        <v>0.050000000000000003</v>
      </c>
      <c r="R422" s="235">
        <f>Q422*H422</f>
        <v>0.10000000000000001</v>
      </c>
      <c r="S422" s="235">
        <v>0</v>
      </c>
      <c r="T422" s="236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7" t="s">
        <v>166</v>
      </c>
      <c r="AT422" s="237" t="s">
        <v>143</v>
      </c>
      <c r="AU422" s="237" t="s">
        <v>83</v>
      </c>
      <c r="AY422" s="17" t="s">
        <v>140</v>
      </c>
      <c r="BE422" s="238">
        <f>IF(N422="základní",J422,0)</f>
        <v>0</v>
      </c>
      <c r="BF422" s="238">
        <f>IF(N422="snížená",J422,0)</f>
        <v>0</v>
      </c>
      <c r="BG422" s="238">
        <f>IF(N422="zákl. přenesená",J422,0)</f>
        <v>0</v>
      </c>
      <c r="BH422" s="238">
        <f>IF(N422="sníž. přenesená",J422,0)</f>
        <v>0</v>
      </c>
      <c r="BI422" s="238">
        <f>IF(N422="nulová",J422,0)</f>
        <v>0</v>
      </c>
      <c r="BJ422" s="17" t="s">
        <v>81</v>
      </c>
      <c r="BK422" s="238">
        <f>ROUND(I422*H422,2)</f>
        <v>0</v>
      </c>
      <c r="BL422" s="17" t="s">
        <v>166</v>
      </c>
      <c r="BM422" s="237" t="s">
        <v>2072</v>
      </c>
    </row>
    <row r="423" s="2" customFormat="1">
      <c r="A423" s="38"/>
      <c r="B423" s="39"/>
      <c r="C423" s="40"/>
      <c r="D423" s="239" t="s">
        <v>150</v>
      </c>
      <c r="E423" s="40"/>
      <c r="F423" s="240" t="s">
        <v>735</v>
      </c>
      <c r="G423" s="40"/>
      <c r="H423" s="40"/>
      <c r="I423" s="241"/>
      <c r="J423" s="40"/>
      <c r="K423" s="40"/>
      <c r="L423" s="44"/>
      <c r="M423" s="242"/>
      <c r="N423" s="243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150</v>
      </c>
      <c r="AU423" s="17" t="s">
        <v>83</v>
      </c>
    </row>
    <row r="424" s="2" customFormat="1">
      <c r="A424" s="38"/>
      <c r="B424" s="39"/>
      <c r="C424" s="40"/>
      <c r="D424" s="244" t="s">
        <v>152</v>
      </c>
      <c r="E424" s="40"/>
      <c r="F424" s="245" t="s">
        <v>736</v>
      </c>
      <c r="G424" s="40"/>
      <c r="H424" s="40"/>
      <c r="I424" s="241"/>
      <c r="J424" s="40"/>
      <c r="K424" s="40"/>
      <c r="L424" s="44"/>
      <c r="M424" s="242"/>
      <c r="N424" s="243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152</v>
      </c>
      <c r="AU424" s="17" t="s">
        <v>83</v>
      </c>
    </row>
    <row r="425" s="13" customFormat="1">
      <c r="A425" s="13"/>
      <c r="B425" s="246"/>
      <c r="C425" s="247"/>
      <c r="D425" s="239" t="s">
        <v>154</v>
      </c>
      <c r="E425" s="248" t="s">
        <v>1</v>
      </c>
      <c r="F425" s="249" t="s">
        <v>737</v>
      </c>
      <c r="G425" s="247"/>
      <c r="H425" s="248" t="s">
        <v>1</v>
      </c>
      <c r="I425" s="250"/>
      <c r="J425" s="247"/>
      <c r="K425" s="247"/>
      <c r="L425" s="251"/>
      <c r="M425" s="252"/>
      <c r="N425" s="253"/>
      <c r="O425" s="253"/>
      <c r="P425" s="253"/>
      <c r="Q425" s="253"/>
      <c r="R425" s="253"/>
      <c r="S425" s="253"/>
      <c r="T425" s="25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5" t="s">
        <v>154</v>
      </c>
      <c r="AU425" s="255" t="s">
        <v>83</v>
      </c>
      <c r="AV425" s="13" t="s">
        <v>81</v>
      </c>
      <c r="AW425" s="13" t="s">
        <v>30</v>
      </c>
      <c r="AX425" s="13" t="s">
        <v>73</v>
      </c>
      <c r="AY425" s="255" t="s">
        <v>140</v>
      </c>
    </row>
    <row r="426" s="14" customFormat="1">
      <c r="A426" s="14"/>
      <c r="B426" s="256"/>
      <c r="C426" s="257"/>
      <c r="D426" s="239" t="s">
        <v>154</v>
      </c>
      <c r="E426" s="258" t="s">
        <v>1</v>
      </c>
      <c r="F426" s="259" t="s">
        <v>83</v>
      </c>
      <c r="G426" s="257"/>
      <c r="H426" s="260">
        <v>2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6" t="s">
        <v>154</v>
      </c>
      <c r="AU426" s="266" t="s">
        <v>83</v>
      </c>
      <c r="AV426" s="14" t="s">
        <v>83</v>
      </c>
      <c r="AW426" s="14" t="s">
        <v>30</v>
      </c>
      <c r="AX426" s="14" t="s">
        <v>81</v>
      </c>
      <c r="AY426" s="266" t="s">
        <v>140</v>
      </c>
    </row>
    <row r="427" s="2" customFormat="1" ht="16.5" customHeight="1">
      <c r="A427" s="38"/>
      <c r="B427" s="39"/>
      <c r="C427" s="271" t="s">
        <v>742</v>
      </c>
      <c r="D427" s="271" t="s">
        <v>378</v>
      </c>
      <c r="E427" s="272" t="s">
        <v>739</v>
      </c>
      <c r="F427" s="273" t="s">
        <v>740</v>
      </c>
      <c r="G427" s="274" t="s">
        <v>441</v>
      </c>
      <c r="H427" s="275">
        <v>2</v>
      </c>
      <c r="I427" s="276"/>
      <c r="J427" s="277">
        <f>ROUND(I427*H427,2)</f>
        <v>0</v>
      </c>
      <c r="K427" s="273" t="s">
        <v>1</v>
      </c>
      <c r="L427" s="278"/>
      <c r="M427" s="279" t="s">
        <v>1</v>
      </c>
      <c r="N427" s="280" t="s">
        <v>38</v>
      </c>
      <c r="O427" s="91"/>
      <c r="P427" s="235">
        <f>O427*H427</f>
        <v>0</v>
      </c>
      <c r="Q427" s="235">
        <v>0.029499999999999998</v>
      </c>
      <c r="R427" s="235">
        <f>Q427*H427</f>
        <v>0.058999999999999997</v>
      </c>
      <c r="S427" s="235">
        <v>0</v>
      </c>
      <c r="T427" s="236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7" t="s">
        <v>188</v>
      </c>
      <c r="AT427" s="237" t="s">
        <v>378</v>
      </c>
      <c r="AU427" s="237" t="s">
        <v>83</v>
      </c>
      <c r="AY427" s="17" t="s">
        <v>140</v>
      </c>
      <c r="BE427" s="238">
        <f>IF(N427="základní",J427,0)</f>
        <v>0</v>
      </c>
      <c r="BF427" s="238">
        <f>IF(N427="snížená",J427,0)</f>
        <v>0</v>
      </c>
      <c r="BG427" s="238">
        <f>IF(N427="zákl. přenesená",J427,0)</f>
        <v>0</v>
      </c>
      <c r="BH427" s="238">
        <f>IF(N427="sníž. přenesená",J427,0)</f>
        <v>0</v>
      </c>
      <c r="BI427" s="238">
        <f>IF(N427="nulová",J427,0)</f>
        <v>0</v>
      </c>
      <c r="BJ427" s="17" t="s">
        <v>81</v>
      </c>
      <c r="BK427" s="238">
        <f>ROUND(I427*H427,2)</f>
        <v>0</v>
      </c>
      <c r="BL427" s="17" t="s">
        <v>166</v>
      </c>
      <c r="BM427" s="237" t="s">
        <v>2073</v>
      </c>
    </row>
    <row r="428" s="2" customFormat="1">
      <c r="A428" s="38"/>
      <c r="B428" s="39"/>
      <c r="C428" s="40"/>
      <c r="D428" s="239" t="s">
        <v>150</v>
      </c>
      <c r="E428" s="40"/>
      <c r="F428" s="240" t="s">
        <v>740</v>
      </c>
      <c r="G428" s="40"/>
      <c r="H428" s="40"/>
      <c r="I428" s="241"/>
      <c r="J428" s="40"/>
      <c r="K428" s="40"/>
      <c r="L428" s="44"/>
      <c r="M428" s="242"/>
      <c r="N428" s="243"/>
      <c r="O428" s="91"/>
      <c r="P428" s="91"/>
      <c r="Q428" s="91"/>
      <c r="R428" s="91"/>
      <c r="S428" s="91"/>
      <c r="T428" s="92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150</v>
      </c>
      <c r="AU428" s="17" t="s">
        <v>83</v>
      </c>
    </row>
    <row r="429" s="2" customFormat="1" ht="16.5" customHeight="1">
      <c r="A429" s="38"/>
      <c r="B429" s="39"/>
      <c r="C429" s="226" t="s">
        <v>748</v>
      </c>
      <c r="D429" s="226" t="s">
        <v>143</v>
      </c>
      <c r="E429" s="227" t="s">
        <v>2074</v>
      </c>
      <c r="F429" s="228" t="s">
        <v>2075</v>
      </c>
      <c r="G429" s="229" t="s">
        <v>396</v>
      </c>
      <c r="H429" s="230">
        <v>30</v>
      </c>
      <c r="I429" s="231"/>
      <c r="J429" s="232">
        <f>ROUND(I429*H429,2)</f>
        <v>0</v>
      </c>
      <c r="K429" s="228" t="s">
        <v>147</v>
      </c>
      <c r="L429" s="44"/>
      <c r="M429" s="233" t="s">
        <v>1</v>
      </c>
      <c r="N429" s="234" t="s">
        <v>38</v>
      </c>
      <c r="O429" s="91"/>
      <c r="P429" s="235">
        <f>O429*H429</f>
        <v>0</v>
      </c>
      <c r="Q429" s="235">
        <v>0.00020000000000000001</v>
      </c>
      <c r="R429" s="235">
        <f>Q429*H429</f>
        <v>0.0060000000000000001</v>
      </c>
      <c r="S429" s="235">
        <v>0</v>
      </c>
      <c r="T429" s="236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37" t="s">
        <v>166</v>
      </c>
      <c r="AT429" s="237" t="s">
        <v>143</v>
      </c>
      <c r="AU429" s="237" t="s">
        <v>83</v>
      </c>
      <c r="AY429" s="17" t="s">
        <v>140</v>
      </c>
      <c r="BE429" s="238">
        <f>IF(N429="základní",J429,0)</f>
        <v>0</v>
      </c>
      <c r="BF429" s="238">
        <f>IF(N429="snížená",J429,0)</f>
        <v>0</v>
      </c>
      <c r="BG429" s="238">
        <f>IF(N429="zákl. přenesená",J429,0)</f>
        <v>0</v>
      </c>
      <c r="BH429" s="238">
        <f>IF(N429="sníž. přenesená",J429,0)</f>
        <v>0</v>
      </c>
      <c r="BI429" s="238">
        <f>IF(N429="nulová",J429,0)</f>
        <v>0</v>
      </c>
      <c r="BJ429" s="17" t="s">
        <v>81</v>
      </c>
      <c r="BK429" s="238">
        <f>ROUND(I429*H429,2)</f>
        <v>0</v>
      </c>
      <c r="BL429" s="17" t="s">
        <v>166</v>
      </c>
      <c r="BM429" s="237" t="s">
        <v>2076</v>
      </c>
    </row>
    <row r="430" s="2" customFormat="1">
      <c r="A430" s="38"/>
      <c r="B430" s="39"/>
      <c r="C430" s="40"/>
      <c r="D430" s="239" t="s">
        <v>150</v>
      </c>
      <c r="E430" s="40"/>
      <c r="F430" s="240" t="s">
        <v>2077</v>
      </c>
      <c r="G430" s="40"/>
      <c r="H430" s="40"/>
      <c r="I430" s="241"/>
      <c r="J430" s="40"/>
      <c r="K430" s="40"/>
      <c r="L430" s="44"/>
      <c r="M430" s="242"/>
      <c r="N430" s="243"/>
      <c r="O430" s="91"/>
      <c r="P430" s="91"/>
      <c r="Q430" s="91"/>
      <c r="R430" s="91"/>
      <c r="S430" s="91"/>
      <c r="T430" s="92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150</v>
      </c>
      <c r="AU430" s="17" t="s">
        <v>83</v>
      </c>
    </row>
    <row r="431" s="2" customFormat="1">
      <c r="A431" s="38"/>
      <c r="B431" s="39"/>
      <c r="C431" s="40"/>
      <c r="D431" s="244" t="s">
        <v>152</v>
      </c>
      <c r="E431" s="40"/>
      <c r="F431" s="245" t="s">
        <v>2078</v>
      </c>
      <c r="G431" s="40"/>
      <c r="H431" s="40"/>
      <c r="I431" s="241"/>
      <c r="J431" s="40"/>
      <c r="K431" s="40"/>
      <c r="L431" s="44"/>
      <c r="M431" s="242"/>
      <c r="N431" s="243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152</v>
      </c>
      <c r="AU431" s="17" t="s">
        <v>83</v>
      </c>
    </row>
    <row r="432" s="2" customFormat="1" ht="24.15" customHeight="1">
      <c r="A432" s="38"/>
      <c r="B432" s="39"/>
      <c r="C432" s="226" t="s">
        <v>754</v>
      </c>
      <c r="D432" s="226" t="s">
        <v>143</v>
      </c>
      <c r="E432" s="227" t="s">
        <v>749</v>
      </c>
      <c r="F432" s="228" t="s">
        <v>750</v>
      </c>
      <c r="G432" s="229" t="s">
        <v>396</v>
      </c>
      <c r="H432" s="230">
        <v>30</v>
      </c>
      <c r="I432" s="231"/>
      <c r="J432" s="232">
        <f>ROUND(I432*H432,2)</f>
        <v>0</v>
      </c>
      <c r="K432" s="228" t="s">
        <v>147</v>
      </c>
      <c r="L432" s="44"/>
      <c r="M432" s="233" t="s">
        <v>1</v>
      </c>
      <c r="N432" s="234" t="s">
        <v>38</v>
      </c>
      <c r="O432" s="91"/>
      <c r="P432" s="235">
        <f>O432*H432</f>
        <v>0</v>
      </c>
      <c r="Q432" s="235">
        <v>6.9999999999999994E-05</v>
      </c>
      <c r="R432" s="235">
        <f>Q432*H432</f>
        <v>0.0020999999999999999</v>
      </c>
      <c r="S432" s="235">
        <v>0</v>
      </c>
      <c r="T432" s="236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37" t="s">
        <v>166</v>
      </c>
      <c r="AT432" s="237" t="s">
        <v>143</v>
      </c>
      <c r="AU432" s="237" t="s">
        <v>83</v>
      </c>
      <c r="AY432" s="17" t="s">
        <v>140</v>
      </c>
      <c r="BE432" s="238">
        <f>IF(N432="základní",J432,0)</f>
        <v>0</v>
      </c>
      <c r="BF432" s="238">
        <f>IF(N432="snížená",J432,0)</f>
        <v>0</v>
      </c>
      <c r="BG432" s="238">
        <f>IF(N432="zákl. přenesená",J432,0)</f>
        <v>0</v>
      </c>
      <c r="BH432" s="238">
        <f>IF(N432="sníž. přenesená",J432,0)</f>
        <v>0</v>
      </c>
      <c r="BI432" s="238">
        <f>IF(N432="nulová",J432,0)</f>
        <v>0</v>
      </c>
      <c r="BJ432" s="17" t="s">
        <v>81</v>
      </c>
      <c r="BK432" s="238">
        <f>ROUND(I432*H432,2)</f>
        <v>0</v>
      </c>
      <c r="BL432" s="17" t="s">
        <v>166</v>
      </c>
      <c r="BM432" s="237" t="s">
        <v>2079</v>
      </c>
    </row>
    <row r="433" s="2" customFormat="1">
      <c r="A433" s="38"/>
      <c r="B433" s="39"/>
      <c r="C433" s="40"/>
      <c r="D433" s="239" t="s">
        <v>150</v>
      </c>
      <c r="E433" s="40"/>
      <c r="F433" s="240" t="s">
        <v>752</v>
      </c>
      <c r="G433" s="40"/>
      <c r="H433" s="40"/>
      <c r="I433" s="241"/>
      <c r="J433" s="40"/>
      <c r="K433" s="40"/>
      <c r="L433" s="44"/>
      <c r="M433" s="242"/>
      <c r="N433" s="243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150</v>
      </c>
      <c r="AU433" s="17" t="s">
        <v>83</v>
      </c>
    </row>
    <row r="434" s="2" customFormat="1">
      <c r="A434" s="38"/>
      <c r="B434" s="39"/>
      <c r="C434" s="40"/>
      <c r="D434" s="244" t="s">
        <v>152</v>
      </c>
      <c r="E434" s="40"/>
      <c r="F434" s="245" t="s">
        <v>753</v>
      </c>
      <c r="G434" s="40"/>
      <c r="H434" s="40"/>
      <c r="I434" s="241"/>
      <c r="J434" s="40"/>
      <c r="K434" s="40"/>
      <c r="L434" s="44"/>
      <c r="M434" s="242"/>
      <c r="N434" s="243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152</v>
      </c>
      <c r="AU434" s="17" t="s">
        <v>83</v>
      </c>
    </row>
    <row r="435" s="14" customFormat="1">
      <c r="A435" s="14"/>
      <c r="B435" s="256"/>
      <c r="C435" s="257"/>
      <c r="D435" s="239" t="s">
        <v>154</v>
      </c>
      <c r="E435" s="258" t="s">
        <v>1</v>
      </c>
      <c r="F435" s="259" t="s">
        <v>471</v>
      </c>
      <c r="G435" s="257"/>
      <c r="H435" s="260">
        <v>30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6" t="s">
        <v>154</v>
      </c>
      <c r="AU435" s="266" t="s">
        <v>83</v>
      </c>
      <c r="AV435" s="14" t="s">
        <v>83</v>
      </c>
      <c r="AW435" s="14" t="s">
        <v>30</v>
      </c>
      <c r="AX435" s="14" t="s">
        <v>81</v>
      </c>
      <c r="AY435" s="266" t="s">
        <v>140</v>
      </c>
    </row>
    <row r="436" s="2" customFormat="1" ht="37.8" customHeight="1">
      <c r="A436" s="38"/>
      <c r="B436" s="39"/>
      <c r="C436" s="226" t="s">
        <v>761</v>
      </c>
      <c r="D436" s="226" t="s">
        <v>143</v>
      </c>
      <c r="E436" s="227" t="s">
        <v>2080</v>
      </c>
      <c r="F436" s="228" t="s">
        <v>2081</v>
      </c>
      <c r="G436" s="229" t="s">
        <v>441</v>
      </c>
      <c r="H436" s="230">
        <v>7</v>
      </c>
      <c r="I436" s="231"/>
      <c r="J436" s="232">
        <f>ROUND(I436*H436,2)</f>
        <v>0</v>
      </c>
      <c r="K436" s="228" t="s">
        <v>1</v>
      </c>
      <c r="L436" s="44"/>
      <c r="M436" s="233" t="s">
        <v>1</v>
      </c>
      <c r="N436" s="234" t="s">
        <v>38</v>
      </c>
      <c r="O436" s="91"/>
      <c r="P436" s="235">
        <f>O436*H436</f>
        <v>0</v>
      </c>
      <c r="Q436" s="235">
        <v>0</v>
      </c>
      <c r="R436" s="235">
        <f>Q436*H436</f>
        <v>0</v>
      </c>
      <c r="S436" s="235">
        <v>0</v>
      </c>
      <c r="T436" s="23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7" t="s">
        <v>166</v>
      </c>
      <c r="AT436" s="237" t="s">
        <v>143</v>
      </c>
      <c r="AU436" s="237" t="s">
        <v>83</v>
      </c>
      <c r="AY436" s="17" t="s">
        <v>140</v>
      </c>
      <c r="BE436" s="238">
        <f>IF(N436="základní",J436,0)</f>
        <v>0</v>
      </c>
      <c r="BF436" s="238">
        <f>IF(N436="snížená",J436,0)</f>
        <v>0</v>
      </c>
      <c r="BG436" s="238">
        <f>IF(N436="zákl. přenesená",J436,0)</f>
        <v>0</v>
      </c>
      <c r="BH436" s="238">
        <f>IF(N436="sníž. přenesená",J436,0)</f>
        <v>0</v>
      </c>
      <c r="BI436" s="238">
        <f>IF(N436="nulová",J436,0)</f>
        <v>0</v>
      </c>
      <c r="BJ436" s="17" t="s">
        <v>81</v>
      </c>
      <c r="BK436" s="238">
        <f>ROUND(I436*H436,2)</f>
        <v>0</v>
      </c>
      <c r="BL436" s="17" t="s">
        <v>166</v>
      </c>
      <c r="BM436" s="237" t="s">
        <v>2082</v>
      </c>
    </row>
    <row r="437" s="2" customFormat="1">
      <c r="A437" s="38"/>
      <c r="B437" s="39"/>
      <c r="C437" s="40"/>
      <c r="D437" s="239" t="s">
        <v>150</v>
      </c>
      <c r="E437" s="40"/>
      <c r="F437" s="240" t="s">
        <v>2081</v>
      </c>
      <c r="G437" s="40"/>
      <c r="H437" s="40"/>
      <c r="I437" s="241"/>
      <c r="J437" s="40"/>
      <c r="K437" s="40"/>
      <c r="L437" s="44"/>
      <c r="M437" s="242"/>
      <c r="N437" s="243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150</v>
      </c>
      <c r="AU437" s="17" t="s">
        <v>83</v>
      </c>
    </row>
    <row r="438" s="13" customFormat="1">
      <c r="A438" s="13"/>
      <c r="B438" s="246"/>
      <c r="C438" s="247"/>
      <c r="D438" s="239" t="s">
        <v>154</v>
      </c>
      <c r="E438" s="248" t="s">
        <v>1</v>
      </c>
      <c r="F438" s="249" t="s">
        <v>2083</v>
      </c>
      <c r="G438" s="247"/>
      <c r="H438" s="248" t="s">
        <v>1</v>
      </c>
      <c r="I438" s="250"/>
      <c r="J438" s="247"/>
      <c r="K438" s="247"/>
      <c r="L438" s="251"/>
      <c r="M438" s="252"/>
      <c r="N438" s="253"/>
      <c r="O438" s="253"/>
      <c r="P438" s="253"/>
      <c r="Q438" s="253"/>
      <c r="R438" s="253"/>
      <c r="S438" s="253"/>
      <c r="T438" s="25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5" t="s">
        <v>154</v>
      </c>
      <c r="AU438" s="255" t="s">
        <v>83</v>
      </c>
      <c r="AV438" s="13" t="s">
        <v>81</v>
      </c>
      <c r="AW438" s="13" t="s">
        <v>30</v>
      </c>
      <c r="AX438" s="13" t="s">
        <v>73</v>
      </c>
      <c r="AY438" s="255" t="s">
        <v>140</v>
      </c>
    </row>
    <row r="439" s="14" customFormat="1">
      <c r="A439" s="14"/>
      <c r="B439" s="256"/>
      <c r="C439" s="257"/>
      <c r="D439" s="239" t="s">
        <v>154</v>
      </c>
      <c r="E439" s="258" t="s">
        <v>1</v>
      </c>
      <c r="F439" s="259" t="s">
        <v>181</v>
      </c>
      <c r="G439" s="257"/>
      <c r="H439" s="260">
        <v>7</v>
      </c>
      <c r="I439" s="261"/>
      <c r="J439" s="257"/>
      <c r="K439" s="257"/>
      <c r="L439" s="262"/>
      <c r="M439" s="263"/>
      <c r="N439" s="264"/>
      <c r="O439" s="264"/>
      <c r="P439" s="264"/>
      <c r="Q439" s="264"/>
      <c r="R439" s="264"/>
      <c r="S439" s="264"/>
      <c r="T439" s="26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6" t="s">
        <v>154</v>
      </c>
      <c r="AU439" s="266" t="s">
        <v>83</v>
      </c>
      <c r="AV439" s="14" t="s">
        <v>83</v>
      </c>
      <c r="AW439" s="14" t="s">
        <v>30</v>
      </c>
      <c r="AX439" s="14" t="s">
        <v>81</v>
      </c>
      <c r="AY439" s="266" t="s">
        <v>140</v>
      </c>
    </row>
    <row r="440" s="2" customFormat="1" ht="16.5" customHeight="1">
      <c r="A440" s="38"/>
      <c r="B440" s="39"/>
      <c r="C440" s="226" t="s">
        <v>767</v>
      </c>
      <c r="D440" s="226" t="s">
        <v>143</v>
      </c>
      <c r="E440" s="227" t="s">
        <v>2084</v>
      </c>
      <c r="F440" s="228" t="s">
        <v>2085</v>
      </c>
      <c r="G440" s="229" t="s">
        <v>441</v>
      </c>
      <c r="H440" s="230">
        <v>16</v>
      </c>
      <c r="I440" s="231"/>
      <c r="J440" s="232">
        <f>ROUND(I440*H440,2)</f>
        <v>0</v>
      </c>
      <c r="K440" s="228" t="s">
        <v>1</v>
      </c>
      <c r="L440" s="44"/>
      <c r="M440" s="233" t="s">
        <v>1</v>
      </c>
      <c r="N440" s="234" t="s">
        <v>38</v>
      </c>
      <c r="O440" s="91"/>
      <c r="P440" s="235">
        <f>O440*H440</f>
        <v>0</v>
      </c>
      <c r="Q440" s="235">
        <v>0.0028600000000000001</v>
      </c>
      <c r="R440" s="235">
        <f>Q440*H440</f>
        <v>0.045760000000000002</v>
      </c>
      <c r="S440" s="235">
        <v>0</v>
      </c>
      <c r="T440" s="23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7" t="s">
        <v>166</v>
      </c>
      <c r="AT440" s="237" t="s">
        <v>143</v>
      </c>
      <c r="AU440" s="237" t="s">
        <v>83</v>
      </c>
      <c r="AY440" s="17" t="s">
        <v>140</v>
      </c>
      <c r="BE440" s="238">
        <f>IF(N440="základní",J440,0)</f>
        <v>0</v>
      </c>
      <c r="BF440" s="238">
        <f>IF(N440="snížená",J440,0)</f>
        <v>0</v>
      </c>
      <c r="BG440" s="238">
        <f>IF(N440="zákl. přenesená",J440,0)</f>
        <v>0</v>
      </c>
      <c r="BH440" s="238">
        <f>IF(N440="sníž. přenesená",J440,0)</f>
        <v>0</v>
      </c>
      <c r="BI440" s="238">
        <f>IF(N440="nulová",J440,0)</f>
        <v>0</v>
      </c>
      <c r="BJ440" s="17" t="s">
        <v>81</v>
      </c>
      <c r="BK440" s="238">
        <f>ROUND(I440*H440,2)</f>
        <v>0</v>
      </c>
      <c r="BL440" s="17" t="s">
        <v>166</v>
      </c>
      <c r="BM440" s="237" t="s">
        <v>2086</v>
      </c>
    </row>
    <row r="441" s="2" customFormat="1">
      <c r="A441" s="38"/>
      <c r="B441" s="39"/>
      <c r="C441" s="40"/>
      <c r="D441" s="239" t="s">
        <v>150</v>
      </c>
      <c r="E441" s="40"/>
      <c r="F441" s="240" t="s">
        <v>2085</v>
      </c>
      <c r="G441" s="40"/>
      <c r="H441" s="40"/>
      <c r="I441" s="241"/>
      <c r="J441" s="40"/>
      <c r="K441" s="40"/>
      <c r="L441" s="44"/>
      <c r="M441" s="242"/>
      <c r="N441" s="243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150</v>
      </c>
      <c r="AU441" s="17" t="s">
        <v>83</v>
      </c>
    </row>
    <row r="442" s="13" customFormat="1">
      <c r="A442" s="13"/>
      <c r="B442" s="246"/>
      <c r="C442" s="247"/>
      <c r="D442" s="239" t="s">
        <v>154</v>
      </c>
      <c r="E442" s="248" t="s">
        <v>1</v>
      </c>
      <c r="F442" s="249" t="s">
        <v>2087</v>
      </c>
      <c r="G442" s="247"/>
      <c r="H442" s="248" t="s">
        <v>1</v>
      </c>
      <c r="I442" s="250"/>
      <c r="J442" s="247"/>
      <c r="K442" s="247"/>
      <c r="L442" s="251"/>
      <c r="M442" s="252"/>
      <c r="N442" s="253"/>
      <c r="O442" s="253"/>
      <c r="P442" s="253"/>
      <c r="Q442" s="253"/>
      <c r="R442" s="253"/>
      <c r="S442" s="253"/>
      <c r="T442" s="25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5" t="s">
        <v>154</v>
      </c>
      <c r="AU442" s="255" t="s">
        <v>83</v>
      </c>
      <c r="AV442" s="13" t="s">
        <v>81</v>
      </c>
      <c r="AW442" s="13" t="s">
        <v>30</v>
      </c>
      <c r="AX442" s="13" t="s">
        <v>73</v>
      </c>
      <c r="AY442" s="255" t="s">
        <v>140</v>
      </c>
    </row>
    <row r="443" s="14" customFormat="1">
      <c r="A443" s="14"/>
      <c r="B443" s="256"/>
      <c r="C443" s="257"/>
      <c r="D443" s="239" t="s">
        <v>154</v>
      </c>
      <c r="E443" s="258" t="s">
        <v>1</v>
      </c>
      <c r="F443" s="259" t="s">
        <v>2088</v>
      </c>
      <c r="G443" s="257"/>
      <c r="H443" s="260">
        <v>1</v>
      </c>
      <c r="I443" s="261"/>
      <c r="J443" s="257"/>
      <c r="K443" s="257"/>
      <c r="L443" s="262"/>
      <c r="M443" s="263"/>
      <c r="N443" s="264"/>
      <c r="O443" s="264"/>
      <c r="P443" s="264"/>
      <c r="Q443" s="264"/>
      <c r="R443" s="264"/>
      <c r="S443" s="264"/>
      <c r="T443" s="26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6" t="s">
        <v>154</v>
      </c>
      <c r="AU443" s="266" t="s">
        <v>83</v>
      </c>
      <c r="AV443" s="14" t="s">
        <v>83</v>
      </c>
      <c r="AW443" s="14" t="s">
        <v>30</v>
      </c>
      <c r="AX443" s="14" t="s">
        <v>73</v>
      </c>
      <c r="AY443" s="266" t="s">
        <v>140</v>
      </c>
    </row>
    <row r="444" s="14" customFormat="1">
      <c r="A444" s="14"/>
      <c r="B444" s="256"/>
      <c r="C444" s="257"/>
      <c r="D444" s="239" t="s">
        <v>154</v>
      </c>
      <c r="E444" s="258" t="s">
        <v>1</v>
      </c>
      <c r="F444" s="259" t="s">
        <v>2089</v>
      </c>
      <c r="G444" s="257"/>
      <c r="H444" s="260">
        <v>1</v>
      </c>
      <c r="I444" s="261"/>
      <c r="J444" s="257"/>
      <c r="K444" s="257"/>
      <c r="L444" s="262"/>
      <c r="M444" s="263"/>
      <c r="N444" s="264"/>
      <c r="O444" s="264"/>
      <c r="P444" s="264"/>
      <c r="Q444" s="264"/>
      <c r="R444" s="264"/>
      <c r="S444" s="264"/>
      <c r="T444" s="26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6" t="s">
        <v>154</v>
      </c>
      <c r="AU444" s="266" t="s">
        <v>83</v>
      </c>
      <c r="AV444" s="14" t="s">
        <v>83</v>
      </c>
      <c r="AW444" s="14" t="s">
        <v>30</v>
      </c>
      <c r="AX444" s="14" t="s">
        <v>73</v>
      </c>
      <c r="AY444" s="266" t="s">
        <v>140</v>
      </c>
    </row>
    <row r="445" s="14" customFormat="1">
      <c r="A445" s="14"/>
      <c r="B445" s="256"/>
      <c r="C445" s="257"/>
      <c r="D445" s="239" t="s">
        <v>154</v>
      </c>
      <c r="E445" s="258" t="s">
        <v>1</v>
      </c>
      <c r="F445" s="259" t="s">
        <v>2090</v>
      </c>
      <c r="G445" s="257"/>
      <c r="H445" s="260">
        <v>2</v>
      </c>
      <c r="I445" s="261"/>
      <c r="J445" s="257"/>
      <c r="K445" s="257"/>
      <c r="L445" s="262"/>
      <c r="M445" s="263"/>
      <c r="N445" s="264"/>
      <c r="O445" s="264"/>
      <c r="P445" s="264"/>
      <c r="Q445" s="264"/>
      <c r="R445" s="264"/>
      <c r="S445" s="264"/>
      <c r="T445" s="26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6" t="s">
        <v>154</v>
      </c>
      <c r="AU445" s="266" t="s">
        <v>83</v>
      </c>
      <c r="AV445" s="14" t="s">
        <v>83</v>
      </c>
      <c r="AW445" s="14" t="s">
        <v>30</v>
      </c>
      <c r="AX445" s="14" t="s">
        <v>73</v>
      </c>
      <c r="AY445" s="266" t="s">
        <v>140</v>
      </c>
    </row>
    <row r="446" s="14" customFormat="1">
      <c r="A446" s="14"/>
      <c r="B446" s="256"/>
      <c r="C446" s="257"/>
      <c r="D446" s="239" t="s">
        <v>154</v>
      </c>
      <c r="E446" s="258" t="s">
        <v>1</v>
      </c>
      <c r="F446" s="259" t="s">
        <v>2091</v>
      </c>
      <c r="G446" s="257"/>
      <c r="H446" s="260">
        <v>2</v>
      </c>
      <c r="I446" s="261"/>
      <c r="J446" s="257"/>
      <c r="K446" s="257"/>
      <c r="L446" s="262"/>
      <c r="M446" s="263"/>
      <c r="N446" s="264"/>
      <c r="O446" s="264"/>
      <c r="P446" s="264"/>
      <c r="Q446" s="264"/>
      <c r="R446" s="264"/>
      <c r="S446" s="264"/>
      <c r="T446" s="26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6" t="s">
        <v>154</v>
      </c>
      <c r="AU446" s="266" t="s">
        <v>83</v>
      </c>
      <c r="AV446" s="14" t="s">
        <v>83</v>
      </c>
      <c r="AW446" s="14" t="s">
        <v>30</v>
      </c>
      <c r="AX446" s="14" t="s">
        <v>73</v>
      </c>
      <c r="AY446" s="266" t="s">
        <v>140</v>
      </c>
    </row>
    <row r="447" s="14" customFormat="1">
      <c r="A447" s="14"/>
      <c r="B447" s="256"/>
      <c r="C447" s="257"/>
      <c r="D447" s="239" t="s">
        <v>154</v>
      </c>
      <c r="E447" s="258" t="s">
        <v>1</v>
      </c>
      <c r="F447" s="259" t="s">
        <v>2092</v>
      </c>
      <c r="G447" s="257"/>
      <c r="H447" s="260">
        <v>1</v>
      </c>
      <c r="I447" s="261"/>
      <c r="J447" s="257"/>
      <c r="K447" s="257"/>
      <c r="L447" s="262"/>
      <c r="M447" s="263"/>
      <c r="N447" s="264"/>
      <c r="O447" s="264"/>
      <c r="P447" s="264"/>
      <c r="Q447" s="264"/>
      <c r="R447" s="264"/>
      <c r="S447" s="264"/>
      <c r="T447" s="26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6" t="s">
        <v>154</v>
      </c>
      <c r="AU447" s="266" t="s">
        <v>83</v>
      </c>
      <c r="AV447" s="14" t="s">
        <v>83</v>
      </c>
      <c r="AW447" s="14" t="s">
        <v>30</v>
      </c>
      <c r="AX447" s="14" t="s">
        <v>73</v>
      </c>
      <c r="AY447" s="266" t="s">
        <v>140</v>
      </c>
    </row>
    <row r="448" s="14" customFormat="1">
      <c r="A448" s="14"/>
      <c r="B448" s="256"/>
      <c r="C448" s="257"/>
      <c r="D448" s="239" t="s">
        <v>154</v>
      </c>
      <c r="E448" s="258" t="s">
        <v>1</v>
      </c>
      <c r="F448" s="259" t="s">
        <v>2093</v>
      </c>
      <c r="G448" s="257"/>
      <c r="H448" s="260">
        <v>1</v>
      </c>
      <c r="I448" s="261"/>
      <c r="J448" s="257"/>
      <c r="K448" s="257"/>
      <c r="L448" s="262"/>
      <c r="M448" s="263"/>
      <c r="N448" s="264"/>
      <c r="O448" s="264"/>
      <c r="P448" s="264"/>
      <c r="Q448" s="264"/>
      <c r="R448" s="264"/>
      <c r="S448" s="264"/>
      <c r="T448" s="26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6" t="s">
        <v>154</v>
      </c>
      <c r="AU448" s="266" t="s">
        <v>83</v>
      </c>
      <c r="AV448" s="14" t="s">
        <v>83</v>
      </c>
      <c r="AW448" s="14" t="s">
        <v>30</v>
      </c>
      <c r="AX448" s="14" t="s">
        <v>73</v>
      </c>
      <c r="AY448" s="266" t="s">
        <v>140</v>
      </c>
    </row>
    <row r="449" s="14" customFormat="1">
      <c r="A449" s="14"/>
      <c r="B449" s="256"/>
      <c r="C449" s="257"/>
      <c r="D449" s="239" t="s">
        <v>154</v>
      </c>
      <c r="E449" s="258" t="s">
        <v>1</v>
      </c>
      <c r="F449" s="259" t="s">
        <v>2094</v>
      </c>
      <c r="G449" s="257"/>
      <c r="H449" s="260">
        <v>1</v>
      </c>
      <c r="I449" s="261"/>
      <c r="J449" s="257"/>
      <c r="K449" s="257"/>
      <c r="L449" s="262"/>
      <c r="M449" s="263"/>
      <c r="N449" s="264"/>
      <c r="O449" s="264"/>
      <c r="P449" s="264"/>
      <c r="Q449" s="264"/>
      <c r="R449" s="264"/>
      <c r="S449" s="264"/>
      <c r="T449" s="26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66" t="s">
        <v>154</v>
      </c>
      <c r="AU449" s="266" t="s">
        <v>83</v>
      </c>
      <c r="AV449" s="14" t="s">
        <v>83</v>
      </c>
      <c r="AW449" s="14" t="s">
        <v>30</v>
      </c>
      <c r="AX449" s="14" t="s">
        <v>73</v>
      </c>
      <c r="AY449" s="266" t="s">
        <v>140</v>
      </c>
    </row>
    <row r="450" s="14" customFormat="1">
      <c r="A450" s="14"/>
      <c r="B450" s="256"/>
      <c r="C450" s="257"/>
      <c r="D450" s="239" t="s">
        <v>154</v>
      </c>
      <c r="E450" s="258" t="s">
        <v>1</v>
      </c>
      <c r="F450" s="259" t="s">
        <v>2095</v>
      </c>
      <c r="G450" s="257"/>
      <c r="H450" s="260">
        <v>2</v>
      </c>
      <c r="I450" s="261"/>
      <c r="J450" s="257"/>
      <c r="K450" s="257"/>
      <c r="L450" s="262"/>
      <c r="M450" s="263"/>
      <c r="N450" s="264"/>
      <c r="O450" s="264"/>
      <c r="P450" s="264"/>
      <c r="Q450" s="264"/>
      <c r="R450" s="264"/>
      <c r="S450" s="264"/>
      <c r="T450" s="26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6" t="s">
        <v>154</v>
      </c>
      <c r="AU450" s="266" t="s">
        <v>83</v>
      </c>
      <c r="AV450" s="14" t="s">
        <v>83</v>
      </c>
      <c r="AW450" s="14" t="s">
        <v>30</v>
      </c>
      <c r="AX450" s="14" t="s">
        <v>73</v>
      </c>
      <c r="AY450" s="266" t="s">
        <v>140</v>
      </c>
    </row>
    <row r="451" s="14" customFormat="1">
      <c r="A451" s="14"/>
      <c r="B451" s="256"/>
      <c r="C451" s="257"/>
      <c r="D451" s="239" t="s">
        <v>154</v>
      </c>
      <c r="E451" s="258" t="s">
        <v>1</v>
      </c>
      <c r="F451" s="259" t="s">
        <v>2096</v>
      </c>
      <c r="G451" s="257"/>
      <c r="H451" s="260">
        <v>1</v>
      </c>
      <c r="I451" s="261"/>
      <c r="J451" s="257"/>
      <c r="K451" s="257"/>
      <c r="L451" s="262"/>
      <c r="M451" s="263"/>
      <c r="N451" s="264"/>
      <c r="O451" s="264"/>
      <c r="P451" s="264"/>
      <c r="Q451" s="264"/>
      <c r="R451" s="264"/>
      <c r="S451" s="264"/>
      <c r="T451" s="26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6" t="s">
        <v>154</v>
      </c>
      <c r="AU451" s="266" t="s">
        <v>83</v>
      </c>
      <c r="AV451" s="14" t="s">
        <v>83</v>
      </c>
      <c r="AW451" s="14" t="s">
        <v>30</v>
      </c>
      <c r="AX451" s="14" t="s">
        <v>73</v>
      </c>
      <c r="AY451" s="266" t="s">
        <v>140</v>
      </c>
    </row>
    <row r="452" s="14" customFormat="1">
      <c r="A452" s="14"/>
      <c r="B452" s="256"/>
      <c r="C452" s="257"/>
      <c r="D452" s="239" t="s">
        <v>154</v>
      </c>
      <c r="E452" s="258" t="s">
        <v>1</v>
      </c>
      <c r="F452" s="259" t="s">
        <v>2097</v>
      </c>
      <c r="G452" s="257"/>
      <c r="H452" s="260">
        <v>1</v>
      </c>
      <c r="I452" s="261"/>
      <c r="J452" s="257"/>
      <c r="K452" s="257"/>
      <c r="L452" s="262"/>
      <c r="M452" s="263"/>
      <c r="N452" s="264"/>
      <c r="O452" s="264"/>
      <c r="P452" s="264"/>
      <c r="Q452" s="264"/>
      <c r="R452" s="264"/>
      <c r="S452" s="264"/>
      <c r="T452" s="26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6" t="s">
        <v>154</v>
      </c>
      <c r="AU452" s="266" t="s">
        <v>83</v>
      </c>
      <c r="AV452" s="14" t="s">
        <v>83</v>
      </c>
      <c r="AW452" s="14" t="s">
        <v>30</v>
      </c>
      <c r="AX452" s="14" t="s">
        <v>73</v>
      </c>
      <c r="AY452" s="266" t="s">
        <v>140</v>
      </c>
    </row>
    <row r="453" s="14" customFormat="1">
      <c r="A453" s="14"/>
      <c r="B453" s="256"/>
      <c r="C453" s="257"/>
      <c r="D453" s="239" t="s">
        <v>154</v>
      </c>
      <c r="E453" s="258" t="s">
        <v>1</v>
      </c>
      <c r="F453" s="259" t="s">
        <v>2098</v>
      </c>
      <c r="G453" s="257"/>
      <c r="H453" s="260">
        <v>1</v>
      </c>
      <c r="I453" s="261"/>
      <c r="J453" s="257"/>
      <c r="K453" s="257"/>
      <c r="L453" s="262"/>
      <c r="M453" s="263"/>
      <c r="N453" s="264"/>
      <c r="O453" s="264"/>
      <c r="P453" s="264"/>
      <c r="Q453" s="264"/>
      <c r="R453" s="264"/>
      <c r="S453" s="264"/>
      <c r="T453" s="26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6" t="s">
        <v>154</v>
      </c>
      <c r="AU453" s="266" t="s">
        <v>83</v>
      </c>
      <c r="AV453" s="14" t="s">
        <v>83</v>
      </c>
      <c r="AW453" s="14" t="s">
        <v>30</v>
      </c>
      <c r="AX453" s="14" t="s">
        <v>73</v>
      </c>
      <c r="AY453" s="266" t="s">
        <v>140</v>
      </c>
    </row>
    <row r="454" s="14" customFormat="1">
      <c r="A454" s="14"/>
      <c r="B454" s="256"/>
      <c r="C454" s="257"/>
      <c r="D454" s="239" t="s">
        <v>154</v>
      </c>
      <c r="E454" s="258" t="s">
        <v>1</v>
      </c>
      <c r="F454" s="259" t="s">
        <v>2099</v>
      </c>
      <c r="G454" s="257"/>
      <c r="H454" s="260">
        <v>1</v>
      </c>
      <c r="I454" s="261"/>
      <c r="J454" s="257"/>
      <c r="K454" s="257"/>
      <c r="L454" s="262"/>
      <c r="M454" s="263"/>
      <c r="N454" s="264"/>
      <c r="O454" s="264"/>
      <c r="P454" s="264"/>
      <c r="Q454" s="264"/>
      <c r="R454" s="264"/>
      <c r="S454" s="264"/>
      <c r="T454" s="26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6" t="s">
        <v>154</v>
      </c>
      <c r="AU454" s="266" t="s">
        <v>83</v>
      </c>
      <c r="AV454" s="14" t="s">
        <v>83</v>
      </c>
      <c r="AW454" s="14" t="s">
        <v>30</v>
      </c>
      <c r="AX454" s="14" t="s">
        <v>73</v>
      </c>
      <c r="AY454" s="266" t="s">
        <v>140</v>
      </c>
    </row>
    <row r="455" s="14" customFormat="1">
      <c r="A455" s="14"/>
      <c r="B455" s="256"/>
      <c r="C455" s="257"/>
      <c r="D455" s="239" t="s">
        <v>154</v>
      </c>
      <c r="E455" s="258" t="s">
        <v>1</v>
      </c>
      <c r="F455" s="259" t="s">
        <v>2100</v>
      </c>
      <c r="G455" s="257"/>
      <c r="H455" s="260">
        <v>1</v>
      </c>
      <c r="I455" s="261"/>
      <c r="J455" s="257"/>
      <c r="K455" s="257"/>
      <c r="L455" s="262"/>
      <c r="M455" s="263"/>
      <c r="N455" s="264"/>
      <c r="O455" s="264"/>
      <c r="P455" s="264"/>
      <c r="Q455" s="264"/>
      <c r="R455" s="264"/>
      <c r="S455" s="264"/>
      <c r="T455" s="26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6" t="s">
        <v>154</v>
      </c>
      <c r="AU455" s="266" t="s">
        <v>83</v>
      </c>
      <c r="AV455" s="14" t="s">
        <v>83</v>
      </c>
      <c r="AW455" s="14" t="s">
        <v>30</v>
      </c>
      <c r="AX455" s="14" t="s">
        <v>73</v>
      </c>
      <c r="AY455" s="266" t="s">
        <v>140</v>
      </c>
    </row>
    <row r="456" s="15" customFormat="1">
      <c r="A456" s="15"/>
      <c r="B456" s="281"/>
      <c r="C456" s="282"/>
      <c r="D456" s="239" t="s">
        <v>154</v>
      </c>
      <c r="E456" s="283" t="s">
        <v>1</v>
      </c>
      <c r="F456" s="284" t="s">
        <v>706</v>
      </c>
      <c r="G456" s="282"/>
      <c r="H456" s="285">
        <v>16</v>
      </c>
      <c r="I456" s="286"/>
      <c r="J456" s="282"/>
      <c r="K456" s="282"/>
      <c r="L456" s="287"/>
      <c r="M456" s="288"/>
      <c r="N456" s="289"/>
      <c r="O456" s="289"/>
      <c r="P456" s="289"/>
      <c r="Q456" s="289"/>
      <c r="R456" s="289"/>
      <c r="S456" s="289"/>
      <c r="T456" s="290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91" t="s">
        <v>154</v>
      </c>
      <c r="AU456" s="291" t="s">
        <v>83</v>
      </c>
      <c r="AV456" s="15" t="s">
        <v>166</v>
      </c>
      <c r="AW456" s="15" t="s">
        <v>30</v>
      </c>
      <c r="AX456" s="15" t="s">
        <v>81</v>
      </c>
      <c r="AY456" s="291" t="s">
        <v>140</v>
      </c>
    </row>
    <row r="457" s="2" customFormat="1" ht="24.15" customHeight="1">
      <c r="A457" s="38"/>
      <c r="B457" s="39"/>
      <c r="C457" s="271" t="s">
        <v>777</v>
      </c>
      <c r="D457" s="271" t="s">
        <v>378</v>
      </c>
      <c r="E457" s="272" t="s">
        <v>2101</v>
      </c>
      <c r="F457" s="273" t="s">
        <v>2102</v>
      </c>
      <c r="G457" s="274" t="s">
        <v>441</v>
      </c>
      <c r="H457" s="275">
        <v>1</v>
      </c>
      <c r="I457" s="276"/>
      <c r="J457" s="277">
        <f>ROUND(I457*H457,2)</f>
        <v>0</v>
      </c>
      <c r="K457" s="273" t="s">
        <v>147</v>
      </c>
      <c r="L457" s="278"/>
      <c r="M457" s="279" t="s">
        <v>1</v>
      </c>
      <c r="N457" s="280" t="s">
        <v>38</v>
      </c>
      <c r="O457" s="91"/>
      <c r="P457" s="235">
        <f>O457*H457</f>
        <v>0</v>
      </c>
      <c r="Q457" s="235">
        <v>0.107</v>
      </c>
      <c r="R457" s="235">
        <f>Q457*H457</f>
        <v>0.107</v>
      </c>
      <c r="S457" s="235">
        <v>0</v>
      </c>
      <c r="T457" s="23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37" t="s">
        <v>188</v>
      </c>
      <c r="AT457" s="237" t="s">
        <v>378</v>
      </c>
      <c r="AU457" s="237" t="s">
        <v>83</v>
      </c>
      <c r="AY457" s="17" t="s">
        <v>140</v>
      </c>
      <c r="BE457" s="238">
        <f>IF(N457="základní",J457,0)</f>
        <v>0</v>
      </c>
      <c r="BF457" s="238">
        <f>IF(N457="snížená",J457,0)</f>
        <v>0</v>
      </c>
      <c r="BG457" s="238">
        <f>IF(N457="zákl. přenesená",J457,0)</f>
        <v>0</v>
      </c>
      <c r="BH457" s="238">
        <f>IF(N457="sníž. přenesená",J457,0)</f>
        <v>0</v>
      </c>
      <c r="BI457" s="238">
        <f>IF(N457="nulová",J457,0)</f>
        <v>0</v>
      </c>
      <c r="BJ457" s="17" t="s">
        <v>81</v>
      </c>
      <c r="BK457" s="238">
        <f>ROUND(I457*H457,2)</f>
        <v>0</v>
      </c>
      <c r="BL457" s="17" t="s">
        <v>166</v>
      </c>
      <c r="BM457" s="237" t="s">
        <v>2103</v>
      </c>
    </row>
    <row r="458" s="2" customFormat="1">
      <c r="A458" s="38"/>
      <c r="B458" s="39"/>
      <c r="C458" s="40"/>
      <c r="D458" s="239" t="s">
        <v>150</v>
      </c>
      <c r="E458" s="40"/>
      <c r="F458" s="240" t="s">
        <v>2102</v>
      </c>
      <c r="G458" s="40"/>
      <c r="H458" s="40"/>
      <c r="I458" s="241"/>
      <c r="J458" s="40"/>
      <c r="K458" s="40"/>
      <c r="L458" s="44"/>
      <c r="M458" s="242"/>
      <c r="N458" s="243"/>
      <c r="O458" s="91"/>
      <c r="P458" s="91"/>
      <c r="Q458" s="91"/>
      <c r="R458" s="91"/>
      <c r="S458" s="91"/>
      <c r="T458" s="92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150</v>
      </c>
      <c r="AU458" s="17" t="s">
        <v>83</v>
      </c>
    </row>
    <row r="459" s="2" customFormat="1" ht="21.75" customHeight="1">
      <c r="A459" s="38"/>
      <c r="B459" s="39"/>
      <c r="C459" s="271" t="s">
        <v>785</v>
      </c>
      <c r="D459" s="271" t="s">
        <v>378</v>
      </c>
      <c r="E459" s="272" t="s">
        <v>2104</v>
      </c>
      <c r="F459" s="273" t="s">
        <v>2105</v>
      </c>
      <c r="G459" s="274" t="s">
        <v>441</v>
      </c>
      <c r="H459" s="275">
        <v>1</v>
      </c>
      <c r="I459" s="276"/>
      <c r="J459" s="277">
        <f>ROUND(I459*H459,2)</f>
        <v>0</v>
      </c>
      <c r="K459" s="273" t="s">
        <v>147</v>
      </c>
      <c r="L459" s="278"/>
      <c r="M459" s="279" t="s">
        <v>1</v>
      </c>
      <c r="N459" s="280" t="s">
        <v>38</v>
      </c>
      <c r="O459" s="91"/>
      <c r="P459" s="235">
        <f>O459*H459</f>
        <v>0</v>
      </c>
      <c r="Q459" s="235">
        <v>0.049000000000000002</v>
      </c>
      <c r="R459" s="235">
        <f>Q459*H459</f>
        <v>0.049000000000000002</v>
      </c>
      <c r="S459" s="235">
        <v>0</v>
      </c>
      <c r="T459" s="236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37" t="s">
        <v>188</v>
      </c>
      <c r="AT459" s="237" t="s">
        <v>378</v>
      </c>
      <c r="AU459" s="237" t="s">
        <v>83</v>
      </c>
      <c r="AY459" s="17" t="s">
        <v>140</v>
      </c>
      <c r="BE459" s="238">
        <f>IF(N459="základní",J459,0)</f>
        <v>0</v>
      </c>
      <c r="BF459" s="238">
        <f>IF(N459="snížená",J459,0)</f>
        <v>0</v>
      </c>
      <c r="BG459" s="238">
        <f>IF(N459="zákl. přenesená",J459,0)</f>
        <v>0</v>
      </c>
      <c r="BH459" s="238">
        <f>IF(N459="sníž. přenesená",J459,0)</f>
        <v>0</v>
      </c>
      <c r="BI459" s="238">
        <f>IF(N459="nulová",J459,0)</f>
        <v>0</v>
      </c>
      <c r="BJ459" s="17" t="s">
        <v>81</v>
      </c>
      <c r="BK459" s="238">
        <f>ROUND(I459*H459,2)</f>
        <v>0</v>
      </c>
      <c r="BL459" s="17" t="s">
        <v>166</v>
      </c>
      <c r="BM459" s="237" t="s">
        <v>2106</v>
      </c>
    </row>
    <row r="460" s="2" customFormat="1">
      <c r="A460" s="38"/>
      <c r="B460" s="39"/>
      <c r="C460" s="40"/>
      <c r="D460" s="239" t="s">
        <v>150</v>
      </c>
      <c r="E460" s="40"/>
      <c r="F460" s="240" t="s">
        <v>2105</v>
      </c>
      <c r="G460" s="40"/>
      <c r="H460" s="40"/>
      <c r="I460" s="241"/>
      <c r="J460" s="40"/>
      <c r="K460" s="40"/>
      <c r="L460" s="44"/>
      <c r="M460" s="242"/>
      <c r="N460" s="243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150</v>
      </c>
      <c r="AU460" s="17" t="s">
        <v>83</v>
      </c>
    </row>
    <row r="461" s="2" customFormat="1" ht="24.15" customHeight="1">
      <c r="A461" s="38"/>
      <c r="B461" s="39"/>
      <c r="C461" s="271" t="s">
        <v>793</v>
      </c>
      <c r="D461" s="271" t="s">
        <v>378</v>
      </c>
      <c r="E461" s="272" t="s">
        <v>2107</v>
      </c>
      <c r="F461" s="273" t="s">
        <v>2108</v>
      </c>
      <c r="G461" s="274" t="s">
        <v>441</v>
      </c>
      <c r="H461" s="275">
        <v>2</v>
      </c>
      <c r="I461" s="276"/>
      <c r="J461" s="277">
        <f>ROUND(I461*H461,2)</f>
        <v>0</v>
      </c>
      <c r="K461" s="273" t="s">
        <v>147</v>
      </c>
      <c r="L461" s="278"/>
      <c r="M461" s="279" t="s">
        <v>1</v>
      </c>
      <c r="N461" s="280" t="s">
        <v>38</v>
      </c>
      <c r="O461" s="91"/>
      <c r="P461" s="235">
        <f>O461*H461</f>
        <v>0</v>
      </c>
      <c r="Q461" s="235">
        <v>0.025999999999999999</v>
      </c>
      <c r="R461" s="235">
        <f>Q461*H461</f>
        <v>0.051999999999999998</v>
      </c>
      <c r="S461" s="235">
        <v>0</v>
      </c>
      <c r="T461" s="236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37" t="s">
        <v>188</v>
      </c>
      <c r="AT461" s="237" t="s">
        <v>378</v>
      </c>
      <c r="AU461" s="237" t="s">
        <v>83</v>
      </c>
      <c r="AY461" s="17" t="s">
        <v>140</v>
      </c>
      <c r="BE461" s="238">
        <f>IF(N461="základní",J461,0)</f>
        <v>0</v>
      </c>
      <c r="BF461" s="238">
        <f>IF(N461="snížená",J461,0)</f>
        <v>0</v>
      </c>
      <c r="BG461" s="238">
        <f>IF(N461="zákl. přenesená",J461,0)</f>
        <v>0</v>
      </c>
      <c r="BH461" s="238">
        <f>IF(N461="sníž. přenesená",J461,0)</f>
        <v>0</v>
      </c>
      <c r="BI461" s="238">
        <f>IF(N461="nulová",J461,0)</f>
        <v>0</v>
      </c>
      <c r="BJ461" s="17" t="s">
        <v>81</v>
      </c>
      <c r="BK461" s="238">
        <f>ROUND(I461*H461,2)</f>
        <v>0</v>
      </c>
      <c r="BL461" s="17" t="s">
        <v>166</v>
      </c>
      <c r="BM461" s="237" t="s">
        <v>2109</v>
      </c>
    </row>
    <row r="462" s="2" customFormat="1">
      <c r="A462" s="38"/>
      <c r="B462" s="39"/>
      <c r="C462" s="40"/>
      <c r="D462" s="239" t="s">
        <v>150</v>
      </c>
      <c r="E462" s="40"/>
      <c r="F462" s="240" t="s">
        <v>2108</v>
      </c>
      <c r="G462" s="40"/>
      <c r="H462" s="40"/>
      <c r="I462" s="241"/>
      <c r="J462" s="40"/>
      <c r="K462" s="40"/>
      <c r="L462" s="44"/>
      <c r="M462" s="242"/>
      <c r="N462" s="243"/>
      <c r="O462" s="91"/>
      <c r="P462" s="91"/>
      <c r="Q462" s="91"/>
      <c r="R462" s="91"/>
      <c r="S462" s="91"/>
      <c r="T462" s="92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7" t="s">
        <v>150</v>
      </c>
      <c r="AU462" s="17" t="s">
        <v>83</v>
      </c>
    </row>
    <row r="463" s="2" customFormat="1" ht="24.15" customHeight="1">
      <c r="A463" s="38"/>
      <c r="B463" s="39"/>
      <c r="C463" s="271" t="s">
        <v>800</v>
      </c>
      <c r="D463" s="271" t="s">
        <v>378</v>
      </c>
      <c r="E463" s="272" t="s">
        <v>2110</v>
      </c>
      <c r="F463" s="273" t="s">
        <v>2111</v>
      </c>
      <c r="G463" s="274" t="s">
        <v>441</v>
      </c>
      <c r="H463" s="275">
        <v>1</v>
      </c>
      <c r="I463" s="276"/>
      <c r="J463" s="277">
        <f>ROUND(I463*H463,2)</f>
        <v>0</v>
      </c>
      <c r="K463" s="273" t="s">
        <v>147</v>
      </c>
      <c r="L463" s="278"/>
      <c r="M463" s="279" t="s">
        <v>1</v>
      </c>
      <c r="N463" s="280" t="s">
        <v>38</v>
      </c>
      <c r="O463" s="91"/>
      <c r="P463" s="235">
        <f>O463*H463</f>
        <v>0</v>
      </c>
      <c r="Q463" s="235">
        <v>0.0018400000000000001</v>
      </c>
      <c r="R463" s="235">
        <f>Q463*H463</f>
        <v>0.0018400000000000001</v>
      </c>
      <c r="S463" s="235">
        <v>0</v>
      </c>
      <c r="T463" s="236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37" t="s">
        <v>188</v>
      </c>
      <c r="AT463" s="237" t="s">
        <v>378</v>
      </c>
      <c r="AU463" s="237" t="s">
        <v>83</v>
      </c>
      <c r="AY463" s="17" t="s">
        <v>140</v>
      </c>
      <c r="BE463" s="238">
        <f>IF(N463="základní",J463,0)</f>
        <v>0</v>
      </c>
      <c r="BF463" s="238">
        <f>IF(N463="snížená",J463,0)</f>
        <v>0</v>
      </c>
      <c r="BG463" s="238">
        <f>IF(N463="zákl. přenesená",J463,0)</f>
        <v>0</v>
      </c>
      <c r="BH463" s="238">
        <f>IF(N463="sníž. přenesená",J463,0)</f>
        <v>0</v>
      </c>
      <c r="BI463" s="238">
        <f>IF(N463="nulová",J463,0)</f>
        <v>0</v>
      </c>
      <c r="BJ463" s="17" t="s">
        <v>81</v>
      </c>
      <c r="BK463" s="238">
        <f>ROUND(I463*H463,2)</f>
        <v>0</v>
      </c>
      <c r="BL463" s="17" t="s">
        <v>166</v>
      </c>
      <c r="BM463" s="237" t="s">
        <v>2112</v>
      </c>
    </row>
    <row r="464" s="2" customFormat="1">
      <c r="A464" s="38"/>
      <c r="B464" s="39"/>
      <c r="C464" s="40"/>
      <c r="D464" s="239" t="s">
        <v>150</v>
      </c>
      <c r="E464" s="40"/>
      <c r="F464" s="240" t="s">
        <v>2111</v>
      </c>
      <c r="G464" s="40"/>
      <c r="H464" s="40"/>
      <c r="I464" s="241"/>
      <c r="J464" s="40"/>
      <c r="K464" s="40"/>
      <c r="L464" s="44"/>
      <c r="M464" s="242"/>
      <c r="N464" s="243"/>
      <c r="O464" s="91"/>
      <c r="P464" s="91"/>
      <c r="Q464" s="91"/>
      <c r="R464" s="91"/>
      <c r="S464" s="91"/>
      <c r="T464" s="92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150</v>
      </c>
      <c r="AU464" s="17" t="s">
        <v>83</v>
      </c>
    </row>
    <row r="465" s="2" customFormat="1" ht="33" customHeight="1">
      <c r="A465" s="38"/>
      <c r="B465" s="39"/>
      <c r="C465" s="271" t="s">
        <v>807</v>
      </c>
      <c r="D465" s="271" t="s">
        <v>378</v>
      </c>
      <c r="E465" s="272" t="s">
        <v>2113</v>
      </c>
      <c r="F465" s="273" t="s">
        <v>2114</v>
      </c>
      <c r="G465" s="274" t="s">
        <v>441</v>
      </c>
      <c r="H465" s="275">
        <v>2</v>
      </c>
      <c r="I465" s="276"/>
      <c r="J465" s="277">
        <f>ROUND(I465*H465,2)</f>
        <v>0</v>
      </c>
      <c r="K465" s="273" t="s">
        <v>147</v>
      </c>
      <c r="L465" s="278"/>
      <c r="M465" s="279" t="s">
        <v>1</v>
      </c>
      <c r="N465" s="280" t="s">
        <v>38</v>
      </c>
      <c r="O465" s="91"/>
      <c r="P465" s="235">
        <f>O465*H465</f>
        <v>0</v>
      </c>
      <c r="Q465" s="235">
        <v>0.042999999999999997</v>
      </c>
      <c r="R465" s="235">
        <f>Q465*H465</f>
        <v>0.085999999999999993</v>
      </c>
      <c r="S465" s="235">
        <v>0</v>
      </c>
      <c r="T465" s="236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37" t="s">
        <v>188</v>
      </c>
      <c r="AT465" s="237" t="s">
        <v>378</v>
      </c>
      <c r="AU465" s="237" t="s">
        <v>83</v>
      </c>
      <c r="AY465" s="17" t="s">
        <v>140</v>
      </c>
      <c r="BE465" s="238">
        <f>IF(N465="základní",J465,0)</f>
        <v>0</v>
      </c>
      <c r="BF465" s="238">
        <f>IF(N465="snížená",J465,0)</f>
        <v>0</v>
      </c>
      <c r="BG465" s="238">
        <f>IF(N465="zákl. přenesená",J465,0)</f>
        <v>0</v>
      </c>
      <c r="BH465" s="238">
        <f>IF(N465="sníž. přenesená",J465,0)</f>
        <v>0</v>
      </c>
      <c r="BI465" s="238">
        <f>IF(N465="nulová",J465,0)</f>
        <v>0</v>
      </c>
      <c r="BJ465" s="17" t="s">
        <v>81</v>
      </c>
      <c r="BK465" s="238">
        <f>ROUND(I465*H465,2)</f>
        <v>0</v>
      </c>
      <c r="BL465" s="17" t="s">
        <v>166</v>
      </c>
      <c r="BM465" s="237" t="s">
        <v>2115</v>
      </c>
    </row>
    <row r="466" s="2" customFormat="1">
      <c r="A466" s="38"/>
      <c r="B466" s="39"/>
      <c r="C466" s="40"/>
      <c r="D466" s="239" t="s">
        <v>150</v>
      </c>
      <c r="E466" s="40"/>
      <c r="F466" s="240" t="s">
        <v>2114</v>
      </c>
      <c r="G466" s="40"/>
      <c r="H466" s="40"/>
      <c r="I466" s="241"/>
      <c r="J466" s="40"/>
      <c r="K466" s="40"/>
      <c r="L466" s="44"/>
      <c r="M466" s="242"/>
      <c r="N466" s="243"/>
      <c r="O466" s="91"/>
      <c r="P466" s="91"/>
      <c r="Q466" s="91"/>
      <c r="R466" s="91"/>
      <c r="S466" s="91"/>
      <c r="T466" s="92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150</v>
      </c>
      <c r="AU466" s="17" t="s">
        <v>83</v>
      </c>
    </row>
    <row r="467" s="2" customFormat="1" ht="24.15" customHeight="1">
      <c r="A467" s="38"/>
      <c r="B467" s="39"/>
      <c r="C467" s="271" t="s">
        <v>813</v>
      </c>
      <c r="D467" s="271" t="s">
        <v>378</v>
      </c>
      <c r="E467" s="272" t="s">
        <v>2116</v>
      </c>
      <c r="F467" s="273" t="s">
        <v>2117</v>
      </c>
      <c r="G467" s="274" t="s">
        <v>441</v>
      </c>
      <c r="H467" s="275">
        <v>1</v>
      </c>
      <c r="I467" s="276"/>
      <c r="J467" s="277">
        <f>ROUND(I467*H467,2)</f>
        <v>0</v>
      </c>
      <c r="K467" s="273" t="s">
        <v>147</v>
      </c>
      <c r="L467" s="278"/>
      <c r="M467" s="279" t="s">
        <v>1</v>
      </c>
      <c r="N467" s="280" t="s">
        <v>38</v>
      </c>
      <c r="O467" s="91"/>
      <c r="P467" s="235">
        <f>O467*H467</f>
        <v>0</v>
      </c>
      <c r="Q467" s="235">
        <v>0.0315</v>
      </c>
      <c r="R467" s="235">
        <f>Q467*H467</f>
        <v>0.0315</v>
      </c>
      <c r="S467" s="235">
        <v>0</v>
      </c>
      <c r="T467" s="236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37" t="s">
        <v>188</v>
      </c>
      <c r="AT467" s="237" t="s">
        <v>378</v>
      </c>
      <c r="AU467" s="237" t="s">
        <v>83</v>
      </c>
      <c r="AY467" s="17" t="s">
        <v>140</v>
      </c>
      <c r="BE467" s="238">
        <f>IF(N467="základní",J467,0)</f>
        <v>0</v>
      </c>
      <c r="BF467" s="238">
        <f>IF(N467="snížená",J467,0)</f>
        <v>0</v>
      </c>
      <c r="BG467" s="238">
        <f>IF(N467="zákl. přenesená",J467,0)</f>
        <v>0</v>
      </c>
      <c r="BH467" s="238">
        <f>IF(N467="sníž. přenesená",J467,0)</f>
        <v>0</v>
      </c>
      <c r="BI467" s="238">
        <f>IF(N467="nulová",J467,0)</f>
        <v>0</v>
      </c>
      <c r="BJ467" s="17" t="s">
        <v>81</v>
      </c>
      <c r="BK467" s="238">
        <f>ROUND(I467*H467,2)</f>
        <v>0</v>
      </c>
      <c r="BL467" s="17" t="s">
        <v>166</v>
      </c>
      <c r="BM467" s="237" t="s">
        <v>2118</v>
      </c>
    </row>
    <row r="468" s="2" customFormat="1">
      <c r="A468" s="38"/>
      <c r="B468" s="39"/>
      <c r="C468" s="40"/>
      <c r="D468" s="239" t="s">
        <v>150</v>
      </c>
      <c r="E468" s="40"/>
      <c r="F468" s="240" t="s">
        <v>2117</v>
      </c>
      <c r="G468" s="40"/>
      <c r="H468" s="40"/>
      <c r="I468" s="241"/>
      <c r="J468" s="40"/>
      <c r="K468" s="40"/>
      <c r="L468" s="44"/>
      <c r="M468" s="242"/>
      <c r="N468" s="243"/>
      <c r="O468" s="91"/>
      <c r="P468" s="91"/>
      <c r="Q468" s="91"/>
      <c r="R468" s="91"/>
      <c r="S468" s="91"/>
      <c r="T468" s="92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150</v>
      </c>
      <c r="AU468" s="17" t="s">
        <v>83</v>
      </c>
    </row>
    <row r="469" s="2" customFormat="1" ht="24.15" customHeight="1">
      <c r="A469" s="38"/>
      <c r="B469" s="39"/>
      <c r="C469" s="271" t="s">
        <v>820</v>
      </c>
      <c r="D469" s="271" t="s">
        <v>378</v>
      </c>
      <c r="E469" s="272" t="s">
        <v>2119</v>
      </c>
      <c r="F469" s="273" t="s">
        <v>2120</v>
      </c>
      <c r="G469" s="274" t="s">
        <v>441</v>
      </c>
      <c r="H469" s="275">
        <v>1</v>
      </c>
      <c r="I469" s="276"/>
      <c r="J469" s="277">
        <f>ROUND(I469*H469,2)</f>
        <v>0</v>
      </c>
      <c r="K469" s="273" t="s">
        <v>147</v>
      </c>
      <c r="L469" s="278"/>
      <c r="M469" s="279" t="s">
        <v>1</v>
      </c>
      <c r="N469" s="280" t="s">
        <v>38</v>
      </c>
      <c r="O469" s="91"/>
      <c r="P469" s="235">
        <f>O469*H469</f>
        <v>0</v>
      </c>
      <c r="Q469" s="235">
        <v>0.039</v>
      </c>
      <c r="R469" s="235">
        <f>Q469*H469</f>
        <v>0.039</v>
      </c>
      <c r="S469" s="235">
        <v>0</v>
      </c>
      <c r="T469" s="236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37" t="s">
        <v>188</v>
      </c>
      <c r="AT469" s="237" t="s">
        <v>378</v>
      </c>
      <c r="AU469" s="237" t="s">
        <v>83</v>
      </c>
      <c r="AY469" s="17" t="s">
        <v>140</v>
      </c>
      <c r="BE469" s="238">
        <f>IF(N469="základní",J469,0)</f>
        <v>0</v>
      </c>
      <c r="BF469" s="238">
        <f>IF(N469="snížená",J469,0)</f>
        <v>0</v>
      </c>
      <c r="BG469" s="238">
        <f>IF(N469="zákl. přenesená",J469,0)</f>
        <v>0</v>
      </c>
      <c r="BH469" s="238">
        <f>IF(N469="sníž. přenesená",J469,0)</f>
        <v>0</v>
      </c>
      <c r="BI469" s="238">
        <f>IF(N469="nulová",J469,0)</f>
        <v>0</v>
      </c>
      <c r="BJ469" s="17" t="s">
        <v>81</v>
      </c>
      <c r="BK469" s="238">
        <f>ROUND(I469*H469,2)</f>
        <v>0</v>
      </c>
      <c r="BL469" s="17" t="s">
        <v>166</v>
      </c>
      <c r="BM469" s="237" t="s">
        <v>2121</v>
      </c>
    </row>
    <row r="470" s="2" customFormat="1">
      <c r="A470" s="38"/>
      <c r="B470" s="39"/>
      <c r="C470" s="40"/>
      <c r="D470" s="239" t="s">
        <v>150</v>
      </c>
      <c r="E470" s="40"/>
      <c r="F470" s="240" t="s">
        <v>2120</v>
      </c>
      <c r="G470" s="40"/>
      <c r="H470" s="40"/>
      <c r="I470" s="241"/>
      <c r="J470" s="40"/>
      <c r="K470" s="40"/>
      <c r="L470" s="44"/>
      <c r="M470" s="242"/>
      <c r="N470" s="243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150</v>
      </c>
      <c r="AU470" s="17" t="s">
        <v>83</v>
      </c>
    </row>
    <row r="471" s="2" customFormat="1" ht="21.75" customHeight="1">
      <c r="A471" s="38"/>
      <c r="B471" s="39"/>
      <c r="C471" s="271" t="s">
        <v>827</v>
      </c>
      <c r="D471" s="271" t="s">
        <v>378</v>
      </c>
      <c r="E471" s="272" t="s">
        <v>2122</v>
      </c>
      <c r="F471" s="273" t="s">
        <v>2123</v>
      </c>
      <c r="G471" s="274" t="s">
        <v>441</v>
      </c>
      <c r="H471" s="275">
        <v>1</v>
      </c>
      <c r="I471" s="276"/>
      <c r="J471" s="277">
        <f>ROUND(I471*H471,2)</f>
        <v>0</v>
      </c>
      <c r="K471" s="273" t="s">
        <v>1</v>
      </c>
      <c r="L471" s="278"/>
      <c r="M471" s="279" t="s">
        <v>1</v>
      </c>
      <c r="N471" s="280" t="s">
        <v>38</v>
      </c>
      <c r="O471" s="91"/>
      <c r="P471" s="235">
        <f>O471*H471</f>
        <v>0</v>
      </c>
      <c r="Q471" s="235">
        <v>0</v>
      </c>
      <c r="R471" s="235">
        <f>Q471*H471</f>
        <v>0</v>
      </c>
      <c r="S471" s="235">
        <v>0</v>
      </c>
      <c r="T471" s="236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7" t="s">
        <v>188</v>
      </c>
      <c r="AT471" s="237" t="s">
        <v>378</v>
      </c>
      <c r="AU471" s="237" t="s">
        <v>83</v>
      </c>
      <c r="AY471" s="17" t="s">
        <v>140</v>
      </c>
      <c r="BE471" s="238">
        <f>IF(N471="základní",J471,0)</f>
        <v>0</v>
      </c>
      <c r="BF471" s="238">
        <f>IF(N471="snížená",J471,0)</f>
        <v>0</v>
      </c>
      <c r="BG471" s="238">
        <f>IF(N471="zákl. přenesená",J471,0)</f>
        <v>0</v>
      </c>
      <c r="BH471" s="238">
        <f>IF(N471="sníž. přenesená",J471,0)</f>
        <v>0</v>
      </c>
      <c r="BI471" s="238">
        <f>IF(N471="nulová",J471,0)</f>
        <v>0</v>
      </c>
      <c r="BJ471" s="17" t="s">
        <v>81</v>
      </c>
      <c r="BK471" s="238">
        <f>ROUND(I471*H471,2)</f>
        <v>0</v>
      </c>
      <c r="BL471" s="17" t="s">
        <v>166</v>
      </c>
      <c r="BM471" s="237" t="s">
        <v>2124</v>
      </c>
    </row>
    <row r="472" s="2" customFormat="1">
      <c r="A472" s="38"/>
      <c r="B472" s="39"/>
      <c r="C472" s="40"/>
      <c r="D472" s="239" t="s">
        <v>150</v>
      </c>
      <c r="E472" s="40"/>
      <c r="F472" s="240" t="s">
        <v>2123</v>
      </c>
      <c r="G472" s="40"/>
      <c r="H472" s="40"/>
      <c r="I472" s="241"/>
      <c r="J472" s="40"/>
      <c r="K472" s="40"/>
      <c r="L472" s="44"/>
      <c r="M472" s="242"/>
      <c r="N472" s="243"/>
      <c r="O472" s="91"/>
      <c r="P472" s="91"/>
      <c r="Q472" s="91"/>
      <c r="R472" s="91"/>
      <c r="S472" s="91"/>
      <c r="T472" s="92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150</v>
      </c>
      <c r="AU472" s="17" t="s">
        <v>83</v>
      </c>
    </row>
    <row r="473" s="2" customFormat="1" ht="24.15" customHeight="1">
      <c r="A473" s="38"/>
      <c r="B473" s="39"/>
      <c r="C473" s="271" t="s">
        <v>837</v>
      </c>
      <c r="D473" s="271" t="s">
        <v>378</v>
      </c>
      <c r="E473" s="272" t="s">
        <v>2125</v>
      </c>
      <c r="F473" s="273" t="s">
        <v>2126</v>
      </c>
      <c r="G473" s="274" t="s">
        <v>441</v>
      </c>
      <c r="H473" s="275">
        <v>1</v>
      </c>
      <c r="I473" s="276"/>
      <c r="J473" s="277">
        <f>ROUND(I473*H473,2)</f>
        <v>0</v>
      </c>
      <c r="K473" s="273" t="s">
        <v>1</v>
      </c>
      <c r="L473" s="278"/>
      <c r="M473" s="279" t="s">
        <v>1</v>
      </c>
      <c r="N473" s="280" t="s">
        <v>38</v>
      </c>
      <c r="O473" s="91"/>
      <c r="P473" s="235">
        <f>O473*H473</f>
        <v>0</v>
      </c>
      <c r="Q473" s="235">
        <v>0</v>
      </c>
      <c r="R473" s="235">
        <f>Q473*H473</f>
        <v>0</v>
      </c>
      <c r="S473" s="235">
        <v>0</v>
      </c>
      <c r="T473" s="236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37" t="s">
        <v>188</v>
      </c>
      <c r="AT473" s="237" t="s">
        <v>378</v>
      </c>
      <c r="AU473" s="237" t="s">
        <v>83</v>
      </c>
      <c r="AY473" s="17" t="s">
        <v>140</v>
      </c>
      <c r="BE473" s="238">
        <f>IF(N473="základní",J473,0)</f>
        <v>0</v>
      </c>
      <c r="BF473" s="238">
        <f>IF(N473="snížená",J473,0)</f>
        <v>0</v>
      </c>
      <c r="BG473" s="238">
        <f>IF(N473="zákl. přenesená",J473,0)</f>
        <v>0</v>
      </c>
      <c r="BH473" s="238">
        <f>IF(N473="sníž. přenesená",J473,0)</f>
        <v>0</v>
      </c>
      <c r="BI473" s="238">
        <f>IF(N473="nulová",J473,0)</f>
        <v>0</v>
      </c>
      <c r="BJ473" s="17" t="s">
        <v>81</v>
      </c>
      <c r="BK473" s="238">
        <f>ROUND(I473*H473,2)</f>
        <v>0</v>
      </c>
      <c r="BL473" s="17" t="s">
        <v>166</v>
      </c>
      <c r="BM473" s="237" t="s">
        <v>2127</v>
      </c>
    </row>
    <row r="474" s="2" customFormat="1">
      <c r="A474" s="38"/>
      <c r="B474" s="39"/>
      <c r="C474" s="40"/>
      <c r="D474" s="239" t="s">
        <v>150</v>
      </c>
      <c r="E474" s="40"/>
      <c r="F474" s="240" t="s">
        <v>2126</v>
      </c>
      <c r="G474" s="40"/>
      <c r="H474" s="40"/>
      <c r="I474" s="241"/>
      <c r="J474" s="40"/>
      <c r="K474" s="40"/>
      <c r="L474" s="44"/>
      <c r="M474" s="242"/>
      <c r="N474" s="243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150</v>
      </c>
      <c r="AU474" s="17" t="s">
        <v>83</v>
      </c>
    </row>
    <row r="475" s="2" customFormat="1" ht="24.15" customHeight="1">
      <c r="A475" s="38"/>
      <c r="B475" s="39"/>
      <c r="C475" s="271" t="s">
        <v>843</v>
      </c>
      <c r="D475" s="271" t="s">
        <v>378</v>
      </c>
      <c r="E475" s="272" t="s">
        <v>2128</v>
      </c>
      <c r="F475" s="273" t="s">
        <v>2129</v>
      </c>
      <c r="G475" s="274" t="s">
        <v>441</v>
      </c>
      <c r="H475" s="275">
        <v>1</v>
      </c>
      <c r="I475" s="276"/>
      <c r="J475" s="277">
        <f>ROUND(I475*H475,2)</f>
        <v>0</v>
      </c>
      <c r="K475" s="273" t="s">
        <v>1</v>
      </c>
      <c r="L475" s="278"/>
      <c r="M475" s="279" t="s">
        <v>1</v>
      </c>
      <c r="N475" s="280" t="s">
        <v>38</v>
      </c>
      <c r="O475" s="91"/>
      <c r="P475" s="235">
        <f>O475*H475</f>
        <v>0</v>
      </c>
      <c r="Q475" s="235">
        <v>0</v>
      </c>
      <c r="R475" s="235">
        <f>Q475*H475</f>
        <v>0</v>
      </c>
      <c r="S475" s="235">
        <v>0</v>
      </c>
      <c r="T475" s="236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37" t="s">
        <v>188</v>
      </c>
      <c r="AT475" s="237" t="s">
        <v>378</v>
      </c>
      <c r="AU475" s="237" t="s">
        <v>83</v>
      </c>
      <c r="AY475" s="17" t="s">
        <v>140</v>
      </c>
      <c r="BE475" s="238">
        <f>IF(N475="základní",J475,0)</f>
        <v>0</v>
      </c>
      <c r="BF475" s="238">
        <f>IF(N475="snížená",J475,0)</f>
        <v>0</v>
      </c>
      <c r="BG475" s="238">
        <f>IF(N475="zákl. přenesená",J475,0)</f>
        <v>0</v>
      </c>
      <c r="BH475" s="238">
        <f>IF(N475="sníž. přenesená",J475,0)</f>
        <v>0</v>
      </c>
      <c r="BI475" s="238">
        <f>IF(N475="nulová",J475,0)</f>
        <v>0</v>
      </c>
      <c r="BJ475" s="17" t="s">
        <v>81</v>
      </c>
      <c r="BK475" s="238">
        <f>ROUND(I475*H475,2)</f>
        <v>0</v>
      </c>
      <c r="BL475" s="17" t="s">
        <v>166</v>
      </c>
      <c r="BM475" s="237" t="s">
        <v>2130</v>
      </c>
    </row>
    <row r="476" s="2" customFormat="1">
      <c r="A476" s="38"/>
      <c r="B476" s="39"/>
      <c r="C476" s="40"/>
      <c r="D476" s="239" t="s">
        <v>150</v>
      </c>
      <c r="E476" s="40"/>
      <c r="F476" s="240" t="s">
        <v>2131</v>
      </c>
      <c r="G476" s="40"/>
      <c r="H476" s="40"/>
      <c r="I476" s="241"/>
      <c r="J476" s="40"/>
      <c r="K476" s="40"/>
      <c r="L476" s="44"/>
      <c r="M476" s="242"/>
      <c r="N476" s="243"/>
      <c r="O476" s="91"/>
      <c r="P476" s="91"/>
      <c r="Q476" s="91"/>
      <c r="R476" s="91"/>
      <c r="S476" s="91"/>
      <c r="T476" s="92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150</v>
      </c>
      <c r="AU476" s="17" t="s">
        <v>83</v>
      </c>
    </row>
    <row r="477" s="2" customFormat="1" ht="24.15" customHeight="1">
      <c r="A477" s="38"/>
      <c r="B477" s="39"/>
      <c r="C477" s="271" t="s">
        <v>849</v>
      </c>
      <c r="D477" s="271" t="s">
        <v>378</v>
      </c>
      <c r="E477" s="272" t="s">
        <v>2132</v>
      </c>
      <c r="F477" s="273" t="s">
        <v>2133</v>
      </c>
      <c r="G477" s="274" t="s">
        <v>441</v>
      </c>
      <c r="H477" s="275">
        <v>1</v>
      </c>
      <c r="I477" s="276"/>
      <c r="J477" s="277">
        <f>ROUND(I477*H477,2)</f>
        <v>0</v>
      </c>
      <c r="K477" s="273" t="s">
        <v>1</v>
      </c>
      <c r="L477" s="278"/>
      <c r="M477" s="279" t="s">
        <v>1</v>
      </c>
      <c r="N477" s="280" t="s">
        <v>38</v>
      </c>
      <c r="O477" s="91"/>
      <c r="P477" s="235">
        <f>O477*H477</f>
        <v>0</v>
      </c>
      <c r="Q477" s="235">
        <v>0</v>
      </c>
      <c r="R477" s="235">
        <f>Q477*H477</f>
        <v>0</v>
      </c>
      <c r="S477" s="235">
        <v>0</v>
      </c>
      <c r="T477" s="236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37" t="s">
        <v>188</v>
      </c>
      <c r="AT477" s="237" t="s">
        <v>378</v>
      </c>
      <c r="AU477" s="237" t="s">
        <v>83</v>
      </c>
      <c r="AY477" s="17" t="s">
        <v>140</v>
      </c>
      <c r="BE477" s="238">
        <f>IF(N477="základní",J477,0)</f>
        <v>0</v>
      </c>
      <c r="BF477" s="238">
        <f>IF(N477="snížená",J477,0)</f>
        <v>0</v>
      </c>
      <c r="BG477" s="238">
        <f>IF(N477="zákl. přenesená",J477,0)</f>
        <v>0</v>
      </c>
      <c r="BH477" s="238">
        <f>IF(N477="sníž. přenesená",J477,0)</f>
        <v>0</v>
      </c>
      <c r="BI477" s="238">
        <f>IF(N477="nulová",J477,0)</f>
        <v>0</v>
      </c>
      <c r="BJ477" s="17" t="s">
        <v>81</v>
      </c>
      <c r="BK477" s="238">
        <f>ROUND(I477*H477,2)</f>
        <v>0</v>
      </c>
      <c r="BL477" s="17" t="s">
        <v>166</v>
      </c>
      <c r="BM477" s="237" t="s">
        <v>2134</v>
      </c>
    </row>
    <row r="478" s="2" customFormat="1">
      <c r="A478" s="38"/>
      <c r="B478" s="39"/>
      <c r="C478" s="40"/>
      <c r="D478" s="239" t="s">
        <v>150</v>
      </c>
      <c r="E478" s="40"/>
      <c r="F478" s="240" t="s">
        <v>2133</v>
      </c>
      <c r="G478" s="40"/>
      <c r="H478" s="40"/>
      <c r="I478" s="241"/>
      <c r="J478" s="40"/>
      <c r="K478" s="40"/>
      <c r="L478" s="44"/>
      <c r="M478" s="242"/>
      <c r="N478" s="243"/>
      <c r="O478" s="91"/>
      <c r="P478" s="91"/>
      <c r="Q478" s="91"/>
      <c r="R478" s="91"/>
      <c r="S478" s="91"/>
      <c r="T478" s="92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150</v>
      </c>
      <c r="AU478" s="17" t="s">
        <v>83</v>
      </c>
    </row>
    <row r="479" s="2" customFormat="1" ht="24.15" customHeight="1">
      <c r="A479" s="38"/>
      <c r="B479" s="39"/>
      <c r="C479" s="271" t="s">
        <v>856</v>
      </c>
      <c r="D479" s="271" t="s">
        <v>378</v>
      </c>
      <c r="E479" s="272" t="s">
        <v>2135</v>
      </c>
      <c r="F479" s="273" t="s">
        <v>2136</v>
      </c>
      <c r="G479" s="274" t="s">
        <v>441</v>
      </c>
      <c r="H479" s="275">
        <v>1</v>
      </c>
      <c r="I479" s="276"/>
      <c r="J479" s="277">
        <f>ROUND(I479*H479,2)</f>
        <v>0</v>
      </c>
      <c r="K479" s="273" t="s">
        <v>1</v>
      </c>
      <c r="L479" s="278"/>
      <c r="M479" s="279" t="s">
        <v>1</v>
      </c>
      <c r="N479" s="280" t="s">
        <v>38</v>
      </c>
      <c r="O479" s="91"/>
      <c r="P479" s="235">
        <f>O479*H479</f>
        <v>0</v>
      </c>
      <c r="Q479" s="235">
        <v>0</v>
      </c>
      <c r="R479" s="235">
        <f>Q479*H479</f>
        <v>0</v>
      </c>
      <c r="S479" s="235">
        <v>0</v>
      </c>
      <c r="T479" s="236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37" t="s">
        <v>188</v>
      </c>
      <c r="AT479" s="237" t="s">
        <v>378</v>
      </c>
      <c r="AU479" s="237" t="s">
        <v>83</v>
      </c>
      <c r="AY479" s="17" t="s">
        <v>140</v>
      </c>
      <c r="BE479" s="238">
        <f>IF(N479="základní",J479,0)</f>
        <v>0</v>
      </c>
      <c r="BF479" s="238">
        <f>IF(N479="snížená",J479,0)</f>
        <v>0</v>
      </c>
      <c r="BG479" s="238">
        <f>IF(N479="zákl. přenesená",J479,0)</f>
        <v>0</v>
      </c>
      <c r="BH479" s="238">
        <f>IF(N479="sníž. přenesená",J479,0)</f>
        <v>0</v>
      </c>
      <c r="BI479" s="238">
        <f>IF(N479="nulová",J479,0)</f>
        <v>0</v>
      </c>
      <c r="BJ479" s="17" t="s">
        <v>81</v>
      </c>
      <c r="BK479" s="238">
        <f>ROUND(I479*H479,2)</f>
        <v>0</v>
      </c>
      <c r="BL479" s="17" t="s">
        <v>166</v>
      </c>
      <c r="BM479" s="237" t="s">
        <v>2137</v>
      </c>
    </row>
    <row r="480" s="2" customFormat="1">
      <c r="A480" s="38"/>
      <c r="B480" s="39"/>
      <c r="C480" s="40"/>
      <c r="D480" s="239" t="s">
        <v>150</v>
      </c>
      <c r="E480" s="40"/>
      <c r="F480" s="240" t="s">
        <v>2136</v>
      </c>
      <c r="G480" s="40"/>
      <c r="H480" s="40"/>
      <c r="I480" s="241"/>
      <c r="J480" s="40"/>
      <c r="K480" s="40"/>
      <c r="L480" s="44"/>
      <c r="M480" s="242"/>
      <c r="N480" s="243"/>
      <c r="O480" s="91"/>
      <c r="P480" s="91"/>
      <c r="Q480" s="91"/>
      <c r="R480" s="91"/>
      <c r="S480" s="91"/>
      <c r="T480" s="92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150</v>
      </c>
      <c r="AU480" s="17" t="s">
        <v>83</v>
      </c>
    </row>
    <row r="481" s="2" customFormat="1" ht="24.15" customHeight="1">
      <c r="A481" s="38"/>
      <c r="B481" s="39"/>
      <c r="C481" s="271" t="s">
        <v>863</v>
      </c>
      <c r="D481" s="271" t="s">
        <v>378</v>
      </c>
      <c r="E481" s="272" t="s">
        <v>2138</v>
      </c>
      <c r="F481" s="273" t="s">
        <v>2139</v>
      </c>
      <c r="G481" s="274" t="s">
        <v>441</v>
      </c>
      <c r="H481" s="275">
        <v>2</v>
      </c>
      <c r="I481" s="276"/>
      <c r="J481" s="277">
        <f>ROUND(I481*H481,2)</f>
        <v>0</v>
      </c>
      <c r="K481" s="273" t="s">
        <v>1</v>
      </c>
      <c r="L481" s="278"/>
      <c r="M481" s="279" t="s">
        <v>1</v>
      </c>
      <c r="N481" s="280" t="s">
        <v>38</v>
      </c>
      <c r="O481" s="91"/>
      <c r="P481" s="235">
        <f>O481*H481</f>
        <v>0</v>
      </c>
      <c r="Q481" s="235">
        <v>0</v>
      </c>
      <c r="R481" s="235">
        <f>Q481*H481</f>
        <v>0</v>
      </c>
      <c r="S481" s="235">
        <v>0</v>
      </c>
      <c r="T481" s="236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7" t="s">
        <v>188</v>
      </c>
      <c r="AT481" s="237" t="s">
        <v>378</v>
      </c>
      <c r="AU481" s="237" t="s">
        <v>83</v>
      </c>
      <c r="AY481" s="17" t="s">
        <v>140</v>
      </c>
      <c r="BE481" s="238">
        <f>IF(N481="základní",J481,0)</f>
        <v>0</v>
      </c>
      <c r="BF481" s="238">
        <f>IF(N481="snížená",J481,0)</f>
        <v>0</v>
      </c>
      <c r="BG481" s="238">
        <f>IF(N481="zákl. přenesená",J481,0)</f>
        <v>0</v>
      </c>
      <c r="BH481" s="238">
        <f>IF(N481="sníž. přenesená",J481,0)</f>
        <v>0</v>
      </c>
      <c r="BI481" s="238">
        <f>IF(N481="nulová",J481,0)</f>
        <v>0</v>
      </c>
      <c r="BJ481" s="17" t="s">
        <v>81</v>
      </c>
      <c r="BK481" s="238">
        <f>ROUND(I481*H481,2)</f>
        <v>0</v>
      </c>
      <c r="BL481" s="17" t="s">
        <v>166</v>
      </c>
      <c r="BM481" s="237" t="s">
        <v>2140</v>
      </c>
    </row>
    <row r="482" s="2" customFormat="1">
      <c r="A482" s="38"/>
      <c r="B482" s="39"/>
      <c r="C482" s="40"/>
      <c r="D482" s="239" t="s">
        <v>150</v>
      </c>
      <c r="E482" s="40"/>
      <c r="F482" s="240" t="s">
        <v>2139</v>
      </c>
      <c r="G482" s="40"/>
      <c r="H482" s="40"/>
      <c r="I482" s="241"/>
      <c r="J482" s="40"/>
      <c r="K482" s="40"/>
      <c r="L482" s="44"/>
      <c r="M482" s="242"/>
      <c r="N482" s="243"/>
      <c r="O482" s="91"/>
      <c r="P482" s="91"/>
      <c r="Q482" s="91"/>
      <c r="R482" s="91"/>
      <c r="S482" s="91"/>
      <c r="T482" s="92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150</v>
      </c>
      <c r="AU482" s="17" t="s">
        <v>83</v>
      </c>
    </row>
    <row r="483" s="12" customFormat="1" ht="22.8" customHeight="1">
      <c r="A483" s="12"/>
      <c r="B483" s="210"/>
      <c r="C483" s="211"/>
      <c r="D483" s="212" t="s">
        <v>72</v>
      </c>
      <c r="E483" s="224" t="s">
        <v>198</v>
      </c>
      <c r="F483" s="224" t="s">
        <v>776</v>
      </c>
      <c r="G483" s="211"/>
      <c r="H483" s="211"/>
      <c r="I483" s="214"/>
      <c r="J483" s="225">
        <f>BK483</f>
        <v>0</v>
      </c>
      <c r="K483" s="211"/>
      <c r="L483" s="216"/>
      <c r="M483" s="217"/>
      <c r="N483" s="218"/>
      <c r="O483" s="218"/>
      <c r="P483" s="219">
        <f>SUM(P484:P498)</f>
        <v>0</v>
      </c>
      <c r="Q483" s="218"/>
      <c r="R483" s="219">
        <f>SUM(R484:R498)</f>
        <v>0.064695699999999995</v>
      </c>
      <c r="S483" s="218"/>
      <c r="T483" s="220">
        <f>SUM(T484:T498)</f>
        <v>0.25800000000000001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21" t="s">
        <v>81</v>
      </c>
      <c r="AT483" s="222" t="s">
        <v>72</v>
      </c>
      <c r="AU483" s="222" t="s">
        <v>81</v>
      </c>
      <c r="AY483" s="221" t="s">
        <v>140</v>
      </c>
      <c r="BK483" s="223">
        <f>SUM(BK484:BK498)</f>
        <v>0</v>
      </c>
    </row>
    <row r="484" s="2" customFormat="1" ht="24.15" customHeight="1">
      <c r="A484" s="38"/>
      <c r="B484" s="39"/>
      <c r="C484" s="226" t="s">
        <v>872</v>
      </c>
      <c r="D484" s="226" t="s">
        <v>143</v>
      </c>
      <c r="E484" s="227" t="s">
        <v>2141</v>
      </c>
      <c r="F484" s="228" t="s">
        <v>2142</v>
      </c>
      <c r="G484" s="229" t="s">
        <v>396</v>
      </c>
      <c r="H484" s="230">
        <v>3.5</v>
      </c>
      <c r="I484" s="231"/>
      <c r="J484" s="232">
        <f>ROUND(I484*H484,2)</f>
        <v>0</v>
      </c>
      <c r="K484" s="228" t="s">
        <v>147</v>
      </c>
      <c r="L484" s="44"/>
      <c r="M484" s="233" t="s">
        <v>1</v>
      </c>
      <c r="N484" s="234" t="s">
        <v>38</v>
      </c>
      <c r="O484" s="91"/>
      <c r="P484" s="235">
        <f>O484*H484</f>
        <v>0</v>
      </c>
      <c r="Q484" s="235">
        <v>0.00167</v>
      </c>
      <c r="R484" s="235">
        <f>Q484*H484</f>
        <v>0.0058450000000000004</v>
      </c>
      <c r="S484" s="235">
        <v>0</v>
      </c>
      <c r="T484" s="236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7" t="s">
        <v>166</v>
      </c>
      <c r="AT484" s="237" t="s">
        <v>143</v>
      </c>
      <c r="AU484" s="237" t="s">
        <v>83</v>
      </c>
      <c r="AY484" s="17" t="s">
        <v>140</v>
      </c>
      <c r="BE484" s="238">
        <f>IF(N484="základní",J484,0)</f>
        <v>0</v>
      </c>
      <c r="BF484" s="238">
        <f>IF(N484="snížená",J484,0)</f>
        <v>0</v>
      </c>
      <c r="BG484" s="238">
        <f>IF(N484="zákl. přenesená",J484,0)</f>
        <v>0</v>
      </c>
      <c r="BH484" s="238">
        <f>IF(N484="sníž. přenesená",J484,0)</f>
        <v>0</v>
      </c>
      <c r="BI484" s="238">
        <f>IF(N484="nulová",J484,0)</f>
        <v>0</v>
      </c>
      <c r="BJ484" s="17" t="s">
        <v>81</v>
      </c>
      <c r="BK484" s="238">
        <f>ROUND(I484*H484,2)</f>
        <v>0</v>
      </c>
      <c r="BL484" s="17" t="s">
        <v>166</v>
      </c>
      <c r="BM484" s="237" t="s">
        <v>2143</v>
      </c>
    </row>
    <row r="485" s="2" customFormat="1">
      <c r="A485" s="38"/>
      <c r="B485" s="39"/>
      <c r="C485" s="40"/>
      <c r="D485" s="239" t="s">
        <v>150</v>
      </c>
      <c r="E485" s="40"/>
      <c r="F485" s="240" t="s">
        <v>2144</v>
      </c>
      <c r="G485" s="40"/>
      <c r="H485" s="40"/>
      <c r="I485" s="241"/>
      <c r="J485" s="40"/>
      <c r="K485" s="40"/>
      <c r="L485" s="44"/>
      <c r="M485" s="242"/>
      <c r="N485" s="243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150</v>
      </c>
      <c r="AU485" s="17" t="s">
        <v>83</v>
      </c>
    </row>
    <row r="486" s="2" customFormat="1">
      <c r="A486" s="38"/>
      <c r="B486" s="39"/>
      <c r="C486" s="40"/>
      <c r="D486" s="244" t="s">
        <v>152</v>
      </c>
      <c r="E486" s="40"/>
      <c r="F486" s="245" t="s">
        <v>2145</v>
      </c>
      <c r="G486" s="40"/>
      <c r="H486" s="40"/>
      <c r="I486" s="241"/>
      <c r="J486" s="40"/>
      <c r="K486" s="40"/>
      <c r="L486" s="44"/>
      <c r="M486" s="242"/>
      <c r="N486" s="243"/>
      <c r="O486" s="91"/>
      <c r="P486" s="91"/>
      <c r="Q486" s="91"/>
      <c r="R486" s="91"/>
      <c r="S486" s="91"/>
      <c r="T486" s="92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152</v>
      </c>
      <c r="AU486" s="17" t="s">
        <v>83</v>
      </c>
    </row>
    <row r="487" s="2" customFormat="1" ht="24.15" customHeight="1">
      <c r="A487" s="38"/>
      <c r="B487" s="39"/>
      <c r="C487" s="226" t="s">
        <v>882</v>
      </c>
      <c r="D487" s="226" t="s">
        <v>143</v>
      </c>
      <c r="E487" s="227" t="s">
        <v>2146</v>
      </c>
      <c r="F487" s="228" t="s">
        <v>2147</v>
      </c>
      <c r="G487" s="229" t="s">
        <v>396</v>
      </c>
      <c r="H487" s="230">
        <v>40.109999999999999</v>
      </c>
      <c r="I487" s="231"/>
      <c r="J487" s="232">
        <f>ROUND(I487*H487,2)</f>
        <v>0</v>
      </c>
      <c r="K487" s="228" t="s">
        <v>147</v>
      </c>
      <c r="L487" s="44"/>
      <c r="M487" s="233" t="s">
        <v>1</v>
      </c>
      <c r="N487" s="234" t="s">
        <v>38</v>
      </c>
      <c r="O487" s="91"/>
      <c r="P487" s="235">
        <f>O487*H487</f>
        <v>0</v>
      </c>
      <c r="Q487" s="235">
        <v>0.0013699999999999999</v>
      </c>
      <c r="R487" s="235">
        <f>Q487*H487</f>
        <v>0.054950699999999998</v>
      </c>
      <c r="S487" s="235">
        <v>0</v>
      </c>
      <c r="T487" s="236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37" t="s">
        <v>166</v>
      </c>
      <c r="AT487" s="237" t="s">
        <v>143</v>
      </c>
      <c r="AU487" s="237" t="s">
        <v>83</v>
      </c>
      <c r="AY487" s="17" t="s">
        <v>140</v>
      </c>
      <c r="BE487" s="238">
        <f>IF(N487="základní",J487,0)</f>
        <v>0</v>
      </c>
      <c r="BF487" s="238">
        <f>IF(N487="snížená",J487,0)</f>
        <v>0</v>
      </c>
      <c r="BG487" s="238">
        <f>IF(N487="zákl. přenesená",J487,0)</f>
        <v>0</v>
      </c>
      <c r="BH487" s="238">
        <f>IF(N487="sníž. přenesená",J487,0)</f>
        <v>0</v>
      </c>
      <c r="BI487" s="238">
        <f>IF(N487="nulová",J487,0)</f>
        <v>0</v>
      </c>
      <c r="BJ487" s="17" t="s">
        <v>81</v>
      </c>
      <c r="BK487" s="238">
        <f>ROUND(I487*H487,2)</f>
        <v>0</v>
      </c>
      <c r="BL487" s="17" t="s">
        <v>166</v>
      </c>
      <c r="BM487" s="237" t="s">
        <v>2148</v>
      </c>
    </row>
    <row r="488" s="2" customFormat="1">
      <c r="A488" s="38"/>
      <c r="B488" s="39"/>
      <c r="C488" s="40"/>
      <c r="D488" s="239" t="s">
        <v>150</v>
      </c>
      <c r="E488" s="40"/>
      <c r="F488" s="240" t="s">
        <v>2149</v>
      </c>
      <c r="G488" s="40"/>
      <c r="H488" s="40"/>
      <c r="I488" s="241"/>
      <c r="J488" s="40"/>
      <c r="K488" s="40"/>
      <c r="L488" s="44"/>
      <c r="M488" s="242"/>
      <c r="N488" s="243"/>
      <c r="O488" s="91"/>
      <c r="P488" s="91"/>
      <c r="Q488" s="91"/>
      <c r="R488" s="91"/>
      <c r="S488" s="91"/>
      <c r="T488" s="92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150</v>
      </c>
      <c r="AU488" s="17" t="s">
        <v>83</v>
      </c>
    </row>
    <row r="489" s="2" customFormat="1">
      <c r="A489" s="38"/>
      <c r="B489" s="39"/>
      <c r="C489" s="40"/>
      <c r="D489" s="244" t="s">
        <v>152</v>
      </c>
      <c r="E489" s="40"/>
      <c r="F489" s="245" t="s">
        <v>2150</v>
      </c>
      <c r="G489" s="40"/>
      <c r="H489" s="40"/>
      <c r="I489" s="241"/>
      <c r="J489" s="40"/>
      <c r="K489" s="40"/>
      <c r="L489" s="44"/>
      <c r="M489" s="242"/>
      <c r="N489" s="243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152</v>
      </c>
      <c r="AU489" s="17" t="s">
        <v>83</v>
      </c>
    </row>
    <row r="490" s="2" customFormat="1" ht="24.15" customHeight="1">
      <c r="A490" s="38"/>
      <c r="B490" s="39"/>
      <c r="C490" s="226" t="s">
        <v>888</v>
      </c>
      <c r="D490" s="226" t="s">
        <v>143</v>
      </c>
      <c r="E490" s="227" t="s">
        <v>2151</v>
      </c>
      <c r="F490" s="228" t="s">
        <v>2152</v>
      </c>
      <c r="G490" s="229" t="s">
        <v>396</v>
      </c>
      <c r="H490" s="230">
        <v>0.59999999999999998</v>
      </c>
      <c r="I490" s="231"/>
      <c r="J490" s="232">
        <f>ROUND(I490*H490,2)</f>
        <v>0</v>
      </c>
      <c r="K490" s="228" t="s">
        <v>147</v>
      </c>
      <c r="L490" s="44"/>
      <c r="M490" s="233" t="s">
        <v>1</v>
      </c>
      <c r="N490" s="234" t="s">
        <v>38</v>
      </c>
      <c r="O490" s="91"/>
      <c r="P490" s="235">
        <f>O490*H490</f>
        <v>0</v>
      </c>
      <c r="Q490" s="235">
        <v>0.0064000000000000003</v>
      </c>
      <c r="R490" s="235">
        <f>Q490*H490</f>
        <v>0.0038400000000000001</v>
      </c>
      <c r="S490" s="235">
        <v>0.42999999999999999</v>
      </c>
      <c r="T490" s="236">
        <f>S490*H490</f>
        <v>0.25800000000000001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37" t="s">
        <v>166</v>
      </c>
      <c r="AT490" s="237" t="s">
        <v>143</v>
      </c>
      <c r="AU490" s="237" t="s">
        <v>83</v>
      </c>
      <c r="AY490" s="17" t="s">
        <v>140</v>
      </c>
      <c r="BE490" s="238">
        <f>IF(N490="základní",J490,0)</f>
        <v>0</v>
      </c>
      <c r="BF490" s="238">
        <f>IF(N490="snížená",J490,0)</f>
        <v>0</v>
      </c>
      <c r="BG490" s="238">
        <f>IF(N490="zákl. přenesená",J490,0)</f>
        <v>0</v>
      </c>
      <c r="BH490" s="238">
        <f>IF(N490="sníž. přenesená",J490,0)</f>
        <v>0</v>
      </c>
      <c r="BI490" s="238">
        <f>IF(N490="nulová",J490,0)</f>
        <v>0</v>
      </c>
      <c r="BJ490" s="17" t="s">
        <v>81</v>
      </c>
      <c r="BK490" s="238">
        <f>ROUND(I490*H490,2)</f>
        <v>0</v>
      </c>
      <c r="BL490" s="17" t="s">
        <v>166</v>
      </c>
      <c r="BM490" s="237" t="s">
        <v>2153</v>
      </c>
    </row>
    <row r="491" s="2" customFormat="1">
      <c r="A491" s="38"/>
      <c r="B491" s="39"/>
      <c r="C491" s="40"/>
      <c r="D491" s="239" t="s">
        <v>150</v>
      </c>
      <c r="E491" s="40"/>
      <c r="F491" s="240" t="s">
        <v>2154</v>
      </c>
      <c r="G491" s="40"/>
      <c r="H491" s="40"/>
      <c r="I491" s="241"/>
      <c r="J491" s="40"/>
      <c r="K491" s="40"/>
      <c r="L491" s="44"/>
      <c r="M491" s="242"/>
      <c r="N491" s="243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150</v>
      </c>
      <c r="AU491" s="17" t="s">
        <v>83</v>
      </c>
    </row>
    <row r="492" s="2" customFormat="1">
      <c r="A492" s="38"/>
      <c r="B492" s="39"/>
      <c r="C492" s="40"/>
      <c r="D492" s="244" t="s">
        <v>152</v>
      </c>
      <c r="E492" s="40"/>
      <c r="F492" s="245" t="s">
        <v>2155</v>
      </c>
      <c r="G492" s="40"/>
      <c r="H492" s="40"/>
      <c r="I492" s="241"/>
      <c r="J492" s="40"/>
      <c r="K492" s="40"/>
      <c r="L492" s="44"/>
      <c r="M492" s="242"/>
      <c r="N492" s="243"/>
      <c r="O492" s="91"/>
      <c r="P492" s="91"/>
      <c r="Q492" s="91"/>
      <c r="R492" s="91"/>
      <c r="S492" s="91"/>
      <c r="T492" s="92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7" t="s">
        <v>152</v>
      </c>
      <c r="AU492" s="17" t="s">
        <v>83</v>
      </c>
    </row>
    <row r="493" s="14" customFormat="1">
      <c r="A493" s="14"/>
      <c r="B493" s="256"/>
      <c r="C493" s="257"/>
      <c r="D493" s="239" t="s">
        <v>154</v>
      </c>
      <c r="E493" s="258" t="s">
        <v>1</v>
      </c>
      <c r="F493" s="259" t="s">
        <v>2156</v>
      </c>
      <c r="G493" s="257"/>
      <c r="H493" s="260">
        <v>0.59999999999999998</v>
      </c>
      <c r="I493" s="261"/>
      <c r="J493" s="257"/>
      <c r="K493" s="257"/>
      <c r="L493" s="262"/>
      <c r="M493" s="263"/>
      <c r="N493" s="264"/>
      <c r="O493" s="264"/>
      <c r="P493" s="264"/>
      <c r="Q493" s="264"/>
      <c r="R493" s="264"/>
      <c r="S493" s="264"/>
      <c r="T493" s="26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6" t="s">
        <v>154</v>
      </c>
      <c r="AU493" s="266" t="s">
        <v>83</v>
      </c>
      <c r="AV493" s="14" t="s">
        <v>83</v>
      </c>
      <c r="AW493" s="14" t="s">
        <v>30</v>
      </c>
      <c r="AX493" s="14" t="s">
        <v>81</v>
      </c>
      <c r="AY493" s="266" t="s">
        <v>140</v>
      </c>
    </row>
    <row r="494" s="2" customFormat="1" ht="24.15" customHeight="1">
      <c r="A494" s="38"/>
      <c r="B494" s="39"/>
      <c r="C494" s="226" t="s">
        <v>892</v>
      </c>
      <c r="D494" s="226" t="s">
        <v>143</v>
      </c>
      <c r="E494" s="227" t="s">
        <v>2157</v>
      </c>
      <c r="F494" s="228" t="s">
        <v>2158</v>
      </c>
      <c r="G494" s="229" t="s">
        <v>441</v>
      </c>
      <c r="H494" s="230">
        <v>2</v>
      </c>
      <c r="I494" s="231"/>
      <c r="J494" s="232">
        <f>ROUND(I494*H494,2)</f>
        <v>0</v>
      </c>
      <c r="K494" s="228" t="s">
        <v>147</v>
      </c>
      <c r="L494" s="44"/>
      <c r="M494" s="233" t="s">
        <v>1</v>
      </c>
      <c r="N494" s="234" t="s">
        <v>38</v>
      </c>
      <c r="O494" s="91"/>
      <c r="P494" s="235">
        <f>O494*H494</f>
        <v>0</v>
      </c>
      <c r="Q494" s="235">
        <v>3.0000000000000001E-05</v>
      </c>
      <c r="R494" s="235">
        <f>Q494*H494</f>
        <v>6.0000000000000002E-05</v>
      </c>
      <c r="S494" s="235">
        <v>0</v>
      </c>
      <c r="T494" s="236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37" t="s">
        <v>166</v>
      </c>
      <c r="AT494" s="237" t="s">
        <v>143</v>
      </c>
      <c r="AU494" s="237" t="s">
        <v>83</v>
      </c>
      <c r="AY494" s="17" t="s">
        <v>140</v>
      </c>
      <c r="BE494" s="238">
        <f>IF(N494="základní",J494,0)</f>
        <v>0</v>
      </c>
      <c r="BF494" s="238">
        <f>IF(N494="snížená",J494,0)</f>
        <v>0</v>
      </c>
      <c r="BG494" s="238">
        <f>IF(N494="zákl. přenesená",J494,0)</f>
        <v>0</v>
      </c>
      <c r="BH494" s="238">
        <f>IF(N494="sníž. přenesená",J494,0)</f>
        <v>0</v>
      </c>
      <c r="BI494" s="238">
        <f>IF(N494="nulová",J494,0)</f>
        <v>0</v>
      </c>
      <c r="BJ494" s="17" t="s">
        <v>81</v>
      </c>
      <c r="BK494" s="238">
        <f>ROUND(I494*H494,2)</f>
        <v>0</v>
      </c>
      <c r="BL494" s="17" t="s">
        <v>166</v>
      </c>
      <c r="BM494" s="237" t="s">
        <v>2159</v>
      </c>
    </row>
    <row r="495" s="2" customFormat="1">
      <c r="A495" s="38"/>
      <c r="B495" s="39"/>
      <c r="C495" s="40"/>
      <c r="D495" s="239" t="s">
        <v>150</v>
      </c>
      <c r="E495" s="40"/>
      <c r="F495" s="240" t="s">
        <v>2158</v>
      </c>
      <c r="G495" s="40"/>
      <c r="H495" s="40"/>
      <c r="I495" s="241"/>
      <c r="J495" s="40"/>
      <c r="K495" s="40"/>
      <c r="L495" s="44"/>
      <c r="M495" s="242"/>
      <c r="N495" s="243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150</v>
      </c>
      <c r="AU495" s="17" t="s">
        <v>83</v>
      </c>
    </row>
    <row r="496" s="2" customFormat="1">
      <c r="A496" s="38"/>
      <c r="B496" s="39"/>
      <c r="C496" s="40"/>
      <c r="D496" s="244" t="s">
        <v>152</v>
      </c>
      <c r="E496" s="40"/>
      <c r="F496" s="245" t="s">
        <v>2160</v>
      </c>
      <c r="G496" s="40"/>
      <c r="H496" s="40"/>
      <c r="I496" s="241"/>
      <c r="J496" s="40"/>
      <c r="K496" s="40"/>
      <c r="L496" s="44"/>
      <c r="M496" s="242"/>
      <c r="N496" s="243"/>
      <c r="O496" s="91"/>
      <c r="P496" s="91"/>
      <c r="Q496" s="91"/>
      <c r="R496" s="91"/>
      <c r="S496" s="91"/>
      <c r="T496" s="92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152</v>
      </c>
      <c r="AU496" s="17" t="s">
        <v>83</v>
      </c>
    </row>
    <row r="497" s="13" customFormat="1">
      <c r="A497" s="13"/>
      <c r="B497" s="246"/>
      <c r="C497" s="247"/>
      <c r="D497" s="239" t="s">
        <v>154</v>
      </c>
      <c r="E497" s="248" t="s">
        <v>1</v>
      </c>
      <c r="F497" s="249" t="s">
        <v>790</v>
      </c>
      <c r="G497" s="247"/>
      <c r="H497" s="248" t="s">
        <v>1</v>
      </c>
      <c r="I497" s="250"/>
      <c r="J497" s="247"/>
      <c r="K497" s="247"/>
      <c r="L497" s="251"/>
      <c r="M497" s="252"/>
      <c r="N497" s="253"/>
      <c r="O497" s="253"/>
      <c r="P497" s="253"/>
      <c r="Q497" s="253"/>
      <c r="R497" s="253"/>
      <c r="S497" s="253"/>
      <c r="T497" s="25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5" t="s">
        <v>154</v>
      </c>
      <c r="AU497" s="255" t="s">
        <v>83</v>
      </c>
      <c r="AV497" s="13" t="s">
        <v>81</v>
      </c>
      <c r="AW497" s="13" t="s">
        <v>30</v>
      </c>
      <c r="AX497" s="13" t="s">
        <v>73</v>
      </c>
      <c r="AY497" s="255" t="s">
        <v>140</v>
      </c>
    </row>
    <row r="498" s="14" customFormat="1">
      <c r="A498" s="14"/>
      <c r="B498" s="256"/>
      <c r="C498" s="257"/>
      <c r="D498" s="239" t="s">
        <v>154</v>
      </c>
      <c r="E498" s="258" t="s">
        <v>1</v>
      </c>
      <c r="F498" s="259" t="s">
        <v>83</v>
      </c>
      <c r="G498" s="257"/>
      <c r="H498" s="260">
        <v>2</v>
      </c>
      <c r="I498" s="261"/>
      <c r="J498" s="257"/>
      <c r="K498" s="257"/>
      <c r="L498" s="262"/>
      <c r="M498" s="263"/>
      <c r="N498" s="264"/>
      <c r="O498" s="264"/>
      <c r="P498" s="264"/>
      <c r="Q498" s="264"/>
      <c r="R498" s="264"/>
      <c r="S498" s="264"/>
      <c r="T498" s="26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6" t="s">
        <v>154</v>
      </c>
      <c r="AU498" s="266" t="s">
        <v>83</v>
      </c>
      <c r="AV498" s="14" t="s">
        <v>83</v>
      </c>
      <c r="AW498" s="14" t="s">
        <v>30</v>
      </c>
      <c r="AX498" s="14" t="s">
        <v>81</v>
      </c>
      <c r="AY498" s="266" t="s">
        <v>140</v>
      </c>
    </row>
    <row r="499" s="12" customFormat="1" ht="22.8" customHeight="1">
      <c r="A499" s="12"/>
      <c r="B499" s="210"/>
      <c r="C499" s="211"/>
      <c r="D499" s="212" t="s">
        <v>72</v>
      </c>
      <c r="E499" s="224" t="s">
        <v>791</v>
      </c>
      <c r="F499" s="224" t="s">
        <v>792</v>
      </c>
      <c r="G499" s="211"/>
      <c r="H499" s="211"/>
      <c r="I499" s="214"/>
      <c r="J499" s="225">
        <f>BK499</f>
        <v>0</v>
      </c>
      <c r="K499" s="211"/>
      <c r="L499" s="216"/>
      <c r="M499" s="217"/>
      <c r="N499" s="218"/>
      <c r="O499" s="218"/>
      <c r="P499" s="219">
        <f>SUM(P500:P514)</f>
        <v>0</v>
      </c>
      <c r="Q499" s="218"/>
      <c r="R499" s="219">
        <f>SUM(R500:R514)</f>
        <v>0</v>
      </c>
      <c r="S499" s="218"/>
      <c r="T499" s="220">
        <f>SUM(T500:T514)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21" t="s">
        <v>81</v>
      </c>
      <c r="AT499" s="222" t="s">
        <v>72</v>
      </c>
      <c r="AU499" s="222" t="s">
        <v>81</v>
      </c>
      <c r="AY499" s="221" t="s">
        <v>140</v>
      </c>
      <c r="BK499" s="223">
        <f>SUM(BK500:BK514)</f>
        <v>0</v>
      </c>
    </row>
    <row r="500" s="2" customFormat="1" ht="33" customHeight="1">
      <c r="A500" s="38"/>
      <c r="B500" s="39"/>
      <c r="C500" s="226" t="s">
        <v>2161</v>
      </c>
      <c r="D500" s="226" t="s">
        <v>143</v>
      </c>
      <c r="E500" s="227" t="s">
        <v>794</v>
      </c>
      <c r="F500" s="228" t="s">
        <v>795</v>
      </c>
      <c r="G500" s="229" t="s">
        <v>362</v>
      </c>
      <c r="H500" s="230">
        <v>1.4970000000000001</v>
      </c>
      <c r="I500" s="231"/>
      <c r="J500" s="232">
        <f>ROUND(I500*H500,2)</f>
        <v>0</v>
      </c>
      <c r="K500" s="228" t="s">
        <v>147</v>
      </c>
      <c r="L500" s="44"/>
      <c r="M500" s="233" t="s">
        <v>1</v>
      </c>
      <c r="N500" s="234" t="s">
        <v>38</v>
      </c>
      <c r="O500" s="91"/>
      <c r="P500" s="235">
        <f>O500*H500</f>
        <v>0</v>
      </c>
      <c r="Q500" s="235">
        <v>0</v>
      </c>
      <c r="R500" s="235">
        <f>Q500*H500</f>
        <v>0</v>
      </c>
      <c r="S500" s="235">
        <v>0</v>
      </c>
      <c r="T500" s="236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37" t="s">
        <v>166</v>
      </c>
      <c r="AT500" s="237" t="s">
        <v>143</v>
      </c>
      <c r="AU500" s="237" t="s">
        <v>83</v>
      </c>
      <c r="AY500" s="17" t="s">
        <v>140</v>
      </c>
      <c r="BE500" s="238">
        <f>IF(N500="základní",J500,0)</f>
        <v>0</v>
      </c>
      <c r="BF500" s="238">
        <f>IF(N500="snížená",J500,0)</f>
        <v>0</v>
      </c>
      <c r="BG500" s="238">
        <f>IF(N500="zákl. přenesená",J500,0)</f>
        <v>0</v>
      </c>
      <c r="BH500" s="238">
        <f>IF(N500="sníž. přenesená",J500,0)</f>
        <v>0</v>
      </c>
      <c r="BI500" s="238">
        <f>IF(N500="nulová",J500,0)</f>
        <v>0</v>
      </c>
      <c r="BJ500" s="17" t="s">
        <v>81</v>
      </c>
      <c r="BK500" s="238">
        <f>ROUND(I500*H500,2)</f>
        <v>0</v>
      </c>
      <c r="BL500" s="17" t="s">
        <v>166</v>
      </c>
      <c r="BM500" s="237" t="s">
        <v>2162</v>
      </c>
    </row>
    <row r="501" s="2" customFormat="1">
      <c r="A501" s="38"/>
      <c r="B501" s="39"/>
      <c r="C501" s="40"/>
      <c r="D501" s="239" t="s">
        <v>150</v>
      </c>
      <c r="E501" s="40"/>
      <c r="F501" s="240" t="s">
        <v>797</v>
      </c>
      <c r="G501" s="40"/>
      <c r="H501" s="40"/>
      <c r="I501" s="241"/>
      <c r="J501" s="40"/>
      <c r="K501" s="40"/>
      <c r="L501" s="44"/>
      <c r="M501" s="242"/>
      <c r="N501" s="243"/>
      <c r="O501" s="91"/>
      <c r="P501" s="91"/>
      <c r="Q501" s="91"/>
      <c r="R501" s="91"/>
      <c r="S501" s="91"/>
      <c r="T501" s="92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150</v>
      </c>
      <c r="AU501" s="17" t="s">
        <v>83</v>
      </c>
    </row>
    <row r="502" s="2" customFormat="1">
      <c r="A502" s="38"/>
      <c r="B502" s="39"/>
      <c r="C502" s="40"/>
      <c r="D502" s="244" t="s">
        <v>152</v>
      </c>
      <c r="E502" s="40"/>
      <c r="F502" s="245" t="s">
        <v>798</v>
      </c>
      <c r="G502" s="40"/>
      <c r="H502" s="40"/>
      <c r="I502" s="241"/>
      <c r="J502" s="40"/>
      <c r="K502" s="40"/>
      <c r="L502" s="44"/>
      <c r="M502" s="242"/>
      <c r="N502" s="243"/>
      <c r="O502" s="91"/>
      <c r="P502" s="91"/>
      <c r="Q502" s="91"/>
      <c r="R502" s="91"/>
      <c r="S502" s="91"/>
      <c r="T502" s="92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7" t="s">
        <v>152</v>
      </c>
      <c r="AU502" s="17" t="s">
        <v>83</v>
      </c>
    </row>
    <row r="503" s="14" customFormat="1">
      <c r="A503" s="14"/>
      <c r="B503" s="256"/>
      <c r="C503" s="257"/>
      <c r="D503" s="239" t="s">
        <v>154</v>
      </c>
      <c r="E503" s="258" t="s">
        <v>1</v>
      </c>
      <c r="F503" s="259" t="s">
        <v>2163</v>
      </c>
      <c r="G503" s="257"/>
      <c r="H503" s="260">
        <v>1.4970000000000001</v>
      </c>
      <c r="I503" s="261"/>
      <c r="J503" s="257"/>
      <c r="K503" s="257"/>
      <c r="L503" s="262"/>
      <c r="M503" s="263"/>
      <c r="N503" s="264"/>
      <c r="O503" s="264"/>
      <c r="P503" s="264"/>
      <c r="Q503" s="264"/>
      <c r="R503" s="264"/>
      <c r="S503" s="264"/>
      <c r="T503" s="26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6" t="s">
        <v>154</v>
      </c>
      <c r="AU503" s="266" t="s">
        <v>83</v>
      </c>
      <c r="AV503" s="14" t="s">
        <v>83</v>
      </c>
      <c r="AW503" s="14" t="s">
        <v>30</v>
      </c>
      <c r="AX503" s="14" t="s">
        <v>81</v>
      </c>
      <c r="AY503" s="266" t="s">
        <v>140</v>
      </c>
    </row>
    <row r="504" s="2" customFormat="1" ht="21.75" customHeight="1">
      <c r="A504" s="38"/>
      <c r="B504" s="39"/>
      <c r="C504" s="226" t="s">
        <v>2164</v>
      </c>
      <c r="D504" s="226" t="s">
        <v>143</v>
      </c>
      <c r="E504" s="227" t="s">
        <v>808</v>
      </c>
      <c r="F504" s="228" t="s">
        <v>809</v>
      </c>
      <c r="G504" s="229" t="s">
        <v>362</v>
      </c>
      <c r="H504" s="230">
        <v>37.398000000000003</v>
      </c>
      <c r="I504" s="231"/>
      <c r="J504" s="232">
        <f>ROUND(I504*H504,2)</f>
        <v>0</v>
      </c>
      <c r="K504" s="228" t="s">
        <v>147</v>
      </c>
      <c r="L504" s="44"/>
      <c r="M504" s="233" t="s">
        <v>1</v>
      </c>
      <c r="N504" s="234" t="s">
        <v>38</v>
      </c>
      <c r="O504" s="91"/>
      <c r="P504" s="235">
        <f>O504*H504</f>
        <v>0</v>
      </c>
      <c r="Q504" s="235">
        <v>0</v>
      </c>
      <c r="R504" s="235">
        <f>Q504*H504</f>
        <v>0</v>
      </c>
      <c r="S504" s="235">
        <v>0</v>
      </c>
      <c r="T504" s="236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37" t="s">
        <v>166</v>
      </c>
      <c r="AT504" s="237" t="s">
        <v>143</v>
      </c>
      <c r="AU504" s="237" t="s">
        <v>83</v>
      </c>
      <c r="AY504" s="17" t="s">
        <v>140</v>
      </c>
      <c r="BE504" s="238">
        <f>IF(N504="základní",J504,0)</f>
        <v>0</v>
      </c>
      <c r="BF504" s="238">
        <f>IF(N504="snížená",J504,0)</f>
        <v>0</v>
      </c>
      <c r="BG504" s="238">
        <f>IF(N504="zákl. přenesená",J504,0)</f>
        <v>0</v>
      </c>
      <c r="BH504" s="238">
        <f>IF(N504="sníž. přenesená",J504,0)</f>
        <v>0</v>
      </c>
      <c r="BI504" s="238">
        <f>IF(N504="nulová",J504,0)</f>
        <v>0</v>
      </c>
      <c r="BJ504" s="17" t="s">
        <v>81</v>
      </c>
      <c r="BK504" s="238">
        <f>ROUND(I504*H504,2)</f>
        <v>0</v>
      </c>
      <c r="BL504" s="17" t="s">
        <v>166</v>
      </c>
      <c r="BM504" s="237" t="s">
        <v>2165</v>
      </c>
    </row>
    <row r="505" s="2" customFormat="1">
      <c r="A505" s="38"/>
      <c r="B505" s="39"/>
      <c r="C505" s="40"/>
      <c r="D505" s="239" t="s">
        <v>150</v>
      </c>
      <c r="E505" s="40"/>
      <c r="F505" s="240" t="s">
        <v>811</v>
      </c>
      <c r="G505" s="40"/>
      <c r="H505" s="40"/>
      <c r="I505" s="241"/>
      <c r="J505" s="40"/>
      <c r="K505" s="40"/>
      <c r="L505" s="44"/>
      <c r="M505" s="242"/>
      <c r="N505" s="243"/>
      <c r="O505" s="91"/>
      <c r="P505" s="91"/>
      <c r="Q505" s="91"/>
      <c r="R505" s="91"/>
      <c r="S505" s="91"/>
      <c r="T505" s="92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150</v>
      </c>
      <c r="AU505" s="17" t="s">
        <v>83</v>
      </c>
    </row>
    <row r="506" s="2" customFormat="1">
      <c r="A506" s="38"/>
      <c r="B506" s="39"/>
      <c r="C506" s="40"/>
      <c r="D506" s="244" t="s">
        <v>152</v>
      </c>
      <c r="E506" s="40"/>
      <c r="F506" s="245" t="s">
        <v>812</v>
      </c>
      <c r="G506" s="40"/>
      <c r="H506" s="40"/>
      <c r="I506" s="241"/>
      <c r="J506" s="40"/>
      <c r="K506" s="40"/>
      <c r="L506" s="44"/>
      <c r="M506" s="242"/>
      <c r="N506" s="243"/>
      <c r="O506" s="91"/>
      <c r="P506" s="91"/>
      <c r="Q506" s="91"/>
      <c r="R506" s="91"/>
      <c r="S506" s="91"/>
      <c r="T506" s="92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T506" s="17" t="s">
        <v>152</v>
      </c>
      <c r="AU506" s="17" t="s">
        <v>83</v>
      </c>
    </row>
    <row r="507" s="2" customFormat="1" ht="24.15" customHeight="1">
      <c r="A507" s="38"/>
      <c r="B507" s="39"/>
      <c r="C507" s="226" t="s">
        <v>2166</v>
      </c>
      <c r="D507" s="226" t="s">
        <v>143</v>
      </c>
      <c r="E507" s="227" t="s">
        <v>814</v>
      </c>
      <c r="F507" s="228" t="s">
        <v>815</v>
      </c>
      <c r="G507" s="229" t="s">
        <v>362</v>
      </c>
      <c r="H507" s="230">
        <v>149.59200000000001</v>
      </c>
      <c r="I507" s="231"/>
      <c r="J507" s="232">
        <f>ROUND(I507*H507,2)</f>
        <v>0</v>
      </c>
      <c r="K507" s="228" t="s">
        <v>147</v>
      </c>
      <c r="L507" s="44"/>
      <c r="M507" s="233" t="s">
        <v>1</v>
      </c>
      <c r="N507" s="234" t="s">
        <v>38</v>
      </c>
      <c r="O507" s="91"/>
      <c r="P507" s="235">
        <f>O507*H507</f>
        <v>0</v>
      </c>
      <c r="Q507" s="235">
        <v>0</v>
      </c>
      <c r="R507" s="235">
        <f>Q507*H507</f>
        <v>0</v>
      </c>
      <c r="S507" s="235">
        <v>0</v>
      </c>
      <c r="T507" s="236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37" t="s">
        <v>166</v>
      </c>
      <c r="AT507" s="237" t="s">
        <v>143</v>
      </c>
      <c r="AU507" s="237" t="s">
        <v>83</v>
      </c>
      <c r="AY507" s="17" t="s">
        <v>140</v>
      </c>
      <c r="BE507" s="238">
        <f>IF(N507="základní",J507,0)</f>
        <v>0</v>
      </c>
      <c r="BF507" s="238">
        <f>IF(N507="snížená",J507,0)</f>
        <v>0</v>
      </c>
      <c r="BG507" s="238">
        <f>IF(N507="zákl. přenesená",J507,0)</f>
        <v>0</v>
      </c>
      <c r="BH507" s="238">
        <f>IF(N507="sníž. přenesená",J507,0)</f>
        <v>0</v>
      </c>
      <c r="BI507" s="238">
        <f>IF(N507="nulová",J507,0)</f>
        <v>0</v>
      </c>
      <c r="BJ507" s="17" t="s">
        <v>81</v>
      </c>
      <c r="BK507" s="238">
        <f>ROUND(I507*H507,2)</f>
        <v>0</v>
      </c>
      <c r="BL507" s="17" t="s">
        <v>166</v>
      </c>
      <c r="BM507" s="237" t="s">
        <v>2167</v>
      </c>
    </row>
    <row r="508" s="2" customFormat="1">
      <c r="A508" s="38"/>
      <c r="B508" s="39"/>
      <c r="C508" s="40"/>
      <c r="D508" s="239" t="s">
        <v>150</v>
      </c>
      <c r="E508" s="40"/>
      <c r="F508" s="240" t="s">
        <v>817</v>
      </c>
      <c r="G508" s="40"/>
      <c r="H508" s="40"/>
      <c r="I508" s="241"/>
      <c r="J508" s="40"/>
      <c r="K508" s="40"/>
      <c r="L508" s="44"/>
      <c r="M508" s="242"/>
      <c r="N508" s="243"/>
      <c r="O508" s="91"/>
      <c r="P508" s="91"/>
      <c r="Q508" s="91"/>
      <c r="R508" s="91"/>
      <c r="S508" s="91"/>
      <c r="T508" s="92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7" t="s">
        <v>150</v>
      </c>
      <c r="AU508" s="17" t="s">
        <v>83</v>
      </c>
    </row>
    <row r="509" s="2" customFormat="1">
      <c r="A509" s="38"/>
      <c r="B509" s="39"/>
      <c r="C509" s="40"/>
      <c r="D509" s="244" t="s">
        <v>152</v>
      </c>
      <c r="E509" s="40"/>
      <c r="F509" s="245" t="s">
        <v>818</v>
      </c>
      <c r="G509" s="40"/>
      <c r="H509" s="40"/>
      <c r="I509" s="241"/>
      <c r="J509" s="40"/>
      <c r="K509" s="40"/>
      <c r="L509" s="44"/>
      <c r="M509" s="242"/>
      <c r="N509" s="243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152</v>
      </c>
      <c r="AU509" s="17" t="s">
        <v>83</v>
      </c>
    </row>
    <row r="510" s="14" customFormat="1">
      <c r="A510" s="14"/>
      <c r="B510" s="256"/>
      <c r="C510" s="257"/>
      <c r="D510" s="239" t="s">
        <v>154</v>
      </c>
      <c r="E510" s="257"/>
      <c r="F510" s="259" t="s">
        <v>2168</v>
      </c>
      <c r="G510" s="257"/>
      <c r="H510" s="260">
        <v>149.59200000000001</v>
      </c>
      <c r="I510" s="261"/>
      <c r="J510" s="257"/>
      <c r="K510" s="257"/>
      <c r="L510" s="262"/>
      <c r="M510" s="263"/>
      <c r="N510" s="264"/>
      <c r="O510" s="264"/>
      <c r="P510" s="264"/>
      <c r="Q510" s="264"/>
      <c r="R510" s="264"/>
      <c r="S510" s="264"/>
      <c r="T510" s="26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6" t="s">
        <v>154</v>
      </c>
      <c r="AU510" s="266" t="s">
        <v>83</v>
      </c>
      <c r="AV510" s="14" t="s">
        <v>83</v>
      </c>
      <c r="AW510" s="14" t="s">
        <v>4</v>
      </c>
      <c r="AX510" s="14" t="s">
        <v>81</v>
      </c>
      <c r="AY510" s="266" t="s">
        <v>140</v>
      </c>
    </row>
    <row r="511" s="2" customFormat="1" ht="24.15" customHeight="1">
      <c r="A511" s="38"/>
      <c r="B511" s="39"/>
      <c r="C511" s="226" t="s">
        <v>2169</v>
      </c>
      <c r="D511" s="226" t="s">
        <v>143</v>
      </c>
      <c r="E511" s="227" t="s">
        <v>821</v>
      </c>
      <c r="F511" s="228" t="s">
        <v>361</v>
      </c>
      <c r="G511" s="229" t="s">
        <v>362</v>
      </c>
      <c r="H511" s="230">
        <v>20.706</v>
      </c>
      <c r="I511" s="231"/>
      <c r="J511" s="232">
        <f>ROUND(I511*H511,2)</f>
        <v>0</v>
      </c>
      <c r="K511" s="228" t="s">
        <v>147</v>
      </c>
      <c r="L511" s="44"/>
      <c r="M511" s="233" t="s">
        <v>1</v>
      </c>
      <c r="N511" s="234" t="s">
        <v>38</v>
      </c>
      <c r="O511" s="91"/>
      <c r="P511" s="235">
        <f>O511*H511</f>
        <v>0</v>
      </c>
      <c r="Q511" s="235">
        <v>0</v>
      </c>
      <c r="R511" s="235">
        <f>Q511*H511</f>
        <v>0</v>
      </c>
      <c r="S511" s="235">
        <v>0</v>
      </c>
      <c r="T511" s="236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37" t="s">
        <v>166</v>
      </c>
      <c r="AT511" s="237" t="s">
        <v>143</v>
      </c>
      <c r="AU511" s="237" t="s">
        <v>83</v>
      </c>
      <c r="AY511" s="17" t="s">
        <v>140</v>
      </c>
      <c r="BE511" s="238">
        <f>IF(N511="základní",J511,0)</f>
        <v>0</v>
      </c>
      <c r="BF511" s="238">
        <f>IF(N511="snížená",J511,0)</f>
        <v>0</v>
      </c>
      <c r="BG511" s="238">
        <f>IF(N511="zákl. přenesená",J511,0)</f>
        <v>0</v>
      </c>
      <c r="BH511" s="238">
        <f>IF(N511="sníž. přenesená",J511,0)</f>
        <v>0</v>
      </c>
      <c r="BI511" s="238">
        <f>IF(N511="nulová",J511,0)</f>
        <v>0</v>
      </c>
      <c r="BJ511" s="17" t="s">
        <v>81</v>
      </c>
      <c r="BK511" s="238">
        <f>ROUND(I511*H511,2)</f>
        <v>0</v>
      </c>
      <c r="BL511" s="17" t="s">
        <v>166</v>
      </c>
      <c r="BM511" s="237" t="s">
        <v>2170</v>
      </c>
    </row>
    <row r="512" s="2" customFormat="1">
      <c r="A512" s="38"/>
      <c r="B512" s="39"/>
      <c r="C512" s="40"/>
      <c r="D512" s="239" t="s">
        <v>150</v>
      </c>
      <c r="E512" s="40"/>
      <c r="F512" s="240" t="s">
        <v>364</v>
      </c>
      <c r="G512" s="40"/>
      <c r="H512" s="40"/>
      <c r="I512" s="241"/>
      <c r="J512" s="40"/>
      <c r="K512" s="40"/>
      <c r="L512" s="44"/>
      <c r="M512" s="242"/>
      <c r="N512" s="243"/>
      <c r="O512" s="91"/>
      <c r="P512" s="91"/>
      <c r="Q512" s="91"/>
      <c r="R512" s="91"/>
      <c r="S512" s="91"/>
      <c r="T512" s="92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T512" s="17" t="s">
        <v>150</v>
      </c>
      <c r="AU512" s="17" t="s">
        <v>83</v>
      </c>
    </row>
    <row r="513" s="2" customFormat="1">
      <c r="A513" s="38"/>
      <c r="B513" s="39"/>
      <c r="C513" s="40"/>
      <c r="D513" s="244" t="s">
        <v>152</v>
      </c>
      <c r="E513" s="40"/>
      <c r="F513" s="245" t="s">
        <v>823</v>
      </c>
      <c r="G513" s="40"/>
      <c r="H513" s="40"/>
      <c r="I513" s="241"/>
      <c r="J513" s="40"/>
      <c r="K513" s="40"/>
      <c r="L513" s="44"/>
      <c r="M513" s="242"/>
      <c r="N513" s="243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152</v>
      </c>
      <c r="AU513" s="17" t="s">
        <v>83</v>
      </c>
    </row>
    <row r="514" s="14" customFormat="1">
      <c r="A514" s="14"/>
      <c r="B514" s="256"/>
      <c r="C514" s="257"/>
      <c r="D514" s="239" t="s">
        <v>154</v>
      </c>
      <c r="E514" s="258" t="s">
        <v>1</v>
      </c>
      <c r="F514" s="259" t="s">
        <v>2171</v>
      </c>
      <c r="G514" s="257"/>
      <c r="H514" s="260">
        <v>20.706</v>
      </c>
      <c r="I514" s="261"/>
      <c r="J514" s="257"/>
      <c r="K514" s="257"/>
      <c r="L514" s="262"/>
      <c r="M514" s="263"/>
      <c r="N514" s="264"/>
      <c r="O514" s="264"/>
      <c r="P514" s="264"/>
      <c r="Q514" s="264"/>
      <c r="R514" s="264"/>
      <c r="S514" s="264"/>
      <c r="T514" s="26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6" t="s">
        <v>154</v>
      </c>
      <c r="AU514" s="266" t="s">
        <v>83</v>
      </c>
      <c r="AV514" s="14" t="s">
        <v>83</v>
      </c>
      <c r="AW514" s="14" t="s">
        <v>30</v>
      </c>
      <c r="AX514" s="14" t="s">
        <v>81</v>
      </c>
      <c r="AY514" s="266" t="s">
        <v>140</v>
      </c>
    </row>
    <row r="515" s="12" customFormat="1" ht="22.8" customHeight="1">
      <c r="A515" s="12"/>
      <c r="B515" s="210"/>
      <c r="C515" s="211"/>
      <c r="D515" s="212" t="s">
        <v>72</v>
      </c>
      <c r="E515" s="224" t="s">
        <v>825</v>
      </c>
      <c r="F515" s="224" t="s">
        <v>826</v>
      </c>
      <c r="G515" s="211"/>
      <c r="H515" s="211"/>
      <c r="I515" s="214"/>
      <c r="J515" s="225">
        <f>BK515</f>
        <v>0</v>
      </c>
      <c r="K515" s="211"/>
      <c r="L515" s="216"/>
      <c r="M515" s="217"/>
      <c r="N515" s="218"/>
      <c r="O515" s="218"/>
      <c r="P515" s="219">
        <f>SUM(P516:P518)</f>
        <v>0</v>
      </c>
      <c r="Q515" s="218"/>
      <c r="R515" s="219">
        <f>SUM(R516:R518)</f>
        <v>0</v>
      </c>
      <c r="S515" s="218"/>
      <c r="T515" s="220">
        <f>SUM(T516:T518)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21" t="s">
        <v>81</v>
      </c>
      <c r="AT515" s="222" t="s">
        <v>72</v>
      </c>
      <c r="AU515" s="222" t="s">
        <v>81</v>
      </c>
      <c r="AY515" s="221" t="s">
        <v>140</v>
      </c>
      <c r="BK515" s="223">
        <f>SUM(BK516:BK518)</f>
        <v>0</v>
      </c>
    </row>
    <row r="516" s="2" customFormat="1" ht="24.15" customHeight="1">
      <c r="A516" s="38"/>
      <c r="B516" s="39"/>
      <c r="C516" s="226" t="s">
        <v>2172</v>
      </c>
      <c r="D516" s="226" t="s">
        <v>143</v>
      </c>
      <c r="E516" s="227" t="s">
        <v>2173</v>
      </c>
      <c r="F516" s="228" t="s">
        <v>2174</v>
      </c>
      <c r="G516" s="229" t="s">
        <v>362</v>
      </c>
      <c r="H516" s="230">
        <v>300.584</v>
      </c>
      <c r="I516" s="231"/>
      <c r="J516" s="232">
        <f>ROUND(I516*H516,2)</f>
        <v>0</v>
      </c>
      <c r="K516" s="228" t="s">
        <v>147</v>
      </c>
      <c r="L516" s="44"/>
      <c r="M516" s="233" t="s">
        <v>1</v>
      </c>
      <c r="N516" s="234" t="s">
        <v>38</v>
      </c>
      <c r="O516" s="91"/>
      <c r="P516" s="235">
        <f>O516*H516</f>
        <v>0</v>
      </c>
      <c r="Q516" s="235">
        <v>0</v>
      </c>
      <c r="R516" s="235">
        <f>Q516*H516</f>
        <v>0</v>
      </c>
      <c r="S516" s="235">
        <v>0</v>
      </c>
      <c r="T516" s="236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37" t="s">
        <v>166</v>
      </c>
      <c r="AT516" s="237" t="s">
        <v>143</v>
      </c>
      <c r="AU516" s="237" t="s">
        <v>83</v>
      </c>
      <c r="AY516" s="17" t="s">
        <v>140</v>
      </c>
      <c r="BE516" s="238">
        <f>IF(N516="základní",J516,0)</f>
        <v>0</v>
      </c>
      <c r="BF516" s="238">
        <f>IF(N516="snížená",J516,0)</f>
        <v>0</v>
      </c>
      <c r="BG516" s="238">
        <f>IF(N516="zákl. přenesená",J516,0)</f>
        <v>0</v>
      </c>
      <c r="BH516" s="238">
        <f>IF(N516="sníž. přenesená",J516,0)</f>
        <v>0</v>
      </c>
      <c r="BI516" s="238">
        <f>IF(N516="nulová",J516,0)</f>
        <v>0</v>
      </c>
      <c r="BJ516" s="17" t="s">
        <v>81</v>
      </c>
      <c r="BK516" s="238">
        <f>ROUND(I516*H516,2)</f>
        <v>0</v>
      </c>
      <c r="BL516" s="17" t="s">
        <v>166</v>
      </c>
      <c r="BM516" s="237" t="s">
        <v>2175</v>
      </c>
    </row>
    <row r="517" s="2" customFormat="1">
      <c r="A517" s="38"/>
      <c r="B517" s="39"/>
      <c r="C517" s="40"/>
      <c r="D517" s="239" t="s">
        <v>150</v>
      </c>
      <c r="E517" s="40"/>
      <c r="F517" s="240" t="s">
        <v>2176</v>
      </c>
      <c r="G517" s="40"/>
      <c r="H517" s="40"/>
      <c r="I517" s="241"/>
      <c r="J517" s="40"/>
      <c r="K517" s="40"/>
      <c r="L517" s="44"/>
      <c r="M517" s="242"/>
      <c r="N517" s="243"/>
      <c r="O517" s="91"/>
      <c r="P517" s="91"/>
      <c r="Q517" s="91"/>
      <c r="R517" s="91"/>
      <c r="S517" s="91"/>
      <c r="T517" s="92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150</v>
      </c>
      <c r="AU517" s="17" t="s">
        <v>83</v>
      </c>
    </row>
    <row r="518" s="2" customFormat="1">
      <c r="A518" s="38"/>
      <c r="B518" s="39"/>
      <c r="C518" s="40"/>
      <c r="D518" s="244" t="s">
        <v>152</v>
      </c>
      <c r="E518" s="40"/>
      <c r="F518" s="245" t="s">
        <v>2177</v>
      </c>
      <c r="G518" s="40"/>
      <c r="H518" s="40"/>
      <c r="I518" s="241"/>
      <c r="J518" s="40"/>
      <c r="K518" s="40"/>
      <c r="L518" s="44"/>
      <c r="M518" s="242"/>
      <c r="N518" s="243"/>
      <c r="O518" s="91"/>
      <c r="P518" s="91"/>
      <c r="Q518" s="91"/>
      <c r="R518" s="91"/>
      <c r="S518" s="91"/>
      <c r="T518" s="92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152</v>
      </c>
      <c r="AU518" s="17" t="s">
        <v>83</v>
      </c>
    </row>
    <row r="519" s="12" customFormat="1" ht="25.92" customHeight="1">
      <c r="A519" s="12"/>
      <c r="B519" s="210"/>
      <c r="C519" s="211"/>
      <c r="D519" s="212" t="s">
        <v>72</v>
      </c>
      <c r="E519" s="213" t="s">
        <v>833</v>
      </c>
      <c r="F519" s="213" t="s">
        <v>834</v>
      </c>
      <c r="G519" s="211"/>
      <c r="H519" s="211"/>
      <c r="I519" s="214"/>
      <c r="J519" s="215">
        <f>BK519</f>
        <v>0</v>
      </c>
      <c r="K519" s="211"/>
      <c r="L519" s="216"/>
      <c r="M519" s="217"/>
      <c r="N519" s="218"/>
      <c r="O519" s="218"/>
      <c r="P519" s="219">
        <f>P520+P550+P553</f>
        <v>0</v>
      </c>
      <c r="Q519" s="218"/>
      <c r="R519" s="219">
        <f>R520+R550+R553</f>
        <v>0.41529080000000002</v>
      </c>
      <c r="S519" s="218"/>
      <c r="T519" s="220">
        <f>T520+T550+T553</f>
        <v>1.49745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R519" s="221" t="s">
        <v>83</v>
      </c>
      <c r="AT519" s="222" t="s">
        <v>72</v>
      </c>
      <c r="AU519" s="222" t="s">
        <v>73</v>
      </c>
      <c r="AY519" s="221" t="s">
        <v>140</v>
      </c>
      <c r="BK519" s="223">
        <f>BK520+BK550+BK553</f>
        <v>0</v>
      </c>
    </row>
    <row r="520" s="12" customFormat="1" ht="22.8" customHeight="1">
      <c r="A520" s="12"/>
      <c r="B520" s="210"/>
      <c r="C520" s="211"/>
      <c r="D520" s="212" t="s">
        <v>72</v>
      </c>
      <c r="E520" s="224" t="s">
        <v>2178</v>
      </c>
      <c r="F520" s="224" t="s">
        <v>2179</v>
      </c>
      <c r="G520" s="211"/>
      <c r="H520" s="211"/>
      <c r="I520" s="214"/>
      <c r="J520" s="225">
        <f>BK520</f>
        <v>0</v>
      </c>
      <c r="K520" s="211"/>
      <c r="L520" s="216"/>
      <c r="M520" s="217"/>
      <c r="N520" s="218"/>
      <c r="O520" s="218"/>
      <c r="P520" s="219">
        <f>SUM(P521:P549)</f>
        <v>0</v>
      </c>
      <c r="Q520" s="218"/>
      <c r="R520" s="219">
        <f>SUM(R521:R549)</f>
        <v>0.16347</v>
      </c>
      <c r="S520" s="218"/>
      <c r="T520" s="220">
        <f>SUM(T521:T549)</f>
        <v>0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R520" s="221" t="s">
        <v>83</v>
      </c>
      <c r="AT520" s="222" t="s">
        <v>72</v>
      </c>
      <c r="AU520" s="222" t="s">
        <v>81</v>
      </c>
      <c r="AY520" s="221" t="s">
        <v>140</v>
      </c>
      <c r="BK520" s="223">
        <f>SUM(BK521:BK549)</f>
        <v>0</v>
      </c>
    </row>
    <row r="521" s="2" customFormat="1" ht="33" customHeight="1">
      <c r="A521" s="38"/>
      <c r="B521" s="39"/>
      <c r="C521" s="226" t="s">
        <v>2180</v>
      </c>
      <c r="D521" s="226" t="s">
        <v>143</v>
      </c>
      <c r="E521" s="227" t="s">
        <v>2181</v>
      </c>
      <c r="F521" s="228" t="s">
        <v>2182</v>
      </c>
      <c r="G521" s="229" t="s">
        <v>292</v>
      </c>
      <c r="H521" s="230">
        <v>15.359999999999999</v>
      </c>
      <c r="I521" s="231"/>
      <c r="J521" s="232">
        <f>ROUND(I521*H521,2)</f>
        <v>0</v>
      </c>
      <c r="K521" s="228" t="s">
        <v>147</v>
      </c>
      <c r="L521" s="44"/>
      <c r="M521" s="233" t="s">
        <v>1</v>
      </c>
      <c r="N521" s="234" t="s">
        <v>38</v>
      </c>
      <c r="O521" s="91"/>
      <c r="P521" s="235">
        <f>O521*H521</f>
        <v>0</v>
      </c>
      <c r="Q521" s="235">
        <v>0</v>
      </c>
      <c r="R521" s="235">
        <f>Q521*H521</f>
        <v>0</v>
      </c>
      <c r="S521" s="235">
        <v>0</v>
      </c>
      <c r="T521" s="236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37" t="s">
        <v>243</v>
      </c>
      <c r="AT521" s="237" t="s">
        <v>143</v>
      </c>
      <c r="AU521" s="237" t="s">
        <v>83</v>
      </c>
      <c r="AY521" s="17" t="s">
        <v>140</v>
      </c>
      <c r="BE521" s="238">
        <f>IF(N521="základní",J521,0)</f>
        <v>0</v>
      </c>
      <c r="BF521" s="238">
        <f>IF(N521="snížená",J521,0)</f>
        <v>0</v>
      </c>
      <c r="BG521" s="238">
        <f>IF(N521="zákl. přenesená",J521,0)</f>
        <v>0</v>
      </c>
      <c r="BH521" s="238">
        <f>IF(N521="sníž. přenesená",J521,0)</f>
        <v>0</v>
      </c>
      <c r="BI521" s="238">
        <f>IF(N521="nulová",J521,0)</f>
        <v>0</v>
      </c>
      <c r="BJ521" s="17" t="s">
        <v>81</v>
      </c>
      <c r="BK521" s="238">
        <f>ROUND(I521*H521,2)</f>
        <v>0</v>
      </c>
      <c r="BL521" s="17" t="s">
        <v>243</v>
      </c>
      <c r="BM521" s="237" t="s">
        <v>2183</v>
      </c>
    </row>
    <row r="522" s="2" customFormat="1">
      <c r="A522" s="38"/>
      <c r="B522" s="39"/>
      <c r="C522" s="40"/>
      <c r="D522" s="239" t="s">
        <v>150</v>
      </c>
      <c r="E522" s="40"/>
      <c r="F522" s="240" t="s">
        <v>2184</v>
      </c>
      <c r="G522" s="40"/>
      <c r="H522" s="40"/>
      <c r="I522" s="241"/>
      <c r="J522" s="40"/>
      <c r="K522" s="40"/>
      <c r="L522" s="44"/>
      <c r="M522" s="242"/>
      <c r="N522" s="243"/>
      <c r="O522" s="91"/>
      <c r="P522" s="91"/>
      <c r="Q522" s="91"/>
      <c r="R522" s="91"/>
      <c r="S522" s="91"/>
      <c r="T522" s="92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150</v>
      </c>
      <c r="AU522" s="17" t="s">
        <v>83</v>
      </c>
    </row>
    <row r="523" s="2" customFormat="1">
      <c r="A523" s="38"/>
      <c r="B523" s="39"/>
      <c r="C523" s="40"/>
      <c r="D523" s="244" t="s">
        <v>152</v>
      </c>
      <c r="E523" s="40"/>
      <c r="F523" s="245" t="s">
        <v>2185</v>
      </c>
      <c r="G523" s="40"/>
      <c r="H523" s="40"/>
      <c r="I523" s="241"/>
      <c r="J523" s="40"/>
      <c r="K523" s="40"/>
      <c r="L523" s="44"/>
      <c r="M523" s="242"/>
      <c r="N523" s="243"/>
      <c r="O523" s="91"/>
      <c r="P523" s="91"/>
      <c r="Q523" s="91"/>
      <c r="R523" s="91"/>
      <c r="S523" s="91"/>
      <c r="T523" s="92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7" t="s">
        <v>152</v>
      </c>
      <c r="AU523" s="17" t="s">
        <v>83</v>
      </c>
    </row>
    <row r="524" s="14" customFormat="1">
      <c r="A524" s="14"/>
      <c r="B524" s="256"/>
      <c r="C524" s="257"/>
      <c r="D524" s="239" t="s">
        <v>154</v>
      </c>
      <c r="E524" s="258" t="s">
        <v>1</v>
      </c>
      <c r="F524" s="259" t="s">
        <v>2186</v>
      </c>
      <c r="G524" s="257"/>
      <c r="H524" s="260">
        <v>15.359999999999999</v>
      </c>
      <c r="I524" s="261"/>
      <c r="J524" s="257"/>
      <c r="K524" s="257"/>
      <c r="L524" s="262"/>
      <c r="M524" s="263"/>
      <c r="N524" s="264"/>
      <c r="O524" s="264"/>
      <c r="P524" s="264"/>
      <c r="Q524" s="264"/>
      <c r="R524" s="264"/>
      <c r="S524" s="264"/>
      <c r="T524" s="26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6" t="s">
        <v>154</v>
      </c>
      <c r="AU524" s="266" t="s">
        <v>83</v>
      </c>
      <c r="AV524" s="14" t="s">
        <v>83</v>
      </c>
      <c r="AW524" s="14" t="s">
        <v>30</v>
      </c>
      <c r="AX524" s="14" t="s">
        <v>81</v>
      </c>
      <c r="AY524" s="266" t="s">
        <v>140</v>
      </c>
    </row>
    <row r="525" s="2" customFormat="1" ht="24.15" customHeight="1">
      <c r="A525" s="38"/>
      <c r="B525" s="39"/>
      <c r="C525" s="226" t="s">
        <v>2187</v>
      </c>
      <c r="D525" s="226" t="s">
        <v>143</v>
      </c>
      <c r="E525" s="227" t="s">
        <v>2188</v>
      </c>
      <c r="F525" s="228" t="s">
        <v>2189</v>
      </c>
      <c r="G525" s="229" t="s">
        <v>292</v>
      </c>
      <c r="H525" s="230">
        <v>31.719999999999999</v>
      </c>
      <c r="I525" s="231"/>
      <c r="J525" s="232">
        <f>ROUND(I525*H525,2)</f>
        <v>0</v>
      </c>
      <c r="K525" s="228" t="s">
        <v>147</v>
      </c>
      <c r="L525" s="44"/>
      <c r="M525" s="233" t="s">
        <v>1</v>
      </c>
      <c r="N525" s="234" t="s">
        <v>38</v>
      </c>
      <c r="O525" s="91"/>
      <c r="P525" s="235">
        <f>O525*H525</f>
        <v>0</v>
      </c>
      <c r="Q525" s="235">
        <v>0</v>
      </c>
      <c r="R525" s="235">
        <f>Q525*H525</f>
        <v>0</v>
      </c>
      <c r="S525" s="235">
        <v>0</v>
      </c>
      <c r="T525" s="236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37" t="s">
        <v>243</v>
      </c>
      <c r="AT525" s="237" t="s">
        <v>143</v>
      </c>
      <c r="AU525" s="237" t="s">
        <v>83</v>
      </c>
      <c r="AY525" s="17" t="s">
        <v>140</v>
      </c>
      <c r="BE525" s="238">
        <f>IF(N525="základní",J525,0)</f>
        <v>0</v>
      </c>
      <c r="BF525" s="238">
        <f>IF(N525="snížená",J525,0)</f>
        <v>0</v>
      </c>
      <c r="BG525" s="238">
        <f>IF(N525="zákl. přenesená",J525,0)</f>
        <v>0</v>
      </c>
      <c r="BH525" s="238">
        <f>IF(N525="sníž. přenesená",J525,0)</f>
        <v>0</v>
      </c>
      <c r="BI525" s="238">
        <f>IF(N525="nulová",J525,0)</f>
        <v>0</v>
      </c>
      <c r="BJ525" s="17" t="s">
        <v>81</v>
      </c>
      <c r="BK525" s="238">
        <f>ROUND(I525*H525,2)</f>
        <v>0</v>
      </c>
      <c r="BL525" s="17" t="s">
        <v>243</v>
      </c>
      <c r="BM525" s="237" t="s">
        <v>2190</v>
      </c>
    </row>
    <row r="526" s="2" customFormat="1">
      <c r="A526" s="38"/>
      <c r="B526" s="39"/>
      <c r="C526" s="40"/>
      <c r="D526" s="239" t="s">
        <v>150</v>
      </c>
      <c r="E526" s="40"/>
      <c r="F526" s="240" t="s">
        <v>2191</v>
      </c>
      <c r="G526" s="40"/>
      <c r="H526" s="40"/>
      <c r="I526" s="241"/>
      <c r="J526" s="40"/>
      <c r="K526" s="40"/>
      <c r="L526" s="44"/>
      <c r="M526" s="242"/>
      <c r="N526" s="243"/>
      <c r="O526" s="91"/>
      <c r="P526" s="91"/>
      <c r="Q526" s="91"/>
      <c r="R526" s="91"/>
      <c r="S526" s="91"/>
      <c r="T526" s="92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7" t="s">
        <v>150</v>
      </c>
      <c r="AU526" s="17" t="s">
        <v>83</v>
      </c>
    </row>
    <row r="527" s="2" customFormat="1">
      <c r="A527" s="38"/>
      <c r="B527" s="39"/>
      <c r="C527" s="40"/>
      <c r="D527" s="244" t="s">
        <v>152</v>
      </c>
      <c r="E527" s="40"/>
      <c r="F527" s="245" t="s">
        <v>2192</v>
      </c>
      <c r="G527" s="40"/>
      <c r="H527" s="40"/>
      <c r="I527" s="241"/>
      <c r="J527" s="40"/>
      <c r="K527" s="40"/>
      <c r="L527" s="44"/>
      <c r="M527" s="242"/>
      <c r="N527" s="243"/>
      <c r="O527" s="91"/>
      <c r="P527" s="91"/>
      <c r="Q527" s="91"/>
      <c r="R527" s="91"/>
      <c r="S527" s="91"/>
      <c r="T527" s="92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152</v>
      </c>
      <c r="AU527" s="17" t="s">
        <v>83</v>
      </c>
    </row>
    <row r="528" s="14" customFormat="1">
      <c r="A528" s="14"/>
      <c r="B528" s="256"/>
      <c r="C528" s="257"/>
      <c r="D528" s="239" t="s">
        <v>154</v>
      </c>
      <c r="E528" s="258" t="s">
        <v>1</v>
      </c>
      <c r="F528" s="259" t="s">
        <v>2193</v>
      </c>
      <c r="G528" s="257"/>
      <c r="H528" s="260">
        <v>31.719999999999999</v>
      </c>
      <c r="I528" s="261"/>
      <c r="J528" s="257"/>
      <c r="K528" s="257"/>
      <c r="L528" s="262"/>
      <c r="M528" s="263"/>
      <c r="N528" s="264"/>
      <c r="O528" s="264"/>
      <c r="P528" s="264"/>
      <c r="Q528" s="264"/>
      <c r="R528" s="264"/>
      <c r="S528" s="264"/>
      <c r="T528" s="26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6" t="s">
        <v>154</v>
      </c>
      <c r="AU528" s="266" t="s">
        <v>83</v>
      </c>
      <c r="AV528" s="14" t="s">
        <v>83</v>
      </c>
      <c r="AW528" s="14" t="s">
        <v>30</v>
      </c>
      <c r="AX528" s="14" t="s">
        <v>81</v>
      </c>
      <c r="AY528" s="266" t="s">
        <v>140</v>
      </c>
    </row>
    <row r="529" s="2" customFormat="1" ht="24.15" customHeight="1">
      <c r="A529" s="38"/>
      <c r="B529" s="39"/>
      <c r="C529" s="271" t="s">
        <v>2194</v>
      </c>
      <c r="D529" s="271" t="s">
        <v>378</v>
      </c>
      <c r="E529" s="272" t="s">
        <v>2195</v>
      </c>
      <c r="F529" s="273" t="s">
        <v>2196</v>
      </c>
      <c r="G529" s="274" t="s">
        <v>875</v>
      </c>
      <c r="H529" s="275">
        <v>59.981999999999999</v>
      </c>
      <c r="I529" s="276"/>
      <c r="J529" s="277">
        <f>ROUND(I529*H529,2)</f>
        <v>0</v>
      </c>
      <c r="K529" s="273" t="s">
        <v>147</v>
      </c>
      <c r="L529" s="278"/>
      <c r="M529" s="279" t="s">
        <v>1</v>
      </c>
      <c r="N529" s="280" t="s">
        <v>38</v>
      </c>
      <c r="O529" s="91"/>
      <c r="P529" s="235">
        <f>O529*H529</f>
        <v>0</v>
      </c>
      <c r="Q529" s="235">
        <v>0.001</v>
      </c>
      <c r="R529" s="235">
        <f>Q529*H529</f>
        <v>0.059982000000000001</v>
      </c>
      <c r="S529" s="235">
        <v>0</v>
      </c>
      <c r="T529" s="236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37" t="s">
        <v>479</v>
      </c>
      <c r="AT529" s="237" t="s">
        <v>378</v>
      </c>
      <c r="AU529" s="237" t="s">
        <v>83</v>
      </c>
      <c r="AY529" s="17" t="s">
        <v>140</v>
      </c>
      <c r="BE529" s="238">
        <f>IF(N529="základní",J529,0)</f>
        <v>0</v>
      </c>
      <c r="BF529" s="238">
        <f>IF(N529="snížená",J529,0)</f>
        <v>0</v>
      </c>
      <c r="BG529" s="238">
        <f>IF(N529="zákl. přenesená",J529,0)</f>
        <v>0</v>
      </c>
      <c r="BH529" s="238">
        <f>IF(N529="sníž. přenesená",J529,0)</f>
        <v>0</v>
      </c>
      <c r="BI529" s="238">
        <f>IF(N529="nulová",J529,0)</f>
        <v>0</v>
      </c>
      <c r="BJ529" s="17" t="s">
        <v>81</v>
      </c>
      <c r="BK529" s="238">
        <f>ROUND(I529*H529,2)</f>
        <v>0</v>
      </c>
      <c r="BL529" s="17" t="s">
        <v>243</v>
      </c>
      <c r="BM529" s="237" t="s">
        <v>2197</v>
      </c>
    </row>
    <row r="530" s="2" customFormat="1">
      <c r="A530" s="38"/>
      <c r="B530" s="39"/>
      <c r="C530" s="40"/>
      <c r="D530" s="239" t="s">
        <v>150</v>
      </c>
      <c r="E530" s="40"/>
      <c r="F530" s="240" t="s">
        <v>2196</v>
      </c>
      <c r="G530" s="40"/>
      <c r="H530" s="40"/>
      <c r="I530" s="241"/>
      <c r="J530" s="40"/>
      <c r="K530" s="40"/>
      <c r="L530" s="44"/>
      <c r="M530" s="242"/>
      <c r="N530" s="243"/>
      <c r="O530" s="91"/>
      <c r="P530" s="91"/>
      <c r="Q530" s="91"/>
      <c r="R530" s="91"/>
      <c r="S530" s="91"/>
      <c r="T530" s="92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150</v>
      </c>
      <c r="AU530" s="17" t="s">
        <v>83</v>
      </c>
    </row>
    <row r="531" s="2" customFormat="1">
      <c r="A531" s="38"/>
      <c r="B531" s="39"/>
      <c r="C531" s="40"/>
      <c r="D531" s="239" t="s">
        <v>1230</v>
      </c>
      <c r="E531" s="40"/>
      <c r="F531" s="292" t="s">
        <v>2198</v>
      </c>
      <c r="G531" s="40"/>
      <c r="H531" s="40"/>
      <c r="I531" s="241"/>
      <c r="J531" s="40"/>
      <c r="K531" s="40"/>
      <c r="L531" s="44"/>
      <c r="M531" s="242"/>
      <c r="N531" s="243"/>
      <c r="O531" s="91"/>
      <c r="P531" s="91"/>
      <c r="Q531" s="91"/>
      <c r="R531" s="91"/>
      <c r="S531" s="91"/>
      <c r="T531" s="92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T531" s="17" t="s">
        <v>1230</v>
      </c>
      <c r="AU531" s="17" t="s">
        <v>83</v>
      </c>
    </row>
    <row r="532" s="14" customFormat="1">
      <c r="A532" s="14"/>
      <c r="B532" s="256"/>
      <c r="C532" s="257"/>
      <c r="D532" s="239" t="s">
        <v>154</v>
      </c>
      <c r="E532" s="258" t="s">
        <v>1</v>
      </c>
      <c r="F532" s="259" t="s">
        <v>2199</v>
      </c>
      <c r="G532" s="257"/>
      <c r="H532" s="260">
        <v>46.140000000000001</v>
      </c>
      <c r="I532" s="261"/>
      <c r="J532" s="257"/>
      <c r="K532" s="257"/>
      <c r="L532" s="262"/>
      <c r="M532" s="263"/>
      <c r="N532" s="264"/>
      <c r="O532" s="264"/>
      <c r="P532" s="264"/>
      <c r="Q532" s="264"/>
      <c r="R532" s="264"/>
      <c r="S532" s="264"/>
      <c r="T532" s="26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6" t="s">
        <v>154</v>
      </c>
      <c r="AU532" s="266" t="s">
        <v>83</v>
      </c>
      <c r="AV532" s="14" t="s">
        <v>83</v>
      </c>
      <c r="AW532" s="14" t="s">
        <v>30</v>
      </c>
      <c r="AX532" s="14" t="s">
        <v>81</v>
      </c>
      <c r="AY532" s="266" t="s">
        <v>140</v>
      </c>
    </row>
    <row r="533" s="14" customFormat="1">
      <c r="A533" s="14"/>
      <c r="B533" s="256"/>
      <c r="C533" s="257"/>
      <c r="D533" s="239" t="s">
        <v>154</v>
      </c>
      <c r="E533" s="257"/>
      <c r="F533" s="259" t="s">
        <v>2200</v>
      </c>
      <c r="G533" s="257"/>
      <c r="H533" s="260">
        <v>59.981999999999999</v>
      </c>
      <c r="I533" s="261"/>
      <c r="J533" s="257"/>
      <c r="K533" s="257"/>
      <c r="L533" s="262"/>
      <c r="M533" s="263"/>
      <c r="N533" s="264"/>
      <c r="O533" s="264"/>
      <c r="P533" s="264"/>
      <c r="Q533" s="264"/>
      <c r="R533" s="264"/>
      <c r="S533" s="264"/>
      <c r="T533" s="26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6" t="s">
        <v>154</v>
      </c>
      <c r="AU533" s="266" t="s">
        <v>83</v>
      </c>
      <c r="AV533" s="14" t="s">
        <v>83</v>
      </c>
      <c r="AW533" s="14" t="s">
        <v>4</v>
      </c>
      <c r="AX533" s="14" t="s">
        <v>81</v>
      </c>
      <c r="AY533" s="266" t="s">
        <v>140</v>
      </c>
    </row>
    <row r="534" s="2" customFormat="1" ht="24.15" customHeight="1">
      <c r="A534" s="38"/>
      <c r="B534" s="39"/>
      <c r="C534" s="226" t="s">
        <v>2201</v>
      </c>
      <c r="D534" s="226" t="s">
        <v>143</v>
      </c>
      <c r="E534" s="227" t="s">
        <v>2202</v>
      </c>
      <c r="F534" s="228" t="s">
        <v>2203</v>
      </c>
      <c r="G534" s="229" t="s">
        <v>292</v>
      </c>
      <c r="H534" s="230">
        <v>24.800000000000001</v>
      </c>
      <c r="I534" s="231"/>
      <c r="J534" s="232">
        <f>ROUND(I534*H534,2)</f>
        <v>0</v>
      </c>
      <c r="K534" s="228" t="s">
        <v>147</v>
      </c>
      <c r="L534" s="44"/>
      <c r="M534" s="233" t="s">
        <v>1</v>
      </c>
      <c r="N534" s="234" t="s">
        <v>38</v>
      </c>
      <c r="O534" s="91"/>
      <c r="P534" s="235">
        <f>O534*H534</f>
        <v>0</v>
      </c>
      <c r="Q534" s="235">
        <v>0</v>
      </c>
      <c r="R534" s="235">
        <f>Q534*H534</f>
        <v>0</v>
      </c>
      <c r="S534" s="235">
        <v>0</v>
      </c>
      <c r="T534" s="236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37" t="s">
        <v>243</v>
      </c>
      <c r="AT534" s="237" t="s">
        <v>143</v>
      </c>
      <c r="AU534" s="237" t="s">
        <v>83</v>
      </c>
      <c r="AY534" s="17" t="s">
        <v>140</v>
      </c>
      <c r="BE534" s="238">
        <f>IF(N534="základní",J534,0)</f>
        <v>0</v>
      </c>
      <c r="BF534" s="238">
        <f>IF(N534="snížená",J534,0)</f>
        <v>0</v>
      </c>
      <c r="BG534" s="238">
        <f>IF(N534="zákl. přenesená",J534,0)</f>
        <v>0</v>
      </c>
      <c r="BH534" s="238">
        <f>IF(N534="sníž. přenesená",J534,0)</f>
        <v>0</v>
      </c>
      <c r="BI534" s="238">
        <f>IF(N534="nulová",J534,0)</f>
        <v>0</v>
      </c>
      <c r="BJ534" s="17" t="s">
        <v>81</v>
      </c>
      <c r="BK534" s="238">
        <f>ROUND(I534*H534,2)</f>
        <v>0</v>
      </c>
      <c r="BL534" s="17" t="s">
        <v>243</v>
      </c>
      <c r="BM534" s="237" t="s">
        <v>2204</v>
      </c>
    </row>
    <row r="535" s="2" customFormat="1">
      <c r="A535" s="38"/>
      <c r="B535" s="39"/>
      <c r="C535" s="40"/>
      <c r="D535" s="239" t="s">
        <v>150</v>
      </c>
      <c r="E535" s="40"/>
      <c r="F535" s="240" t="s">
        <v>2205</v>
      </c>
      <c r="G535" s="40"/>
      <c r="H535" s="40"/>
      <c r="I535" s="241"/>
      <c r="J535" s="40"/>
      <c r="K535" s="40"/>
      <c r="L535" s="44"/>
      <c r="M535" s="242"/>
      <c r="N535" s="243"/>
      <c r="O535" s="91"/>
      <c r="P535" s="91"/>
      <c r="Q535" s="91"/>
      <c r="R535" s="91"/>
      <c r="S535" s="91"/>
      <c r="T535" s="92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150</v>
      </c>
      <c r="AU535" s="17" t="s">
        <v>83</v>
      </c>
    </row>
    <row r="536" s="2" customFormat="1">
      <c r="A536" s="38"/>
      <c r="B536" s="39"/>
      <c r="C536" s="40"/>
      <c r="D536" s="244" t="s">
        <v>152</v>
      </c>
      <c r="E536" s="40"/>
      <c r="F536" s="245" t="s">
        <v>2206</v>
      </c>
      <c r="G536" s="40"/>
      <c r="H536" s="40"/>
      <c r="I536" s="241"/>
      <c r="J536" s="40"/>
      <c r="K536" s="40"/>
      <c r="L536" s="44"/>
      <c r="M536" s="242"/>
      <c r="N536" s="243"/>
      <c r="O536" s="91"/>
      <c r="P536" s="91"/>
      <c r="Q536" s="91"/>
      <c r="R536" s="91"/>
      <c r="S536" s="91"/>
      <c r="T536" s="92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7" t="s">
        <v>152</v>
      </c>
      <c r="AU536" s="17" t="s">
        <v>83</v>
      </c>
    </row>
    <row r="537" s="14" customFormat="1">
      <c r="A537" s="14"/>
      <c r="B537" s="256"/>
      <c r="C537" s="257"/>
      <c r="D537" s="239" t="s">
        <v>154</v>
      </c>
      <c r="E537" s="258" t="s">
        <v>1</v>
      </c>
      <c r="F537" s="259" t="s">
        <v>2207</v>
      </c>
      <c r="G537" s="257"/>
      <c r="H537" s="260">
        <v>24.800000000000001</v>
      </c>
      <c r="I537" s="261"/>
      <c r="J537" s="257"/>
      <c r="K537" s="257"/>
      <c r="L537" s="262"/>
      <c r="M537" s="263"/>
      <c r="N537" s="264"/>
      <c r="O537" s="264"/>
      <c r="P537" s="264"/>
      <c r="Q537" s="264"/>
      <c r="R537" s="264"/>
      <c r="S537" s="264"/>
      <c r="T537" s="26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6" t="s">
        <v>154</v>
      </c>
      <c r="AU537" s="266" t="s">
        <v>83</v>
      </c>
      <c r="AV537" s="14" t="s">
        <v>83</v>
      </c>
      <c r="AW537" s="14" t="s">
        <v>30</v>
      </c>
      <c r="AX537" s="14" t="s">
        <v>81</v>
      </c>
      <c r="AY537" s="266" t="s">
        <v>140</v>
      </c>
    </row>
    <row r="538" s="2" customFormat="1" ht="16.5" customHeight="1">
      <c r="A538" s="38"/>
      <c r="B538" s="39"/>
      <c r="C538" s="271" t="s">
        <v>2208</v>
      </c>
      <c r="D538" s="271" t="s">
        <v>378</v>
      </c>
      <c r="E538" s="272" t="s">
        <v>2209</v>
      </c>
      <c r="F538" s="273" t="s">
        <v>2210</v>
      </c>
      <c r="G538" s="274" t="s">
        <v>362</v>
      </c>
      <c r="H538" s="275">
        <v>0.0080000000000000002</v>
      </c>
      <c r="I538" s="276"/>
      <c r="J538" s="277">
        <f>ROUND(I538*H538,2)</f>
        <v>0</v>
      </c>
      <c r="K538" s="273" t="s">
        <v>147</v>
      </c>
      <c r="L538" s="278"/>
      <c r="M538" s="279" t="s">
        <v>1</v>
      </c>
      <c r="N538" s="280" t="s">
        <v>38</v>
      </c>
      <c r="O538" s="91"/>
      <c r="P538" s="235">
        <f>O538*H538</f>
        <v>0</v>
      </c>
      <c r="Q538" s="235">
        <v>1</v>
      </c>
      <c r="R538" s="235">
        <f>Q538*H538</f>
        <v>0.0080000000000000002</v>
      </c>
      <c r="S538" s="235">
        <v>0</v>
      </c>
      <c r="T538" s="236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37" t="s">
        <v>479</v>
      </c>
      <c r="AT538" s="237" t="s">
        <v>378</v>
      </c>
      <c r="AU538" s="237" t="s">
        <v>83</v>
      </c>
      <c r="AY538" s="17" t="s">
        <v>140</v>
      </c>
      <c r="BE538" s="238">
        <f>IF(N538="základní",J538,0)</f>
        <v>0</v>
      </c>
      <c r="BF538" s="238">
        <f>IF(N538="snížená",J538,0)</f>
        <v>0</v>
      </c>
      <c r="BG538" s="238">
        <f>IF(N538="zákl. přenesená",J538,0)</f>
        <v>0</v>
      </c>
      <c r="BH538" s="238">
        <f>IF(N538="sníž. přenesená",J538,0)</f>
        <v>0</v>
      </c>
      <c r="BI538" s="238">
        <f>IF(N538="nulová",J538,0)</f>
        <v>0</v>
      </c>
      <c r="BJ538" s="17" t="s">
        <v>81</v>
      </c>
      <c r="BK538" s="238">
        <f>ROUND(I538*H538,2)</f>
        <v>0</v>
      </c>
      <c r="BL538" s="17" t="s">
        <v>243</v>
      </c>
      <c r="BM538" s="237" t="s">
        <v>2211</v>
      </c>
    </row>
    <row r="539" s="2" customFormat="1">
      <c r="A539" s="38"/>
      <c r="B539" s="39"/>
      <c r="C539" s="40"/>
      <c r="D539" s="239" t="s">
        <v>150</v>
      </c>
      <c r="E539" s="40"/>
      <c r="F539" s="240" t="s">
        <v>2210</v>
      </c>
      <c r="G539" s="40"/>
      <c r="H539" s="40"/>
      <c r="I539" s="241"/>
      <c r="J539" s="40"/>
      <c r="K539" s="40"/>
      <c r="L539" s="44"/>
      <c r="M539" s="242"/>
      <c r="N539" s="243"/>
      <c r="O539" s="91"/>
      <c r="P539" s="91"/>
      <c r="Q539" s="91"/>
      <c r="R539" s="91"/>
      <c r="S539" s="91"/>
      <c r="T539" s="92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150</v>
      </c>
      <c r="AU539" s="17" t="s">
        <v>83</v>
      </c>
    </row>
    <row r="540" s="2" customFormat="1">
      <c r="A540" s="38"/>
      <c r="B540" s="39"/>
      <c r="C540" s="40"/>
      <c r="D540" s="239" t="s">
        <v>1230</v>
      </c>
      <c r="E540" s="40"/>
      <c r="F540" s="292" t="s">
        <v>2212</v>
      </c>
      <c r="G540" s="40"/>
      <c r="H540" s="40"/>
      <c r="I540" s="241"/>
      <c r="J540" s="40"/>
      <c r="K540" s="40"/>
      <c r="L540" s="44"/>
      <c r="M540" s="242"/>
      <c r="N540" s="243"/>
      <c r="O540" s="91"/>
      <c r="P540" s="91"/>
      <c r="Q540" s="91"/>
      <c r="R540" s="91"/>
      <c r="S540" s="91"/>
      <c r="T540" s="92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T540" s="17" t="s">
        <v>1230</v>
      </c>
      <c r="AU540" s="17" t="s">
        <v>83</v>
      </c>
    </row>
    <row r="541" s="14" customFormat="1">
      <c r="A541" s="14"/>
      <c r="B541" s="256"/>
      <c r="C541" s="257"/>
      <c r="D541" s="239" t="s">
        <v>154</v>
      </c>
      <c r="E541" s="257"/>
      <c r="F541" s="259" t="s">
        <v>2213</v>
      </c>
      <c r="G541" s="257"/>
      <c r="H541" s="260">
        <v>0.0080000000000000002</v>
      </c>
      <c r="I541" s="261"/>
      <c r="J541" s="257"/>
      <c r="K541" s="257"/>
      <c r="L541" s="262"/>
      <c r="M541" s="263"/>
      <c r="N541" s="264"/>
      <c r="O541" s="264"/>
      <c r="P541" s="264"/>
      <c r="Q541" s="264"/>
      <c r="R541" s="264"/>
      <c r="S541" s="264"/>
      <c r="T541" s="26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6" t="s">
        <v>154</v>
      </c>
      <c r="AU541" s="266" t="s">
        <v>83</v>
      </c>
      <c r="AV541" s="14" t="s">
        <v>83</v>
      </c>
      <c r="AW541" s="14" t="s">
        <v>4</v>
      </c>
      <c r="AX541" s="14" t="s">
        <v>81</v>
      </c>
      <c r="AY541" s="266" t="s">
        <v>140</v>
      </c>
    </row>
    <row r="542" s="2" customFormat="1" ht="24.15" customHeight="1">
      <c r="A542" s="38"/>
      <c r="B542" s="39"/>
      <c r="C542" s="226" t="s">
        <v>2214</v>
      </c>
      <c r="D542" s="226" t="s">
        <v>143</v>
      </c>
      <c r="E542" s="227" t="s">
        <v>2215</v>
      </c>
      <c r="F542" s="228" t="s">
        <v>2216</v>
      </c>
      <c r="G542" s="229" t="s">
        <v>292</v>
      </c>
      <c r="H542" s="230">
        <v>49.600000000000001</v>
      </c>
      <c r="I542" s="231"/>
      <c r="J542" s="232">
        <f>ROUND(I542*H542,2)</f>
        <v>0</v>
      </c>
      <c r="K542" s="228" t="s">
        <v>147</v>
      </c>
      <c r="L542" s="44"/>
      <c r="M542" s="233" t="s">
        <v>1</v>
      </c>
      <c r="N542" s="234" t="s">
        <v>38</v>
      </c>
      <c r="O542" s="91"/>
      <c r="P542" s="235">
        <f>O542*H542</f>
        <v>0</v>
      </c>
      <c r="Q542" s="235">
        <v>3.0000000000000001E-05</v>
      </c>
      <c r="R542" s="235">
        <f>Q542*H542</f>
        <v>0.0014880000000000002</v>
      </c>
      <c r="S542" s="235">
        <v>0</v>
      </c>
      <c r="T542" s="236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37" t="s">
        <v>243</v>
      </c>
      <c r="AT542" s="237" t="s">
        <v>143</v>
      </c>
      <c r="AU542" s="237" t="s">
        <v>83</v>
      </c>
      <c r="AY542" s="17" t="s">
        <v>140</v>
      </c>
      <c r="BE542" s="238">
        <f>IF(N542="základní",J542,0)</f>
        <v>0</v>
      </c>
      <c r="BF542" s="238">
        <f>IF(N542="snížená",J542,0)</f>
        <v>0</v>
      </c>
      <c r="BG542" s="238">
        <f>IF(N542="zákl. přenesená",J542,0)</f>
        <v>0</v>
      </c>
      <c r="BH542" s="238">
        <f>IF(N542="sníž. přenesená",J542,0)</f>
        <v>0</v>
      </c>
      <c r="BI542" s="238">
        <f>IF(N542="nulová",J542,0)</f>
        <v>0</v>
      </c>
      <c r="BJ542" s="17" t="s">
        <v>81</v>
      </c>
      <c r="BK542" s="238">
        <f>ROUND(I542*H542,2)</f>
        <v>0</v>
      </c>
      <c r="BL542" s="17" t="s">
        <v>243</v>
      </c>
      <c r="BM542" s="237" t="s">
        <v>2217</v>
      </c>
    </row>
    <row r="543" s="2" customFormat="1">
      <c r="A543" s="38"/>
      <c r="B543" s="39"/>
      <c r="C543" s="40"/>
      <c r="D543" s="239" t="s">
        <v>150</v>
      </c>
      <c r="E543" s="40"/>
      <c r="F543" s="240" t="s">
        <v>2218</v>
      </c>
      <c r="G543" s="40"/>
      <c r="H543" s="40"/>
      <c r="I543" s="241"/>
      <c r="J543" s="40"/>
      <c r="K543" s="40"/>
      <c r="L543" s="44"/>
      <c r="M543" s="242"/>
      <c r="N543" s="243"/>
      <c r="O543" s="91"/>
      <c r="P543" s="91"/>
      <c r="Q543" s="91"/>
      <c r="R543" s="91"/>
      <c r="S543" s="91"/>
      <c r="T543" s="92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150</v>
      </c>
      <c r="AU543" s="17" t="s">
        <v>83</v>
      </c>
    </row>
    <row r="544" s="2" customFormat="1">
      <c r="A544" s="38"/>
      <c r="B544" s="39"/>
      <c r="C544" s="40"/>
      <c r="D544" s="244" t="s">
        <v>152</v>
      </c>
      <c r="E544" s="40"/>
      <c r="F544" s="245" t="s">
        <v>2219</v>
      </c>
      <c r="G544" s="40"/>
      <c r="H544" s="40"/>
      <c r="I544" s="241"/>
      <c r="J544" s="40"/>
      <c r="K544" s="40"/>
      <c r="L544" s="44"/>
      <c r="M544" s="242"/>
      <c r="N544" s="243"/>
      <c r="O544" s="91"/>
      <c r="P544" s="91"/>
      <c r="Q544" s="91"/>
      <c r="R544" s="91"/>
      <c r="S544" s="91"/>
      <c r="T544" s="92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152</v>
      </c>
      <c r="AU544" s="17" t="s">
        <v>83</v>
      </c>
    </row>
    <row r="545" s="14" customFormat="1">
      <c r="A545" s="14"/>
      <c r="B545" s="256"/>
      <c r="C545" s="257"/>
      <c r="D545" s="239" t="s">
        <v>154</v>
      </c>
      <c r="E545" s="258" t="s">
        <v>1</v>
      </c>
      <c r="F545" s="259" t="s">
        <v>2220</v>
      </c>
      <c r="G545" s="257"/>
      <c r="H545" s="260">
        <v>49.600000000000001</v>
      </c>
      <c r="I545" s="261"/>
      <c r="J545" s="257"/>
      <c r="K545" s="257"/>
      <c r="L545" s="262"/>
      <c r="M545" s="263"/>
      <c r="N545" s="264"/>
      <c r="O545" s="264"/>
      <c r="P545" s="264"/>
      <c r="Q545" s="264"/>
      <c r="R545" s="264"/>
      <c r="S545" s="264"/>
      <c r="T545" s="26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6" t="s">
        <v>154</v>
      </c>
      <c r="AU545" s="266" t="s">
        <v>83</v>
      </c>
      <c r="AV545" s="14" t="s">
        <v>83</v>
      </c>
      <c r="AW545" s="14" t="s">
        <v>30</v>
      </c>
      <c r="AX545" s="14" t="s">
        <v>81</v>
      </c>
      <c r="AY545" s="266" t="s">
        <v>140</v>
      </c>
    </row>
    <row r="546" s="2" customFormat="1" ht="16.5" customHeight="1">
      <c r="A546" s="38"/>
      <c r="B546" s="39"/>
      <c r="C546" s="271" t="s">
        <v>2221</v>
      </c>
      <c r="D546" s="271" t="s">
        <v>378</v>
      </c>
      <c r="E546" s="272" t="s">
        <v>2222</v>
      </c>
      <c r="F546" s="273" t="s">
        <v>2223</v>
      </c>
      <c r="G546" s="274" t="s">
        <v>362</v>
      </c>
      <c r="H546" s="275">
        <v>0.094</v>
      </c>
      <c r="I546" s="276"/>
      <c r="J546" s="277">
        <f>ROUND(I546*H546,2)</f>
        <v>0</v>
      </c>
      <c r="K546" s="273" t="s">
        <v>147</v>
      </c>
      <c r="L546" s="278"/>
      <c r="M546" s="279" t="s">
        <v>1</v>
      </c>
      <c r="N546" s="280" t="s">
        <v>38</v>
      </c>
      <c r="O546" s="91"/>
      <c r="P546" s="235">
        <f>O546*H546</f>
        <v>0</v>
      </c>
      <c r="Q546" s="235">
        <v>1</v>
      </c>
      <c r="R546" s="235">
        <f>Q546*H546</f>
        <v>0.094</v>
      </c>
      <c r="S546" s="235">
        <v>0</v>
      </c>
      <c r="T546" s="236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37" t="s">
        <v>479</v>
      </c>
      <c r="AT546" s="237" t="s">
        <v>378</v>
      </c>
      <c r="AU546" s="237" t="s">
        <v>83</v>
      </c>
      <c r="AY546" s="17" t="s">
        <v>140</v>
      </c>
      <c r="BE546" s="238">
        <f>IF(N546="základní",J546,0)</f>
        <v>0</v>
      </c>
      <c r="BF546" s="238">
        <f>IF(N546="snížená",J546,0)</f>
        <v>0</v>
      </c>
      <c r="BG546" s="238">
        <f>IF(N546="zákl. přenesená",J546,0)</f>
        <v>0</v>
      </c>
      <c r="BH546" s="238">
        <f>IF(N546="sníž. přenesená",J546,0)</f>
        <v>0</v>
      </c>
      <c r="BI546" s="238">
        <f>IF(N546="nulová",J546,0)</f>
        <v>0</v>
      </c>
      <c r="BJ546" s="17" t="s">
        <v>81</v>
      </c>
      <c r="BK546" s="238">
        <f>ROUND(I546*H546,2)</f>
        <v>0</v>
      </c>
      <c r="BL546" s="17" t="s">
        <v>243</v>
      </c>
      <c r="BM546" s="237" t="s">
        <v>2224</v>
      </c>
    </row>
    <row r="547" s="2" customFormat="1">
      <c r="A547" s="38"/>
      <c r="B547" s="39"/>
      <c r="C547" s="40"/>
      <c r="D547" s="239" t="s">
        <v>150</v>
      </c>
      <c r="E547" s="40"/>
      <c r="F547" s="240" t="s">
        <v>2223</v>
      </c>
      <c r="G547" s="40"/>
      <c r="H547" s="40"/>
      <c r="I547" s="241"/>
      <c r="J547" s="40"/>
      <c r="K547" s="40"/>
      <c r="L547" s="44"/>
      <c r="M547" s="242"/>
      <c r="N547" s="243"/>
      <c r="O547" s="91"/>
      <c r="P547" s="91"/>
      <c r="Q547" s="91"/>
      <c r="R547" s="91"/>
      <c r="S547" s="91"/>
      <c r="T547" s="92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17" t="s">
        <v>150</v>
      </c>
      <c r="AU547" s="17" t="s">
        <v>83</v>
      </c>
    </row>
    <row r="548" s="14" customFormat="1">
      <c r="A548" s="14"/>
      <c r="B548" s="256"/>
      <c r="C548" s="257"/>
      <c r="D548" s="239" t="s">
        <v>154</v>
      </c>
      <c r="E548" s="258" t="s">
        <v>1</v>
      </c>
      <c r="F548" s="259" t="s">
        <v>2225</v>
      </c>
      <c r="G548" s="257"/>
      <c r="H548" s="260">
        <v>49.600000000000001</v>
      </c>
      <c r="I548" s="261"/>
      <c r="J548" s="257"/>
      <c r="K548" s="257"/>
      <c r="L548" s="262"/>
      <c r="M548" s="263"/>
      <c r="N548" s="264"/>
      <c r="O548" s="264"/>
      <c r="P548" s="264"/>
      <c r="Q548" s="264"/>
      <c r="R548" s="264"/>
      <c r="S548" s="264"/>
      <c r="T548" s="26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6" t="s">
        <v>154</v>
      </c>
      <c r="AU548" s="266" t="s">
        <v>83</v>
      </c>
      <c r="AV548" s="14" t="s">
        <v>83</v>
      </c>
      <c r="AW548" s="14" t="s">
        <v>30</v>
      </c>
      <c r="AX548" s="14" t="s">
        <v>81</v>
      </c>
      <c r="AY548" s="266" t="s">
        <v>140</v>
      </c>
    </row>
    <row r="549" s="14" customFormat="1">
      <c r="A549" s="14"/>
      <c r="B549" s="256"/>
      <c r="C549" s="257"/>
      <c r="D549" s="239" t="s">
        <v>154</v>
      </c>
      <c r="E549" s="257"/>
      <c r="F549" s="259" t="s">
        <v>2226</v>
      </c>
      <c r="G549" s="257"/>
      <c r="H549" s="260">
        <v>0.094</v>
      </c>
      <c r="I549" s="261"/>
      <c r="J549" s="257"/>
      <c r="K549" s="257"/>
      <c r="L549" s="262"/>
      <c r="M549" s="263"/>
      <c r="N549" s="264"/>
      <c r="O549" s="264"/>
      <c r="P549" s="264"/>
      <c r="Q549" s="264"/>
      <c r="R549" s="264"/>
      <c r="S549" s="264"/>
      <c r="T549" s="265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6" t="s">
        <v>154</v>
      </c>
      <c r="AU549" s="266" t="s">
        <v>83</v>
      </c>
      <c r="AV549" s="14" t="s">
        <v>83</v>
      </c>
      <c r="AW549" s="14" t="s">
        <v>4</v>
      </c>
      <c r="AX549" s="14" t="s">
        <v>81</v>
      </c>
      <c r="AY549" s="266" t="s">
        <v>140</v>
      </c>
    </row>
    <row r="550" s="12" customFormat="1" ht="22.8" customHeight="1">
      <c r="A550" s="12"/>
      <c r="B550" s="210"/>
      <c r="C550" s="211"/>
      <c r="D550" s="212" t="s">
        <v>72</v>
      </c>
      <c r="E550" s="224" t="s">
        <v>835</v>
      </c>
      <c r="F550" s="224" t="s">
        <v>836</v>
      </c>
      <c r="G550" s="211"/>
      <c r="H550" s="211"/>
      <c r="I550" s="214"/>
      <c r="J550" s="225">
        <f>BK550</f>
        <v>0</v>
      </c>
      <c r="K550" s="211"/>
      <c r="L550" s="216"/>
      <c r="M550" s="217"/>
      <c r="N550" s="218"/>
      <c r="O550" s="218"/>
      <c r="P550" s="219">
        <f>SUM(P551:P552)</f>
        <v>0</v>
      </c>
      <c r="Q550" s="218"/>
      <c r="R550" s="219">
        <f>SUM(R551:R552)</f>
        <v>0</v>
      </c>
      <c r="S550" s="218"/>
      <c r="T550" s="220">
        <f>SUM(T551:T552)</f>
        <v>1.49745</v>
      </c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R550" s="221" t="s">
        <v>83</v>
      </c>
      <c r="AT550" s="222" t="s">
        <v>72</v>
      </c>
      <c r="AU550" s="222" t="s">
        <v>81</v>
      </c>
      <c r="AY550" s="221" t="s">
        <v>140</v>
      </c>
      <c r="BK550" s="223">
        <f>SUM(BK551:BK552)</f>
        <v>0</v>
      </c>
    </row>
    <row r="551" s="2" customFormat="1" ht="21.75" customHeight="1">
      <c r="A551" s="38"/>
      <c r="B551" s="39"/>
      <c r="C551" s="226" t="s">
        <v>2227</v>
      </c>
      <c r="D551" s="226" t="s">
        <v>143</v>
      </c>
      <c r="E551" s="227" t="s">
        <v>2228</v>
      </c>
      <c r="F551" s="228" t="s">
        <v>2229</v>
      </c>
      <c r="G551" s="229" t="s">
        <v>441</v>
      </c>
      <c r="H551" s="230">
        <v>5</v>
      </c>
      <c r="I551" s="231"/>
      <c r="J551" s="232">
        <f>ROUND(I551*H551,2)</f>
        <v>0</v>
      </c>
      <c r="K551" s="228" t="s">
        <v>1</v>
      </c>
      <c r="L551" s="44"/>
      <c r="M551" s="233" t="s">
        <v>1</v>
      </c>
      <c r="N551" s="234" t="s">
        <v>38</v>
      </c>
      <c r="O551" s="91"/>
      <c r="P551" s="235">
        <f>O551*H551</f>
        <v>0</v>
      </c>
      <c r="Q551" s="235">
        <v>0</v>
      </c>
      <c r="R551" s="235">
        <f>Q551*H551</f>
        <v>0</v>
      </c>
      <c r="S551" s="235">
        <v>0.29948999999999998</v>
      </c>
      <c r="T551" s="236">
        <f>S551*H551</f>
        <v>1.49745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37" t="s">
        <v>243</v>
      </c>
      <c r="AT551" s="237" t="s">
        <v>143</v>
      </c>
      <c r="AU551" s="237" t="s">
        <v>83</v>
      </c>
      <c r="AY551" s="17" t="s">
        <v>140</v>
      </c>
      <c r="BE551" s="238">
        <f>IF(N551="základní",J551,0)</f>
        <v>0</v>
      </c>
      <c r="BF551" s="238">
        <f>IF(N551="snížená",J551,0)</f>
        <v>0</v>
      </c>
      <c r="BG551" s="238">
        <f>IF(N551="zákl. přenesená",J551,0)</f>
        <v>0</v>
      </c>
      <c r="BH551" s="238">
        <f>IF(N551="sníž. přenesená",J551,0)</f>
        <v>0</v>
      </c>
      <c r="BI551" s="238">
        <f>IF(N551="nulová",J551,0)</f>
        <v>0</v>
      </c>
      <c r="BJ551" s="17" t="s">
        <v>81</v>
      </c>
      <c r="BK551" s="238">
        <f>ROUND(I551*H551,2)</f>
        <v>0</v>
      </c>
      <c r="BL551" s="17" t="s">
        <v>243</v>
      </c>
      <c r="BM551" s="237" t="s">
        <v>2230</v>
      </c>
    </row>
    <row r="552" s="2" customFormat="1">
      <c r="A552" s="38"/>
      <c r="B552" s="39"/>
      <c r="C552" s="40"/>
      <c r="D552" s="239" t="s">
        <v>150</v>
      </c>
      <c r="E552" s="40"/>
      <c r="F552" s="240" t="s">
        <v>2231</v>
      </c>
      <c r="G552" s="40"/>
      <c r="H552" s="40"/>
      <c r="I552" s="241"/>
      <c r="J552" s="40"/>
      <c r="K552" s="40"/>
      <c r="L552" s="44"/>
      <c r="M552" s="242"/>
      <c r="N552" s="243"/>
      <c r="O552" s="91"/>
      <c r="P552" s="91"/>
      <c r="Q552" s="91"/>
      <c r="R552" s="91"/>
      <c r="S552" s="91"/>
      <c r="T552" s="92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T552" s="17" t="s">
        <v>150</v>
      </c>
      <c r="AU552" s="17" t="s">
        <v>83</v>
      </c>
    </row>
    <row r="553" s="12" customFormat="1" ht="22.8" customHeight="1">
      <c r="A553" s="12"/>
      <c r="B553" s="210"/>
      <c r="C553" s="211"/>
      <c r="D553" s="212" t="s">
        <v>72</v>
      </c>
      <c r="E553" s="224" t="s">
        <v>870</v>
      </c>
      <c r="F553" s="224" t="s">
        <v>871</v>
      </c>
      <c r="G553" s="211"/>
      <c r="H553" s="211"/>
      <c r="I553" s="214"/>
      <c r="J553" s="225">
        <f>BK553</f>
        <v>0</v>
      </c>
      <c r="K553" s="211"/>
      <c r="L553" s="216"/>
      <c r="M553" s="217"/>
      <c r="N553" s="218"/>
      <c r="O553" s="218"/>
      <c r="P553" s="219">
        <f>SUM(P554:P596)</f>
        <v>0</v>
      </c>
      <c r="Q553" s="218"/>
      <c r="R553" s="219">
        <f>SUM(R554:R596)</f>
        <v>0.25182080000000001</v>
      </c>
      <c r="S553" s="218"/>
      <c r="T553" s="220">
        <f>SUM(T554:T596)</f>
        <v>0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221" t="s">
        <v>83</v>
      </c>
      <c r="AT553" s="222" t="s">
        <v>72</v>
      </c>
      <c r="AU553" s="222" t="s">
        <v>81</v>
      </c>
      <c r="AY553" s="221" t="s">
        <v>140</v>
      </c>
      <c r="BK553" s="223">
        <f>SUM(BK554:BK596)</f>
        <v>0</v>
      </c>
    </row>
    <row r="554" s="2" customFormat="1" ht="24.15" customHeight="1">
      <c r="A554" s="38"/>
      <c r="B554" s="39"/>
      <c r="C554" s="226" t="s">
        <v>2232</v>
      </c>
      <c r="D554" s="226" t="s">
        <v>143</v>
      </c>
      <c r="E554" s="227" t="s">
        <v>873</v>
      </c>
      <c r="F554" s="228" t="s">
        <v>874</v>
      </c>
      <c r="G554" s="229" t="s">
        <v>875</v>
      </c>
      <c r="H554" s="230">
        <v>4.1600000000000001</v>
      </c>
      <c r="I554" s="231"/>
      <c r="J554" s="232">
        <f>ROUND(I554*H554,2)</f>
        <v>0</v>
      </c>
      <c r="K554" s="228" t="s">
        <v>147</v>
      </c>
      <c r="L554" s="44"/>
      <c r="M554" s="233" t="s">
        <v>1</v>
      </c>
      <c r="N554" s="234" t="s">
        <v>38</v>
      </c>
      <c r="O554" s="91"/>
      <c r="P554" s="235">
        <f>O554*H554</f>
        <v>0</v>
      </c>
      <c r="Q554" s="235">
        <v>6.9999999999999994E-05</v>
      </c>
      <c r="R554" s="235">
        <f>Q554*H554</f>
        <v>0.00029119999999999998</v>
      </c>
      <c r="S554" s="235">
        <v>0</v>
      </c>
      <c r="T554" s="236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37" t="s">
        <v>243</v>
      </c>
      <c r="AT554" s="237" t="s">
        <v>143</v>
      </c>
      <c r="AU554" s="237" t="s">
        <v>83</v>
      </c>
      <c r="AY554" s="17" t="s">
        <v>140</v>
      </c>
      <c r="BE554" s="238">
        <f>IF(N554="základní",J554,0)</f>
        <v>0</v>
      </c>
      <c r="BF554" s="238">
        <f>IF(N554="snížená",J554,0)</f>
        <v>0</v>
      </c>
      <c r="BG554" s="238">
        <f>IF(N554="zákl. přenesená",J554,0)</f>
        <v>0</v>
      </c>
      <c r="BH554" s="238">
        <f>IF(N554="sníž. přenesená",J554,0)</f>
        <v>0</v>
      </c>
      <c r="BI554" s="238">
        <f>IF(N554="nulová",J554,0)</f>
        <v>0</v>
      </c>
      <c r="BJ554" s="17" t="s">
        <v>81</v>
      </c>
      <c r="BK554" s="238">
        <f>ROUND(I554*H554,2)</f>
        <v>0</v>
      </c>
      <c r="BL554" s="17" t="s">
        <v>243</v>
      </c>
      <c r="BM554" s="237" t="s">
        <v>2233</v>
      </c>
    </row>
    <row r="555" s="2" customFormat="1">
      <c r="A555" s="38"/>
      <c r="B555" s="39"/>
      <c r="C555" s="40"/>
      <c r="D555" s="239" t="s">
        <v>150</v>
      </c>
      <c r="E555" s="40"/>
      <c r="F555" s="240" t="s">
        <v>877</v>
      </c>
      <c r="G555" s="40"/>
      <c r="H555" s="40"/>
      <c r="I555" s="241"/>
      <c r="J555" s="40"/>
      <c r="K555" s="40"/>
      <c r="L555" s="44"/>
      <c r="M555" s="242"/>
      <c r="N555" s="243"/>
      <c r="O555" s="91"/>
      <c r="P555" s="91"/>
      <c r="Q555" s="91"/>
      <c r="R555" s="91"/>
      <c r="S555" s="91"/>
      <c r="T555" s="92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7" t="s">
        <v>150</v>
      </c>
      <c r="AU555" s="17" t="s">
        <v>83</v>
      </c>
    </row>
    <row r="556" s="2" customFormat="1">
      <c r="A556" s="38"/>
      <c r="B556" s="39"/>
      <c r="C556" s="40"/>
      <c r="D556" s="244" t="s">
        <v>152</v>
      </c>
      <c r="E556" s="40"/>
      <c r="F556" s="245" t="s">
        <v>878</v>
      </c>
      <c r="G556" s="40"/>
      <c r="H556" s="40"/>
      <c r="I556" s="241"/>
      <c r="J556" s="40"/>
      <c r="K556" s="40"/>
      <c r="L556" s="44"/>
      <c r="M556" s="242"/>
      <c r="N556" s="243"/>
      <c r="O556" s="91"/>
      <c r="P556" s="91"/>
      <c r="Q556" s="91"/>
      <c r="R556" s="91"/>
      <c r="S556" s="91"/>
      <c r="T556" s="92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152</v>
      </c>
      <c r="AU556" s="17" t="s">
        <v>83</v>
      </c>
    </row>
    <row r="557" s="13" customFormat="1">
      <c r="A557" s="13"/>
      <c r="B557" s="246"/>
      <c r="C557" s="247"/>
      <c r="D557" s="239" t="s">
        <v>154</v>
      </c>
      <c r="E557" s="248" t="s">
        <v>1</v>
      </c>
      <c r="F557" s="249" t="s">
        <v>879</v>
      </c>
      <c r="G557" s="247"/>
      <c r="H557" s="248" t="s">
        <v>1</v>
      </c>
      <c r="I557" s="250"/>
      <c r="J557" s="247"/>
      <c r="K557" s="247"/>
      <c r="L557" s="251"/>
      <c r="M557" s="252"/>
      <c r="N557" s="253"/>
      <c r="O557" s="253"/>
      <c r="P557" s="253"/>
      <c r="Q557" s="253"/>
      <c r="R557" s="253"/>
      <c r="S557" s="253"/>
      <c r="T557" s="25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55" t="s">
        <v>154</v>
      </c>
      <c r="AU557" s="255" t="s">
        <v>83</v>
      </c>
      <c r="AV557" s="13" t="s">
        <v>81</v>
      </c>
      <c r="AW557" s="13" t="s">
        <v>30</v>
      </c>
      <c r="AX557" s="13" t="s">
        <v>73</v>
      </c>
      <c r="AY557" s="255" t="s">
        <v>140</v>
      </c>
    </row>
    <row r="558" s="13" customFormat="1">
      <c r="A558" s="13"/>
      <c r="B558" s="246"/>
      <c r="C558" s="247"/>
      <c r="D558" s="239" t="s">
        <v>154</v>
      </c>
      <c r="E558" s="248" t="s">
        <v>1</v>
      </c>
      <c r="F558" s="249" t="s">
        <v>880</v>
      </c>
      <c r="G558" s="247"/>
      <c r="H558" s="248" t="s">
        <v>1</v>
      </c>
      <c r="I558" s="250"/>
      <c r="J558" s="247"/>
      <c r="K558" s="247"/>
      <c r="L558" s="251"/>
      <c r="M558" s="252"/>
      <c r="N558" s="253"/>
      <c r="O558" s="253"/>
      <c r="P558" s="253"/>
      <c r="Q558" s="253"/>
      <c r="R558" s="253"/>
      <c r="S558" s="253"/>
      <c r="T558" s="25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5" t="s">
        <v>154</v>
      </c>
      <c r="AU558" s="255" t="s">
        <v>83</v>
      </c>
      <c r="AV558" s="13" t="s">
        <v>81</v>
      </c>
      <c r="AW558" s="13" t="s">
        <v>30</v>
      </c>
      <c r="AX558" s="13" t="s">
        <v>73</v>
      </c>
      <c r="AY558" s="255" t="s">
        <v>140</v>
      </c>
    </row>
    <row r="559" s="13" customFormat="1">
      <c r="A559" s="13"/>
      <c r="B559" s="246"/>
      <c r="C559" s="247"/>
      <c r="D559" s="239" t="s">
        <v>154</v>
      </c>
      <c r="E559" s="248" t="s">
        <v>1</v>
      </c>
      <c r="F559" s="249" t="s">
        <v>881</v>
      </c>
      <c r="G559" s="247"/>
      <c r="H559" s="248" t="s">
        <v>1</v>
      </c>
      <c r="I559" s="250"/>
      <c r="J559" s="247"/>
      <c r="K559" s="247"/>
      <c r="L559" s="251"/>
      <c r="M559" s="252"/>
      <c r="N559" s="253"/>
      <c r="O559" s="253"/>
      <c r="P559" s="253"/>
      <c r="Q559" s="253"/>
      <c r="R559" s="253"/>
      <c r="S559" s="253"/>
      <c r="T559" s="25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55" t="s">
        <v>154</v>
      </c>
      <c r="AU559" s="255" t="s">
        <v>83</v>
      </c>
      <c r="AV559" s="13" t="s">
        <v>81</v>
      </c>
      <c r="AW559" s="13" t="s">
        <v>30</v>
      </c>
      <c r="AX559" s="13" t="s">
        <v>73</v>
      </c>
      <c r="AY559" s="255" t="s">
        <v>140</v>
      </c>
    </row>
    <row r="560" s="14" customFormat="1">
      <c r="A560" s="14"/>
      <c r="B560" s="256"/>
      <c r="C560" s="257"/>
      <c r="D560" s="239" t="s">
        <v>154</v>
      </c>
      <c r="E560" s="258" t="s">
        <v>1</v>
      </c>
      <c r="F560" s="259" t="s">
        <v>2234</v>
      </c>
      <c r="G560" s="257"/>
      <c r="H560" s="260">
        <v>4.1600000000000001</v>
      </c>
      <c r="I560" s="261"/>
      <c r="J560" s="257"/>
      <c r="K560" s="257"/>
      <c r="L560" s="262"/>
      <c r="M560" s="263"/>
      <c r="N560" s="264"/>
      <c r="O560" s="264"/>
      <c r="P560" s="264"/>
      <c r="Q560" s="264"/>
      <c r="R560" s="264"/>
      <c r="S560" s="264"/>
      <c r="T560" s="26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66" t="s">
        <v>154</v>
      </c>
      <c r="AU560" s="266" t="s">
        <v>83</v>
      </c>
      <c r="AV560" s="14" t="s">
        <v>83</v>
      </c>
      <c r="AW560" s="14" t="s">
        <v>30</v>
      </c>
      <c r="AX560" s="14" t="s">
        <v>81</v>
      </c>
      <c r="AY560" s="266" t="s">
        <v>140</v>
      </c>
    </row>
    <row r="561" s="2" customFormat="1" ht="24.15" customHeight="1">
      <c r="A561" s="38"/>
      <c r="B561" s="39"/>
      <c r="C561" s="271" t="s">
        <v>2235</v>
      </c>
      <c r="D561" s="271" t="s">
        <v>378</v>
      </c>
      <c r="E561" s="272" t="s">
        <v>883</v>
      </c>
      <c r="F561" s="273" t="s">
        <v>884</v>
      </c>
      <c r="G561" s="274" t="s">
        <v>885</v>
      </c>
      <c r="H561" s="275">
        <v>0.95999999999999996</v>
      </c>
      <c r="I561" s="276"/>
      <c r="J561" s="277">
        <f>ROUND(I561*H561,2)</f>
        <v>0</v>
      </c>
      <c r="K561" s="273" t="s">
        <v>1</v>
      </c>
      <c r="L561" s="278"/>
      <c r="M561" s="279" t="s">
        <v>1</v>
      </c>
      <c r="N561" s="280" t="s">
        <v>38</v>
      </c>
      <c r="O561" s="91"/>
      <c r="P561" s="235">
        <f>O561*H561</f>
        <v>0</v>
      </c>
      <c r="Q561" s="235">
        <v>0.0055799999999999999</v>
      </c>
      <c r="R561" s="235">
        <f>Q561*H561</f>
        <v>0.0053568000000000001</v>
      </c>
      <c r="S561" s="235">
        <v>0</v>
      </c>
      <c r="T561" s="236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37" t="s">
        <v>479</v>
      </c>
      <c r="AT561" s="237" t="s">
        <v>378</v>
      </c>
      <c r="AU561" s="237" t="s">
        <v>83</v>
      </c>
      <c r="AY561" s="17" t="s">
        <v>140</v>
      </c>
      <c r="BE561" s="238">
        <f>IF(N561="základní",J561,0)</f>
        <v>0</v>
      </c>
      <c r="BF561" s="238">
        <f>IF(N561="snížená",J561,0)</f>
        <v>0</v>
      </c>
      <c r="BG561" s="238">
        <f>IF(N561="zákl. přenesená",J561,0)</f>
        <v>0</v>
      </c>
      <c r="BH561" s="238">
        <f>IF(N561="sníž. přenesená",J561,0)</f>
        <v>0</v>
      </c>
      <c r="BI561" s="238">
        <f>IF(N561="nulová",J561,0)</f>
        <v>0</v>
      </c>
      <c r="BJ561" s="17" t="s">
        <v>81</v>
      </c>
      <c r="BK561" s="238">
        <f>ROUND(I561*H561,2)</f>
        <v>0</v>
      </c>
      <c r="BL561" s="17" t="s">
        <v>243</v>
      </c>
      <c r="BM561" s="237" t="s">
        <v>2236</v>
      </c>
    </row>
    <row r="562" s="2" customFormat="1">
      <c r="A562" s="38"/>
      <c r="B562" s="39"/>
      <c r="C562" s="40"/>
      <c r="D562" s="239" t="s">
        <v>150</v>
      </c>
      <c r="E562" s="40"/>
      <c r="F562" s="240" t="s">
        <v>884</v>
      </c>
      <c r="G562" s="40"/>
      <c r="H562" s="40"/>
      <c r="I562" s="241"/>
      <c r="J562" s="40"/>
      <c r="K562" s="40"/>
      <c r="L562" s="44"/>
      <c r="M562" s="242"/>
      <c r="N562" s="243"/>
      <c r="O562" s="91"/>
      <c r="P562" s="91"/>
      <c r="Q562" s="91"/>
      <c r="R562" s="91"/>
      <c r="S562" s="91"/>
      <c r="T562" s="92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7" t="s">
        <v>150</v>
      </c>
      <c r="AU562" s="17" t="s">
        <v>83</v>
      </c>
    </row>
    <row r="563" s="14" customFormat="1">
      <c r="A563" s="14"/>
      <c r="B563" s="256"/>
      <c r="C563" s="257"/>
      <c r="D563" s="239" t="s">
        <v>154</v>
      </c>
      <c r="E563" s="258" t="s">
        <v>1</v>
      </c>
      <c r="F563" s="259" t="s">
        <v>2237</v>
      </c>
      <c r="G563" s="257"/>
      <c r="H563" s="260">
        <v>0.95999999999999996</v>
      </c>
      <c r="I563" s="261"/>
      <c r="J563" s="257"/>
      <c r="K563" s="257"/>
      <c r="L563" s="262"/>
      <c r="M563" s="263"/>
      <c r="N563" s="264"/>
      <c r="O563" s="264"/>
      <c r="P563" s="264"/>
      <c r="Q563" s="264"/>
      <c r="R563" s="264"/>
      <c r="S563" s="264"/>
      <c r="T563" s="265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66" t="s">
        <v>154</v>
      </c>
      <c r="AU563" s="266" t="s">
        <v>83</v>
      </c>
      <c r="AV563" s="14" t="s">
        <v>83</v>
      </c>
      <c r="AW563" s="14" t="s">
        <v>30</v>
      </c>
      <c r="AX563" s="14" t="s">
        <v>81</v>
      </c>
      <c r="AY563" s="266" t="s">
        <v>140</v>
      </c>
    </row>
    <row r="564" s="2" customFormat="1" ht="24.15" customHeight="1">
      <c r="A564" s="38"/>
      <c r="B564" s="39"/>
      <c r="C564" s="271" t="s">
        <v>2238</v>
      </c>
      <c r="D564" s="271" t="s">
        <v>378</v>
      </c>
      <c r="E564" s="272" t="s">
        <v>893</v>
      </c>
      <c r="F564" s="273" t="s">
        <v>894</v>
      </c>
      <c r="G564" s="274" t="s">
        <v>885</v>
      </c>
      <c r="H564" s="275">
        <v>0.95999999999999996</v>
      </c>
      <c r="I564" s="276"/>
      <c r="J564" s="277">
        <f>ROUND(I564*H564,2)</f>
        <v>0</v>
      </c>
      <c r="K564" s="273" t="s">
        <v>147</v>
      </c>
      <c r="L564" s="278"/>
      <c r="M564" s="279" t="s">
        <v>1</v>
      </c>
      <c r="N564" s="280" t="s">
        <v>38</v>
      </c>
      <c r="O564" s="91"/>
      <c r="P564" s="235">
        <f>O564*H564</f>
        <v>0</v>
      </c>
      <c r="Q564" s="235">
        <v>0.0027299999999999998</v>
      </c>
      <c r="R564" s="235">
        <f>Q564*H564</f>
        <v>0.0026207999999999995</v>
      </c>
      <c r="S564" s="235">
        <v>0</v>
      </c>
      <c r="T564" s="236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37" t="s">
        <v>479</v>
      </c>
      <c r="AT564" s="237" t="s">
        <v>378</v>
      </c>
      <c r="AU564" s="237" t="s">
        <v>83</v>
      </c>
      <c r="AY564" s="17" t="s">
        <v>140</v>
      </c>
      <c r="BE564" s="238">
        <f>IF(N564="základní",J564,0)</f>
        <v>0</v>
      </c>
      <c r="BF564" s="238">
        <f>IF(N564="snížená",J564,0)</f>
        <v>0</v>
      </c>
      <c r="BG564" s="238">
        <f>IF(N564="zákl. přenesená",J564,0)</f>
        <v>0</v>
      </c>
      <c r="BH564" s="238">
        <f>IF(N564="sníž. přenesená",J564,0)</f>
        <v>0</v>
      </c>
      <c r="BI564" s="238">
        <f>IF(N564="nulová",J564,0)</f>
        <v>0</v>
      </c>
      <c r="BJ564" s="17" t="s">
        <v>81</v>
      </c>
      <c r="BK564" s="238">
        <f>ROUND(I564*H564,2)</f>
        <v>0</v>
      </c>
      <c r="BL564" s="17" t="s">
        <v>243</v>
      </c>
      <c r="BM564" s="237" t="s">
        <v>2239</v>
      </c>
    </row>
    <row r="565" s="2" customFormat="1">
      <c r="A565" s="38"/>
      <c r="B565" s="39"/>
      <c r="C565" s="40"/>
      <c r="D565" s="239" t="s">
        <v>150</v>
      </c>
      <c r="E565" s="40"/>
      <c r="F565" s="240" t="s">
        <v>894</v>
      </c>
      <c r="G565" s="40"/>
      <c r="H565" s="40"/>
      <c r="I565" s="241"/>
      <c r="J565" s="40"/>
      <c r="K565" s="40"/>
      <c r="L565" s="44"/>
      <c r="M565" s="242"/>
      <c r="N565" s="243"/>
      <c r="O565" s="91"/>
      <c r="P565" s="91"/>
      <c r="Q565" s="91"/>
      <c r="R565" s="91"/>
      <c r="S565" s="91"/>
      <c r="T565" s="92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T565" s="17" t="s">
        <v>150</v>
      </c>
      <c r="AU565" s="17" t="s">
        <v>83</v>
      </c>
    </row>
    <row r="566" s="14" customFormat="1">
      <c r="A566" s="14"/>
      <c r="B566" s="256"/>
      <c r="C566" s="257"/>
      <c r="D566" s="239" t="s">
        <v>154</v>
      </c>
      <c r="E566" s="258" t="s">
        <v>1</v>
      </c>
      <c r="F566" s="259" t="s">
        <v>2237</v>
      </c>
      <c r="G566" s="257"/>
      <c r="H566" s="260">
        <v>0.95999999999999996</v>
      </c>
      <c r="I566" s="261"/>
      <c r="J566" s="257"/>
      <c r="K566" s="257"/>
      <c r="L566" s="262"/>
      <c r="M566" s="263"/>
      <c r="N566" s="264"/>
      <c r="O566" s="264"/>
      <c r="P566" s="264"/>
      <c r="Q566" s="264"/>
      <c r="R566" s="264"/>
      <c r="S566" s="264"/>
      <c r="T566" s="26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66" t="s">
        <v>154</v>
      </c>
      <c r="AU566" s="266" t="s">
        <v>83</v>
      </c>
      <c r="AV566" s="14" t="s">
        <v>83</v>
      </c>
      <c r="AW566" s="14" t="s">
        <v>30</v>
      </c>
      <c r="AX566" s="14" t="s">
        <v>81</v>
      </c>
      <c r="AY566" s="266" t="s">
        <v>140</v>
      </c>
    </row>
    <row r="567" s="2" customFormat="1" ht="24.15" customHeight="1">
      <c r="A567" s="38"/>
      <c r="B567" s="39"/>
      <c r="C567" s="271" t="s">
        <v>2240</v>
      </c>
      <c r="D567" s="271" t="s">
        <v>378</v>
      </c>
      <c r="E567" s="272" t="s">
        <v>2241</v>
      </c>
      <c r="F567" s="273" t="s">
        <v>890</v>
      </c>
      <c r="G567" s="274" t="s">
        <v>885</v>
      </c>
      <c r="H567" s="275">
        <v>0.95999999999999996</v>
      </c>
      <c r="I567" s="276"/>
      <c r="J567" s="277">
        <f>ROUND(I567*H567,2)</f>
        <v>0</v>
      </c>
      <c r="K567" s="273" t="s">
        <v>1</v>
      </c>
      <c r="L567" s="278"/>
      <c r="M567" s="279" t="s">
        <v>1</v>
      </c>
      <c r="N567" s="280" t="s">
        <v>38</v>
      </c>
      <c r="O567" s="91"/>
      <c r="P567" s="235">
        <f>O567*H567</f>
        <v>0</v>
      </c>
      <c r="Q567" s="235">
        <v>0.0038</v>
      </c>
      <c r="R567" s="235">
        <f>Q567*H567</f>
        <v>0.0036479999999999998</v>
      </c>
      <c r="S567" s="235">
        <v>0</v>
      </c>
      <c r="T567" s="236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37" t="s">
        <v>479</v>
      </c>
      <c r="AT567" s="237" t="s">
        <v>378</v>
      </c>
      <c r="AU567" s="237" t="s">
        <v>83</v>
      </c>
      <c r="AY567" s="17" t="s">
        <v>140</v>
      </c>
      <c r="BE567" s="238">
        <f>IF(N567="základní",J567,0)</f>
        <v>0</v>
      </c>
      <c r="BF567" s="238">
        <f>IF(N567="snížená",J567,0)</f>
        <v>0</v>
      </c>
      <c r="BG567" s="238">
        <f>IF(N567="zákl. přenesená",J567,0)</f>
        <v>0</v>
      </c>
      <c r="BH567" s="238">
        <f>IF(N567="sníž. přenesená",J567,0)</f>
        <v>0</v>
      </c>
      <c r="BI567" s="238">
        <f>IF(N567="nulová",J567,0)</f>
        <v>0</v>
      </c>
      <c r="BJ567" s="17" t="s">
        <v>81</v>
      </c>
      <c r="BK567" s="238">
        <f>ROUND(I567*H567,2)</f>
        <v>0</v>
      </c>
      <c r="BL567" s="17" t="s">
        <v>243</v>
      </c>
      <c r="BM567" s="237" t="s">
        <v>2242</v>
      </c>
    </row>
    <row r="568" s="2" customFormat="1">
      <c r="A568" s="38"/>
      <c r="B568" s="39"/>
      <c r="C568" s="40"/>
      <c r="D568" s="239" t="s">
        <v>150</v>
      </c>
      <c r="E568" s="40"/>
      <c r="F568" s="240" t="s">
        <v>890</v>
      </c>
      <c r="G568" s="40"/>
      <c r="H568" s="40"/>
      <c r="I568" s="241"/>
      <c r="J568" s="40"/>
      <c r="K568" s="40"/>
      <c r="L568" s="44"/>
      <c r="M568" s="242"/>
      <c r="N568" s="243"/>
      <c r="O568" s="91"/>
      <c r="P568" s="91"/>
      <c r="Q568" s="91"/>
      <c r="R568" s="91"/>
      <c r="S568" s="91"/>
      <c r="T568" s="92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7" t="s">
        <v>150</v>
      </c>
      <c r="AU568" s="17" t="s">
        <v>83</v>
      </c>
    </row>
    <row r="569" s="14" customFormat="1">
      <c r="A569" s="14"/>
      <c r="B569" s="256"/>
      <c r="C569" s="257"/>
      <c r="D569" s="239" t="s">
        <v>154</v>
      </c>
      <c r="E569" s="258" t="s">
        <v>1</v>
      </c>
      <c r="F569" s="259" t="s">
        <v>2237</v>
      </c>
      <c r="G569" s="257"/>
      <c r="H569" s="260">
        <v>0.95999999999999996</v>
      </c>
      <c r="I569" s="261"/>
      <c r="J569" s="257"/>
      <c r="K569" s="257"/>
      <c r="L569" s="262"/>
      <c r="M569" s="263"/>
      <c r="N569" s="264"/>
      <c r="O569" s="264"/>
      <c r="P569" s="264"/>
      <c r="Q569" s="264"/>
      <c r="R569" s="264"/>
      <c r="S569" s="264"/>
      <c r="T569" s="265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6" t="s">
        <v>154</v>
      </c>
      <c r="AU569" s="266" t="s">
        <v>83</v>
      </c>
      <c r="AV569" s="14" t="s">
        <v>83</v>
      </c>
      <c r="AW569" s="14" t="s">
        <v>30</v>
      </c>
      <c r="AX569" s="14" t="s">
        <v>81</v>
      </c>
      <c r="AY569" s="266" t="s">
        <v>140</v>
      </c>
    </row>
    <row r="570" s="2" customFormat="1" ht="24.15" customHeight="1">
      <c r="A570" s="38"/>
      <c r="B570" s="39"/>
      <c r="C570" s="271" t="s">
        <v>2243</v>
      </c>
      <c r="D570" s="271" t="s">
        <v>378</v>
      </c>
      <c r="E570" s="272" t="s">
        <v>2244</v>
      </c>
      <c r="F570" s="273" t="s">
        <v>2245</v>
      </c>
      <c r="G570" s="274" t="s">
        <v>885</v>
      </c>
      <c r="H570" s="275">
        <v>1.1200000000000001</v>
      </c>
      <c r="I570" s="276"/>
      <c r="J570" s="277">
        <f>ROUND(I570*H570,2)</f>
        <v>0</v>
      </c>
      <c r="K570" s="273" t="s">
        <v>147</v>
      </c>
      <c r="L570" s="278"/>
      <c r="M570" s="279" t="s">
        <v>1</v>
      </c>
      <c r="N570" s="280" t="s">
        <v>38</v>
      </c>
      <c r="O570" s="91"/>
      <c r="P570" s="235">
        <f>O570*H570</f>
        <v>0</v>
      </c>
      <c r="Q570" s="235">
        <v>0.017299999999999999</v>
      </c>
      <c r="R570" s="235">
        <f>Q570*H570</f>
        <v>0.019376000000000001</v>
      </c>
      <c r="S570" s="235">
        <v>0</v>
      </c>
      <c r="T570" s="236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37" t="s">
        <v>479</v>
      </c>
      <c r="AT570" s="237" t="s">
        <v>378</v>
      </c>
      <c r="AU570" s="237" t="s">
        <v>83</v>
      </c>
      <c r="AY570" s="17" t="s">
        <v>140</v>
      </c>
      <c r="BE570" s="238">
        <f>IF(N570="základní",J570,0)</f>
        <v>0</v>
      </c>
      <c r="BF570" s="238">
        <f>IF(N570="snížená",J570,0)</f>
        <v>0</v>
      </c>
      <c r="BG570" s="238">
        <f>IF(N570="zákl. přenesená",J570,0)</f>
        <v>0</v>
      </c>
      <c r="BH570" s="238">
        <f>IF(N570="sníž. přenesená",J570,0)</f>
        <v>0</v>
      </c>
      <c r="BI570" s="238">
        <f>IF(N570="nulová",J570,0)</f>
        <v>0</v>
      </c>
      <c r="BJ570" s="17" t="s">
        <v>81</v>
      </c>
      <c r="BK570" s="238">
        <f>ROUND(I570*H570,2)</f>
        <v>0</v>
      </c>
      <c r="BL570" s="17" t="s">
        <v>243</v>
      </c>
      <c r="BM570" s="237" t="s">
        <v>2246</v>
      </c>
    </row>
    <row r="571" s="2" customFormat="1">
      <c r="A571" s="38"/>
      <c r="B571" s="39"/>
      <c r="C571" s="40"/>
      <c r="D571" s="239" t="s">
        <v>150</v>
      </c>
      <c r="E571" s="40"/>
      <c r="F571" s="240" t="s">
        <v>2245</v>
      </c>
      <c r="G571" s="40"/>
      <c r="H571" s="40"/>
      <c r="I571" s="241"/>
      <c r="J571" s="40"/>
      <c r="K571" s="40"/>
      <c r="L571" s="44"/>
      <c r="M571" s="242"/>
      <c r="N571" s="243"/>
      <c r="O571" s="91"/>
      <c r="P571" s="91"/>
      <c r="Q571" s="91"/>
      <c r="R571" s="91"/>
      <c r="S571" s="91"/>
      <c r="T571" s="92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150</v>
      </c>
      <c r="AU571" s="17" t="s">
        <v>83</v>
      </c>
    </row>
    <row r="572" s="14" customFormat="1">
      <c r="A572" s="14"/>
      <c r="B572" s="256"/>
      <c r="C572" s="257"/>
      <c r="D572" s="239" t="s">
        <v>154</v>
      </c>
      <c r="E572" s="258" t="s">
        <v>1</v>
      </c>
      <c r="F572" s="259" t="s">
        <v>2247</v>
      </c>
      <c r="G572" s="257"/>
      <c r="H572" s="260">
        <v>1.1200000000000001</v>
      </c>
      <c r="I572" s="261"/>
      <c r="J572" s="257"/>
      <c r="K572" s="257"/>
      <c r="L572" s="262"/>
      <c r="M572" s="263"/>
      <c r="N572" s="264"/>
      <c r="O572" s="264"/>
      <c r="P572" s="264"/>
      <c r="Q572" s="264"/>
      <c r="R572" s="264"/>
      <c r="S572" s="264"/>
      <c r="T572" s="26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6" t="s">
        <v>154</v>
      </c>
      <c r="AU572" s="266" t="s">
        <v>83</v>
      </c>
      <c r="AV572" s="14" t="s">
        <v>83</v>
      </c>
      <c r="AW572" s="14" t="s">
        <v>30</v>
      </c>
      <c r="AX572" s="14" t="s">
        <v>81</v>
      </c>
      <c r="AY572" s="266" t="s">
        <v>140</v>
      </c>
    </row>
    <row r="573" s="2" customFormat="1" ht="24.15" customHeight="1">
      <c r="A573" s="38"/>
      <c r="B573" s="39"/>
      <c r="C573" s="271" t="s">
        <v>2248</v>
      </c>
      <c r="D573" s="271" t="s">
        <v>378</v>
      </c>
      <c r="E573" s="272" t="s">
        <v>2249</v>
      </c>
      <c r="F573" s="273" t="s">
        <v>2250</v>
      </c>
      <c r="G573" s="274" t="s">
        <v>885</v>
      </c>
      <c r="H573" s="275">
        <v>1.1200000000000001</v>
      </c>
      <c r="I573" s="276"/>
      <c r="J573" s="277">
        <f>ROUND(I573*H573,2)</f>
        <v>0</v>
      </c>
      <c r="K573" s="273" t="s">
        <v>147</v>
      </c>
      <c r="L573" s="278"/>
      <c r="M573" s="279" t="s">
        <v>1</v>
      </c>
      <c r="N573" s="280" t="s">
        <v>38</v>
      </c>
      <c r="O573" s="91"/>
      <c r="P573" s="235">
        <f>O573*H573</f>
        <v>0</v>
      </c>
      <c r="Q573" s="235">
        <v>0.0032000000000000002</v>
      </c>
      <c r="R573" s="235">
        <f>Q573*H573</f>
        <v>0.0035840000000000004</v>
      </c>
      <c r="S573" s="235">
        <v>0</v>
      </c>
      <c r="T573" s="236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37" t="s">
        <v>479</v>
      </c>
      <c r="AT573" s="237" t="s">
        <v>378</v>
      </c>
      <c r="AU573" s="237" t="s">
        <v>83</v>
      </c>
      <c r="AY573" s="17" t="s">
        <v>140</v>
      </c>
      <c r="BE573" s="238">
        <f>IF(N573="základní",J573,0)</f>
        <v>0</v>
      </c>
      <c r="BF573" s="238">
        <f>IF(N573="snížená",J573,0)</f>
        <v>0</v>
      </c>
      <c r="BG573" s="238">
        <f>IF(N573="zákl. přenesená",J573,0)</f>
        <v>0</v>
      </c>
      <c r="BH573" s="238">
        <f>IF(N573="sníž. přenesená",J573,0)</f>
        <v>0</v>
      </c>
      <c r="BI573" s="238">
        <f>IF(N573="nulová",J573,0)</f>
        <v>0</v>
      </c>
      <c r="BJ573" s="17" t="s">
        <v>81</v>
      </c>
      <c r="BK573" s="238">
        <f>ROUND(I573*H573,2)</f>
        <v>0</v>
      </c>
      <c r="BL573" s="17" t="s">
        <v>243</v>
      </c>
      <c r="BM573" s="237" t="s">
        <v>2251</v>
      </c>
    </row>
    <row r="574" s="2" customFormat="1">
      <c r="A574" s="38"/>
      <c r="B574" s="39"/>
      <c r="C574" s="40"/>
      <c r="D574" s="239" t="s">
        <v>150</v>
      </c>
      <c r="E574" s="40"/>
      <c r="F574" s="240" t="s">
        <v>2250</v>
      </c>
      <c r="G574" s="40"/>
      <c r="H574" s="40"/>
      <c r="I574" s="241"/>
      <c r="J574" s="40"/>
      <c r="K574" s="40"/>
      <c r="L574" s="44"/>
      <c r="M574" s="242"/>
      <c r="N574" s="243"/>
      <c r="O574" s="91"/>
      <c r="P574" s="91"/>
      <c r="Q574" s="91"/>
      <c r="R574" s="91"/>
      <c r="S574" s="91"/>
      <c r="T574" s="92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150</v>
      </c>
      <c r="AU574" s="17" t="s">
        <v>83</v>
      </c>
    </row>
    <row r="575" s="14" customFormat="1">
      <c r="A575" s="14"/>
      <c r="B575" s="256"/>
      <c r="C575" s="257"/>
      <c r="D575" s="239" t="s">
        <v>154</v>
      </c>
      <c r="E575" s="258" t="s">
        <v>1</v>
      </c>
      <c r="F575" s="259" t="s">
        <v>2247</v>
      </c>
      <c r="G575" s="257"/>
      <c r="H575" s="260">
        <v>1.1200000000000001</v>
      </c>
      <c r="I575" s="261"/>
      <c r="J575" s="257"/>
      <c r="K575" s="257"/>
      <c r="L575" s="262"/>
      <c r="M575" s="263"/>
      <c r="N575" s="264"/>
      <c r="O575" s="264"/>
      <c r="P575" s="264"/>
      <c r="Q575" s="264"/>
      <c r="R575" s="264"/>
      <c r="S575" s="264"/>
      <c r="T575" s="26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6" t="s">
        <v>154</v>
      </c>
      <c r="AU575" s="266" t="s">
        <v>83</v>
      </c>
      <c r="AV575" s="14" t="s">
        <v>83</v>
      </c>
      <c r="AW575" s="14" t="s">
        <v>30</v>
      </c>
      <c r="AX575" s="14" t="s">
        <v>81</v>
      </c>
      <c r="AY575" s="266" t="s">
        <v>140</v>
      </c>
    </row>
    <row r="576" s="2" customFormat="1" ht="24.15" customHeight="1">
      <c r="A576" s="38"/>
      <c r="B576" s="39"/>
      <c r="C576" s="271" t="s">
        <v>2252</v>
      </c>
      <c r="D576" s="271" t="s">
        <v>378</v>
      </c>
      <c r="E576" s="272" t="s">
        <v>889</v>
      </c>
      <c r="F576" s="273" t="s">
        <v>890</v>
      </c>
      <c r="G576" s="274" t="s">
        <v>885</v>
      </c>
      <c r="H576" s="275">
        <v>1.1200000000000001</v>
      </c>
      <c r="I576" s="276"/>
      <c r="J576" s="277">
        <f>ROUND(I576*H576,2)</f>
        <v>0</v>
      </c>
      <c r="K576" s="273" t="s">
        <v>1</v>
      </c>
      <c r="L576" s="278"/>
      <c r="M576" s="279" t="s">
        <v>1</v>
      </c>
      <c r="N576" s="280" t="s">
        <v>38</v>
      </c>
      <c r="O576" s="91"/>
      <c r="P576" s="235">
        <f>O576*H576</f>
        <v>0</v>
      </c>
      <c r="Q576" s="235">
        <v>0.0061999999999999998</v>
      </c>
      <c r="R576" s="235">
        <f>Q576*H576</f>
        <v>0.0069440000000000005</v>
      </c>
      <c r="S576" s="235">
        <v>0</v>
      </c>
      <c r="T576" s="236">
        <f>S576*H576</f>
        <v>0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237" t="s">
        <v>479</v>
      </c>
      <c r="AT576" s="237" t="s">
        <v>378</v>
      </c>
      <c r="AU576" s="237" t="s">
        <v>83</v>
      </c>
      <c r="AY576" s="17" t="s">
        <v>140</v>
      </c>
      <c r="BE576" s="238">
        <f>IF(N576="základní",J576,0)</f>
        <v>0</v>
      </c>
      <c r="BF576" s="238">
        <f>IF(N576="snížená",J576,0)</f>
        <v>0</v>
      </c>
      <c r="BG576" s="238">
        <f>IF(N576="zákl. přenesená",J576,0)</f>
        <v>0</v>
      </c>
      <c r="BH576" s="238">
        <f>IF(N576="sníž. přenesená",J576,0)</f>
        <v>0</v>
      </c>
      <c r="BI576" s="238">
        <f>IF(N576="nulová",J576,0)</f>
        <v>0</v>
      </c>
      <c r="BJ576" s="17" t="s">
        <v>81</v>
      </c>
      <c r="BK576" s="238">
        <f>ROUND(I576*H576,2)</f>
        <v>0</v>
      </c>
      <c r="BL576" s="17" t="s">
        <v>243</v>
      </c>
      <c r="BM576" s="237" t="s">
        <v>2253</v>
      </c>
    </row>
    <row r="577" s="2" customFormat="1">
      <c r="A577" s="38"/>
      <c r="B577" s="39"/>
      <c r="C577" s="40"/>
      <c r="D577" s="239" t="s">
        <v>150</v>
      </c>
      <c r="E577" s="40"/>
      <c r="F577" s="240" t="s">
        <v>890</v>
      </c>
      <c r="G577" s="40"/>
      <c r="H577" s="40"/>
      <c r="I577" s="241"/>
      <c r="J577" s="40"/>
      <c r="K577" s="40"/>
      <c r="L577" s="44"/>
      <c r="M577" s="242"/>
      <c r="N577" s="243"/>
      <c r="O577" s="91"/>
      <c r="P577" s="91"/>
      <c r="Q577" s="91"/>
      <c r="R577" s="91"/>
      <c r="S577" s="91"/>
      <c r="T577" s="92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T577" s="17" t="s">
        <v>150</v>
      </c>
      <c r="AU577" s="17" t="s">
        <v>83</v>
      </c>
    </row>
    <row r="578" s="14" customFormat="1">
      <c r="A578" s="14"/>
      <c r="B578" s="256"/>
      <c r="C578" s="257"/>
      <c r="D578" s="239" t="s">
        <v>154</v>
      </c>
      <c r="E578" s="258" t="s">
        <v>1</v>
      </c>
      <c r="F578" s="259" t="s">
        <v>2247</v>
      </c>
      <c r="G578" s="257"/>
      <c r="H578" s="260">
        <v>1.1200000000000001</v>
      </c>
      <c r="I578" s="261"/>
      <c r="J578" s="257"/>
      <c r="K578" s="257"/>
      <c r="L578" s="262"/>
      <c r="M578" s="263"/>
      <c r="N578" s="264"/>
      <c r="O578" s="264"/>
      <c r="P578" s="264"/>
      <c r="Q578" s="264"/>
      <c r="R578" s="264"/>
      <c r="S578" s="264"/>
      <c r="T578" s="26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6" t="s">
        <v>154</v>
      </c>
      <c r="AU578" s="266" t="s">
        <v>83</v>
      </c>
      <c r="AV578" s="14" t="s">
        <v>83</v>
      </c>
      <c r="AW578" s="14" t="s">
        <v>30</v>
      </c>
      <c r="AX578" s="14" t="s">
        <v>81</v>
      </c>
      <c r="AY578" s="266" t="s">
        <v>140</v>
      </c>
    </row>
    <row r="579" s="2" customFormat="1" ht="24.15" customHeight="1">
      <c r="A579" s="38"/>
      <c r="B579" s="39"/>
      <c r="C579" s="226" t="s">
        <v>2254</v>
      </c>
      <c r="D579" s="226" t="s">
        <v>143</v>
      </c>
      <c r="E579" s="227" t="s">
        <v>755</v>
      </c>
      <c r="F579" s="228" t="s">
        <v>2255</v>
      </c>
      <c r="G579" s="229" t="s">
        <v>146</v>
      </c>
      <c r="H579" s="230">
        <v>1</v>
      </c>
      <c r="I579" s="231"/>
      <c r="J579" s="232">
        <f>ROUND(I579*H579,2)</f>
        <v>0</v>
      </c>
      <c r="K579" s="228" t="s">
        <v>1</v>
      </c>
      <c r="L579" s="44"/>
      <c r="M579" s="233" t="s">
        <v>1</v>
      </c>
      <c r="N579" s="234" t="s">
        <v>38</v>
      </c>
      <c r="O579" s="91"/>
      <c r="P579" s="235">
        <f>O579*H579</f>
        <v>0</v>
      </c>
      <c r="Q579" s="235">
        <v>0.10000000000000001</v>
      </c>
      <c r="R579" s="235">
        <f>Q579*H579</f>
        <v>0.10000000000000001</v>
      </c>
      <c r="S579" s="235">
        <v>0</v>
      </c>
      <c r="T579" s="236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237" t="s">
        <v>243</v>
      </c>
      <c r="AT579" s="237" t="s">
        <v>143</v>
      </c>
      <c r="AU579" s="237" t="s">
        <v>83</v>
      </c>
      <c r="AY579" s="17" t="s">
        <v>140</v>
      </c>
      <c r="BE579" s="238">
        <f>IF(N579="základní",J579,0)</f>
        <v>0</v>
      </c>
      <c r="BF579" s="238">
        <f>IF(N579="snížená",J579,0)</f>
        <v>0</v>
      </c>
      <c r="BG579" s="238">
        <f>IF(N579="zákl. přenesená",J579,0)</f>
        <v>0</v>
      </c>
      <c r="BH579" s="238">
        <f>IF(N579="sníž. přenesená",J579,0)</f>
        <v>0</v>
      </c>
      <c r="BI579" s="238">
        <f>IF(N579="nulová",J579,0)</f>
        <v>0</v>
      </c>
      <c r="BJ579" s="17" t="s">
        <v>81</v>
      </c>
      <c r="BK579" s="238">
        <f>ROUND(I579*H579,2)</f>
        <v>0</v>
      </c>
      <c r="BL579" s="17" t="s">
        <v>243</v>
      </c>
      <c r="BM579" s="237" t="s">
        <v>2256</v>
      </c>
    </row>
    <row r="580" s="2" customFormat="1">
      <c r="A580" s="38"/>
      <c r="B580" s="39"/>
      <c r="C580" s="40"/>
      <c r="D580" s="239" t="s">
        <v>150</v>
      </c>
      <c r="E580" s="40"/>
      <c r="F580" s="240" t="s">
        <v>2255</v>
      </c>
      <c r="G580" s="40"/>
      <c r="H580" s="40"/>
      <c r="I580" s="241"/>
      <c r="J580" s="40"/>
      <c r="K580" s="40"/>
      <c r="L580" s="44"/>
      <c r="M580" s="242"/>
      <c r="N580" s="243"/>
      <c r="O580" s="91"/>
      <c r="P580" s="91"/>
      <c r="Q580" s="91"/>
      <c r="R580" s="91"/>
      <c r="S580" s="91"/>
      <c r="T580" s="92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T580" s="17" t="s">
        <v>150</v>
      </c>
      <c r="AU580" s="17" t="s">
        <v>83</v>
      </c>
    </row>
    <row r="581" s="13" customFormat="1">
      <c r="A581" s="13"/>
      <c r="B581" s="246"/>
      <c r="C581" s="247"/>
      <c r="D581" s="239" t="s">
        <v>154</v>
      </c>
      <c r="E581" s="248" t="s">
        <v>1</v>
      </c>
      <c r="F581" s="249" t="s">
        <v>2257</v>
      </c>
      <c r="G581" s="247"/>
      <c r="H581" s="248" t="s">
        <v>1</v>
      </c>
      <c r="I581" s="250"/>
      <c r="J581" s="247"/>
      <c r="K581" s="247"/>
      <c r="L581" s="251"/>
      <c r="M581" s="252"/>
      <c r="N581" s="253"/>
      <c r="O581" s="253"/>
      <c r="P581" s="253"/>
      <c r="Q581" s="253"/>
      <c r="R581" s="253"/>
      <c r="S581" s="253"/>
      <c r="T581" s="25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55" t="s">
        <v>154</v>
      </c>
      <c r="AU581" s="255" t="s">
        <v>83</v>
      </c>
      <c r="AV581" s="13" t="s">
        <v>81</v>
      </c>
      <c r="AW581" s="13" t="s">
        <v>30</v>
      </c>
      <c r="AX581" s="13" t="s">
        <v>73</v>
      </c>
      <c r="AY581" s="255" t="s">
        <v>140</v>
      </c>
    </row>
    <row r="582" s="13" customFormat="1">
      <c r="A582" s="13"/>
      <c r="B582" s="246"/>
      <c r="C582" s="247"/>
      <c r="D582" s="239" t="s">
        <v>154</v>
      </c>
      <c r="E582" s="248" t="s">
        <v>1</v>
      </c>
      <c r="F582" s="249" t="s">
        <v>2258</v>
      </c>
      <c r="G582" s="247"/>
      <c r="H582" s="248" t="s">
        <v>1</v>
      </c>
      <c r="I582" s="250"/>
      <c r="J582" s="247"/>
      <c r="K582" s="247"/>
      <c r="L582" s="251"/>
      <c r="M582" s="252"/>
      <c r="N582" s="253"/>
      <c r="O582" s="253"/>
      <c r="P582" s="253"/>
      <c r="Q582" s="253"/>
      <c r="R582" s="253"/>
      <c r="S582" s="253"/>
      <c r="T582" s="25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5" t="s">
        <v>154</v>
      </c>
      <c r="AU582" s="255" t="s">
        <v>83</v>
      </c>
      <c r="AV582" s="13" t="s">
        <v>81</v>
      </c>
      <c r="AW582" s="13" t="s">
        <v>30</v>
      </c>
      <c r="AX582" s="13" t="s">
        <v>73</v>
      </c>
      <c r="AY582" s="255" t="s">
        <v>140</v>
      </c>
    </row>
    <row r="583" s="13" customFormat="1">
      <c r="A583" s="13"/>
      <c r="B583" s="246"/>
      <c r="C583" s="247"/>
      <c r="D583" s="239" t="s">
        <v>154</v>
      </c>
      <c r="E583" s="248" t="s">
        <v>1</v>
      </c>
      <c r="F583" s="249" t="s">
        <v>2259</v>
      </c>
      <c r="G583" s="247"/>
      <c r="H583" s="248" t="s">
        <v>1</v>
      </c>
      <c r="I583" s="250"/>
      <c r="J583" s="247"/>
      <c r="K583" s="247"/>
      <c r="L583" s="251"/>
      <c r="M583" s="252"/>
      <c r="N583" s="253"/>
      <c r="O583" s="253"/>
      <c r="P583" s="253"/>
      <c r="Q583" s="253"/>
      <c r="R583" s="253"/>
      <c r="S583" s="253"/>
      <c r="T583" s="25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55" t="s">
        <v>154</v>
      </c>
      <c r="AU583" s="255" t="s">
        <v>83</v>
      </c>
      <c r="AV583" s="13" t="s">
        <v>81</v>
      </c>
      <c r="AW583" s="13" t="s">
        <v>30</v>
      </c>
      <c r="AX583" s="13" t="s">
        <v>73</v>
      </c>
      <c r="AY583" s="255" t="s">
        <v>140</v>
      </c>
    </row>
    <row r="584" s="14" customFormat="1">
      <c r="A584" s="14"/>
      <c r="B584" s="256"/>
      <c r="C584" s="257"/>
      <c r="D584" s="239" t="s">
        <v>154</v>
      </c>
      <c r="E584" s="258" t="s">
        <v>1</v>
      </c>
      <c r="F584" s="259" t="s">
        <v>81</v>
      </c>
      <c r="G584" s="257"/>
      <c r="H584" s="260">
        <v>1</v>
      </c>
      <c r="I584" s="261"/>
      <c r="J584" s="257"/>
      <c r="K584" s="257"/>
      <c r="L584" s="262"/>
      <c r="M584" s="263"/>
      <c r="N584" s="264"/>
      <c r="O584" s="264"/>
      <c r="P584" s="264"/>
      <c r="Q584" s="264"/>
      <c r="R584" s="264"/>
      <c r="S584" s="264"/>
      <c r="T584" s="26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6" t="s">
        <v>154</v>
      </c>
      <c r="AU584" s="266" t="s">
        <v>83</v>
      </c>
      <c r="AV584" s="14" t="s">
        <v>83</v>
      </c>
      <c r="AW584" s="14" t="s">
        <v>30</v>
      </c>
      <c r="AX584" s="14" t="s">
        <v>81</v>
      </c>
      <c r="AY584" s="266" t="s">
        <v>140</v>
      </c>
    </row>
    <row r="585" s="2" customFormat="1" ht="16.5" customHeight="1">
      <c r="A585" s="38"/>
      <c r="B585" s="39"/>
      <c r="C585" s="226" t="s">
        <v>2260</v>
      </c>
      <c r="D585" s="226" t="s">
        <v>143</v>
      </c>
      <c r="E585" s="227" t="s">
        <v>2261</v>
      </c>
      <c r="F585" s="228" t="s">
        <v>2262</v>
      </c>
      <c r="G585" s="229" t="s">
        <v>146</v>
      </c>
      <c r="H585" s="230">
        <v>1</v>
      </c>
      <c r="I585" s="231"/>
      <c r="J585" s="232">
        <f>ROUND(I585*H585,2)</f>
        <v>0</v>
      </c>
      <c r="K585" s="228" t="s">
        <v>1</v>
      </c>
      <c r="L585" s="44"/>
      <c r="M585" s="233" t="s">
        <v>1</v>
      </c>
      <c r="N585" s="234" t="s">
        <v>38</v>
      </c>
      <c r="O585" s="91"/>
      <c r="P585" s="235">
        <f>O585*H585</f>
        <v>0</v>
      </c>
      <c r="Q585" s="235">
        <v>0.050000000000000003</v>
      </c>
      <c r="R585" s="235">
        <f>Q585*H585</f>
        <v>0.050000000000000003</v>
      </c>
      <c r="S585" s="235">
        <v>0</v>
      </c>
      <c r="T585" s="236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37" t="s">
        <v>243</v>
      </c>
      <c r="AT585" s="237" t="s">
        <v>143</v>
      </c>
      <c r="AU585" s="237" t="s">
        <v>83</v>
      </c>
      <c r="AY585" s="17" t="s">
        <v>140</v>
      </c>
      <c r="BE585" s="238">
        <f>IF(N585="základní",J585,0)</f>
        <v>0</v>
      </c>
      <c r="BF585" s="238">
        <f>IF(N585="snížená",J585,0)</f>
        <v>0</v>
      </c>
      <c r="BG585" s="238">
        <f>IF(N585="zákl. přenesená",J585,0)</f>
        <v>0</v>
      </c>
      <c r="BH585" s="238">
        <f>IF(N585="sníž. přenesená",J585,0)</f>
        <v>0</v>
      </c>
      <c r="BI585" s="238">
        <f>IF(N585="nulová",J585,0)</f>
        <v>0</v>
      </c>
      <c r="BJ585" s="17" t="s">
        <v>81</v>
      </c>
      <c r="BK585" s="238">
        <f>ROUND(I585*H585,2)</f>
        <v>0</v>
      </c>
      <c r="BL585" s="17" t="s">
        <v>243</v>
      </c>
      <c r="BM585" s="237" t="s">
        <v>2263</v>
      </c>
    </row>
    <row r="586" s="2" customFormat="1">
      <c r="A586" s="38"/>
      <c r="B586" s="39"/>
      <c r="C586" s="40"/>
      <c r="D586" s="239" t="s">
        <v>150</v>
      </c>
      <c r="E586" s="40"/>
      <c r="F586" s="240" t="s">
        <v>2262</v>
      </c>
      <c r="G586" s="40"/>
      <c r="H586" s="40"/>
      <c r="I586" s="241"/>
      <c r="J586" s="40"/>
      <c r="K586" s="40"/>
      <c r="L586" s="44"/>
      <c r="M586" s="242"/>
      <c r="N586" s="243"/>
      <c r="O586" s="91"/>
      <c r="P586" s="91"/>
      <c r="Q586" s="91"/>
      <c r="R586" s="91"/>
      <c r="S586" s="91"/>
      <c r="T586" s="92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7" t="s">
        <v>150</v>
      </c>
      <c r="AU586" s="17" t="s">
        <v>83</v>
      </c>
    </row>
    <row r="587" s="13" customFormat="1">
      <c r="A587" s="13"/>
      <c r="B587" s="246"/>
      <c r="C587" s="247"/>
      <c r="D587" s="239" t="s">
        <v>154</v>
      </c>
      <c r="E587" s="248" t="s">
        <v>1</v>
      </c>
      <c r="F587" s="249" t="s">
        <v>2264</v>
      </c>
      <c r="G587" s="247"/>
      <c r="H587" s="248" t="s">
        <v>1</v>
      </c>
      <c r="I587" s="250"/>
      <c r="J587" s="247"/>
      <c r="K587" s="247"/>
      <c r="L587" s="251"/>
      <c r="M587" s="252"/>
      <c r="N587" s="253"/>
      <c r="O587" s="253"/>
      <c r="P587" s="253"/>
      <c r="Q587" s="253"/>
      <c r="R587" s="253"/>
      <c r="S587" s="253"/>
      <c r="T587" s="25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5" t="s">
        <v>154</v>
      </c>
      <c r="AU587" s="255" t="s">
        <v>83</v>
      </c>
      <c r="AV587" s="13" t="s">
        <v>81</v>
      </c>
      <c r="AW587" s="13" t="s">
        <v>30</v>
      </c>
      <c r="AX587" s="13" t="s">
        <v>73</v>
      </c>
      <c r="AY587" s="255" t="s">
        <v>140</v>
      </c>
    </row>
    <row r="588" s="13" customFormat="1">
      <c r="A588" s="13"/>
      <c r="B588" s="246"/>
      <c r="C588" s="247"/>
      <c r="D588" s="239" t="s">
        <v>154</v>
      </c>
      <c r="E588" s="248" t="s">
        <v>1</v>
      </c>
      <c r="F588" s="249" t="s">
        <v>2265</v>
      </c>
      <c r="G588" s="247"/>
      <c r="H588" s="248" t="s">
        <v>1</v>
      </c>
      <c r="I588" s="250"/>
      <c r="J588" s="247"/>
      <c r="K588" s="247"/>
      <c r="L588" s="251"/>
      <c r="M588" s="252"/>
      <c r="N588" s="253"/>
      <c r="O588" s="253"/>
      <c r="P588" s="253"/>
      <c r="Q588" s="253"/>
      <c r="R588" s="253"/>
      <c r="S588" s="253"/>
      <c r="T588" s="25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5" t="s">
        <v>154</v>
      </c>
      <c r="AU588" s="255" t="s">
        <v>83</v>
      </c>
      <c r="AV588" s="13" t="s">
        <v>81</v>
      </c>
      <c r="AW588" s="13" t="s">
        <v>30</v>
      </c>
      <c r="AX588" s="13" t="s">
        <v>73</v>
      </c>
      <c r="AY588" s="255" t="s">
        <v>140</v>
      </c>
    </row>
    <row r="589" s="13" customFormat="1">
      <c r="A589" s="13"/>
      <c r="B589" s="246"/>
      <c r="C589" s="247"/>
      <c r="D589" s="239" t="s">
        <v>154</v>
      </c>
      <c r="E589" s="248" t="s">
        <v>1</v>
      </c>
      <c r="F589" s="249" t="s">
        <v>2266</v>
      </c>
      <c r="G589" s="247"/>
      <c r="H589" s="248" t="s">
        <v>1</v>
      </c>
      <c r="I589" s="250"/>
      <c r="J589" s="247"/>
      <c r="K589" s="247"/>
      <c r="L589" s="251"/>
      <c r="M589" s="252"/>
      <c r="N589" s="253"/>
      <c r="O589" s="253"/>
      <c r="P589" s="253"/>
      <c r="Q589" s="253"/>
      <c r="R589" s="253"/>
      <c r="S589" s="253"/>
      <c r="T589" s="25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55" t="s">
        <v>154</v>
      </c>
      <c r="AU589" s="255" t="s">
        <v>83</v>
      </c>
      <c r="AV589" s="13" t="s">
        <v>81</v>
      </c>
      <c r="AW589" s="13" t="s">
        <v>30</v>
      </c>
      <c r="AX589" s="13" t="s">
        <v>73</v>
      </c>
      <c r="AY589" s="255" t="s">
        <v>140</v>
      </c>
    </row>
    <row r="590" s="13" customFormat="1">
      <c r="A590" s="13"/>
      <c r="B590" s="246"/>
      <c r="C590" s="247"/>
      <c r="D590" s="239" t="s">
        <v>154</v>
      </c>
      <c r="E590" s="248" t="s">
        <v>1</v>
      </c>
      <c r="F590" s="249" t="s">
        <v>2267</v>
      </c>
      <c r="G590" s="247"/>
      <c r="H590" s="248" t="s">
        <v>1</v>
      </c>
      <c r="I590" s="250"/>
      <c r="J590" s="247"/>
      <c r="K590" s="247"/>
      <c r="L590" s="251"/>
      <c r="M590" s="252"/>
      <c r="N590" s="253"/>
      <c r="O590" s="253"/>
      <c r="P590" s="253"/>
      <c r="Q590" s="253"/>
      <c r="R590" s="253"/>
      <c r="S590" s="253"/>
      <c r="T590" s="25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55" t="s">
        <v>154</v>
      </c>
      <c r="AU590" s="255" t="s">
        <v>83</v>
      </c>
      <c r="AV590" s="13" t="s">
        <v>81</v>
      </c>
      <c r="AW590" s="13" t="s">
        <v>30</v>
      </c>
      <c r="AX590" s="13" t="s">
        <v>73</v>
      </c>
      <c r="AY590" s="255" t="s">
        <v>140</v>
      </c>
    </row>
    <row r="591" s="14" customFormat="1">
      <c r="A591" s="14"/>
      <c r="B591" s="256"/>
      <c r="C591" s="257"/>
      <c r="D591" s="239" t="s">
        <v>154</v>
      </c>
      <c r="E591" s="258" t="s">
        <v>1</v>
      </c>
      <c r="F591" s="259" t="s">
        <v>81</v>
      </c>
      <c r="G591" s="257"/>
      <c r="H591" s="260">
        <v>1</v>
      </c>
      <c r="I591" s="261"/>
      <c r="J591" s="257"/>
      <c r="K591" s="257"/>
      <c r="L591" s="262"/>
      <c r="M591" s="263"/>
      <c r="N591" s="264"/>
      <c r="O591" s="264"/>
      <c r="P591" s="264"/>
      <c r="Q591" s="264"/>
      <c r="R591" s="264"/>
      <c r="S591" s="264"/>
      <c r="T591" s="26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6" t="s">
        <v>154</v>
      </c>
      <c r="AU591" s="266" t="s">
        <v>83</v>
      </c>
      <c r="AV591" s="14" t="s">
        <v>83</v>
      </c>
      <c r="AW591" s="14" t="s">
        <v>30</v>
      </c>
      <c r="AX591" s="14" t="s">
        <v>81</v>
      </c>
      <c r="AY591" s="266" t="s">
        <v>140</v>
      </c>
    </row>
    <row r="592" s="2" customFormat="1" ht="24.15" customHeight="1">
      <c r="A592" s="38"/>
      <c r="B592" s="39"/>
      <c r="C592" s="226" t="s">
        <v>2268</v>
      </c>
      <c r="D592" s="226" t="s">
        <v>143</v>
      </c>
      <c r="E592" s="227" t="s">
        <v>2269</v>
      </c>
      <c r="F592" s="228" t="s">
        <v>2270</v>
      </c>
      <c r="G592" s="229" t="s">
        <v>146</v>
      </c>
      <c r="H592" s="230">
        <v>1</v>
      </c>
      <c r="I592" s="231"/>
      <c r="J592" s="232">
        <f>ROUND(I592*H592,2)</f>
        <v>0</v>
      </c>
      <c r="K592" s="228" t="s">
        <v>1</v>
      </c>
      <c r="L592" s="44"/>
      <c r="M592" s="233" t="s">
        <v>1</v>
      </c>
      <c r="N592" s="234" t="s">
        <v>38</v>
      </c>
      <c r="O592" s="91"/>
      <c r="P592" s="235">
        <f>O592*H592</f>
        <v>0</v>
      </c>
      <c r="Q592" s="235">
        <v>0.059999999999999998</v>
      </c>
      <c r="R592" s="235">
        <f>Q592*H592</f>
        <v>0.059999999999999998</v>
      </c>
      <c r="S592" s="235">
        <v>0</v>
      </c>
      <c r="T592" s="236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37" t="s">
        <v>243</v>
      </c>
      <c r="AT592" s="237" t="s">
        <v>143</v>
      </c>
      <c r="AU592" s="237" t="s">
        <v>83</v>
      </c>
      <c r="AY592" s="17" t="s">
        <v>140</v>
      </c>
      <c r="BE592" s="238">
        <f>IF(N592="základní",J592,0)</f>
        <v>0</v>
      </c>
      <c r="BF592" s="238">
        <f>IF(N592="snížená",J592,0)</f>
        <v>0</v>
      </c>
      <c r="BG592" s="238">
        <f>IF(N592="zákl. přenesená",J592,0)</f>
        <v>0</v>
      </c>
      <c r="BH592" s="238">
        <f>IF(N592="sníž. přenesená",J592,0)</f>
        <v>0</v>
      </c>
      <c r="BI592" s="238">
        <f>IF(N592="nulová",J592,0)</f>
        <v>0</v>
      </c>
      <c r="BJ592" s="17" t="s">
        <v>81</v>
      </c>
      <c r="BK592" s="238">
        <f>ROUND(I592*H592,2)</f>
        <v>0</v>
      </c>
      <c r="BL592" s="17" t="s">
        <v>243</v>
      </c>
      <c r="BM592" s="237" t="s">
        <v>2271</v>
      </c>
    </row>
    <row r="593" s="2" customFormat="1">
      <c r="A593" s="38"/>
      <c r="B593" s="39"/>
      <c r="C593" s="40"/>
      <c r="D593" s="239" t="s">
        <v>150</v>
      </c>
      <c r="E593" s="40"/>
      <c r="F593" s="240" t="s">
        <v>2270</v>
      </c>
      <c r="G593" s="40"/>
      <c r="H593" s="40"/>
      <c r="I593" s="241"/>
      <c r="J593" s="40"/>
      <c r="K593" s="40"/>
      <c r="L593" s="44"/>
      <c r="M593" s="242"/>
      <c r="N593" s="243"/>
      <c r="O593" s="91"/>
      <c r="P593" s="91"/>
      <c r="Q593" s="91"/>
      <c r="R593" s="91"/>
      <c r="S593" s="91"/>
      <c r="T593" s="92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T593" s="17" t="s">
        <v>150</v>
      </c>
      <c r="AU593" s="17" t="s">
        <v>83</v>
      </c>
    </row>
    <row r="594" s="13" customFormat="1">
      <c r="A594" s="13"/>
      <c r="B594" s="246"/>
      <c r="C594" s="247"/>
      <c r="D594" s="239" t="s">
        <v>154</v>
      </c>
      <c r="E594" s="248" t="s">
        <v>1</v>
      </c>
      <c r="F594" s="249" t="s">
        <v>2272</v>
      </c>
      <c r="G594" s="247"/>
      <c r="H594" s="248" t="s">
        <v>1</v>
      </c>
      <c r="I594" s="250"/>
      <c r="J594" s="247"/>
      <c r="K594" s="247"/>
      <c r="L594" s="251"/>
      <c r="M594" s="252"/>
      <c r="N594" s="253"/>
      <c r="O594" s="253"/>
      <c r="P594" s="253"/>
      <c r="Q594" s="253"/>
      <c r="R594" s="253"/>
      <c r="S594" s="253"/>
      <c r="T594" s="25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5" t="s">
        <v>154</v>
      </c>
      <c r="AU594" s="255" t="s">
        <v>83</v>
      </c>
      <c r="AV594" s="13" t="s">
        <v>81</v>
      </c>
      <c r="AW594" s="13" t="s">
        <v>30</v>
      </c>
      <c r="AX594" s="13" t="s">
        <v>73</v>
      </c>
      <c r="AY594" s="255" t="s">
        <v>140</v>
      </c>
    </row>
    <row r="595" s="13" customFormat="1">
      <c r="A595" s="13"/>
      <c r="B595" s="246"/>
      <c r="C595" s="247"/>
      <c r="D595" s="239" t="s">
        <v>154</v>
      </c>
      <c r="E595" s="248" t="s">
        <v>1</v>
      </c>
      <c r="F595" s="249" t="s">
        <v>2273</v>
      </c>
      <c r="G595" s="247"/>
      <c r="H595" s="248" t="s">
        <v>1</v>
      </c>
      <c r="I595" s="250"/>
      <c r="J595" s="247"/>
      <c r="K595" s="247"/>
      <c r="L595" s="251"/>
      <c r="M595" s="252"/>
      <c r="N595" s="253"/>
      <c r="O595" s="253"/>
      <c r="P595" s="253"/>
      <c r="Q595" s="253"/>
      <c r="R595" s="253"/>
      <c r="S595" s="253"/>
      <c r="T595" s="25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55" t="s">
        <v>154</v>
      </c>
      <c r="AU595" s="255" t="s">
        <v>83</v>
      </c>
      <c r="AV595" s="13" t="s">
        <v>81</v>
      </c>
      <c r="AW595" s="13" t="s">
        <v>30</v>
      </c>
      <c r="AX595" s="13" t="s">
        <v>73</v>
      </c>
      <c r="AY595" s="255" t="s">
        <v>140</v>
      </c>
    </row>
    <row r="596" s="14" customFormat="1">
      <c r="A596" s="14"/>
      <c r="B596" s="256"/>
      <c r="C596" s="257"/>
      <c r="D596" s="239" t="s">
        <v>154</v>
      </c>
      <c r="E596" s="258" t="s">
        <v>1</v>
      </c>
      <c r="F596" s="259" t="s">
        <v>81</v>
      </c>
      <c r="G596" s="257"/>
      <c r="H596" s="260">
        <v>1</v>
      </c>
      <c r="I596" s="261"/>
      <c r="J596" s="257"/>
      <c r="K596" s="257"/>
      <c r="L596" s="262"/>
      <c r="M596" s="267"/>
      <c r="N596" s="268"/>
      <c r="O596" s="268"/>
      <c r="P596" s="268"/>
      <c r="Q596" s="268"/>
      <c r="R596" s="268"/>
      <c r="S596" s="268"/>
      <c r="T596" s="269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6" t="s">
        <v>154</v>
      </c>
      <c r="AU596" s="266" t="s">
        <v>83</v>
      </c>
      <c r="AV596" s="14" t="s">
        <v>83</v>
      </c>
      <c r="AW596" s="14" t="s">
        <v>30</v>
      </c>
      <c r="AX596" s="14" t="s">
        <v>81</v>
      </c>
      <c r="AY596" s="266" t="s">
        <v>140</v>
      </c>
    </row>
    <row r="597" s="2" customFormat="1" ht="6.96" customHeight="1">
      <c r="A597" s="38"/>
      <c r="B597" s="66"/>
      <c r="C597" s="67"/>
      <c r="D597" s="67"/>
      <c r="E597" s="67"/>
      <c r="F597" s="67"/>
      <c r="G597" s="67"/>
      <c r="H597" s="67"/>
      <c r="I597" s="67"/>
      <c r="J597" s="67"/>
      <c r="K597" s="67"/>
      <c r="L597" s="44"/>
      <c r="M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</row>
  </sheetData>
  <sheetProtection sheet="1" autoFilter="0" formatColumns="0" formatRows="0" objects="1" scenarios="1" spinCount="100000" saltValue="gd43vITLDdcPJ824akA8OvLn0/Bh/3n8iLe90VLl7bwNiLpzRC4SYLiny0lf9i6cKPL2DqNFVG/DpfolDblWmg==" hashValue="xJHZJG878Z8vhu2t3lEPr/5GiZrrOKd0FBokmDvfspkVRBN9NI/vHnIw9u6fMrm3cszfu4BYT+YqmjjFjV8wlA==" algorithmName="SHA-512" password="CC35"/>
  <autoFilter ref="C129:K596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hyperlinks>
    <hyperlink ref="F135" r:id="rId1" display="https://podminky.urs.cz/item/CS_URS_2024_02/113106183"/>
    <hyperlink ref="F141" r:id="rId2" display="https://podminky.urs.cz/item/CS_URS_2024_02/113107164"/>
    <hyperlink ref="F145" r:id="rId3" display="https://podminky.urs.cz/item/CS_URS_2024_02/132354204"/>
    <hyperlink ref="F150" r:id="rId4" display="https://podminky.urs.cz/item/CS_URS_2024_02/132454204"/>
    <hyperlink ref="F154" r:id="rId5" display="https://podminky.urs.cz/item/CS_URS_2024_02/139001101"/>
    <hyperlink ref="F158" r:id="rId6" display="https://podminky.urs.cz/item/CS_URS_2024_02/151711121"/>
    <hyperlink ref="F165" r:id="rId7" display="https://podminky.urs.cz/item/CS_URS_2024_02/151712111"/>
    <hyperlink ref="F175" r:id="rId8" display="https://podminky.urs.cz/item/CS_URS_2024_02/151721112"/>
    <hyperlink ref="F178" r:id="rId9" display="https://podminky.urs.cz/item/CS_URS_2024_02/151811131"/>
    <hyperlink ref="F182" r:id="rId10" display="https://podminky.urs.cz/item/CS_URS_2024_02/151811231"/>
    <hyperlink ref="F186" r:id="rId11" display="https://podminky.urs.cz/item/CS_URS_2024_02/153111114"/>
    <hyperlink ref="F191" r:id="rId12" display="https://podminky.urs.cz/item/CS_URS_2024_02/153111115"/>
    <hyperlink ref="F196" r:id="rId13" display="https://podminky.urs.cz/item/CS_URS_2024_02/162651132"/>
    <hyperlink ref="F200" r:id="rId14" display="https://podminky.urs.cz/item/CS_URS_2024_02/171201221"/>
    <hyperlink ref="F204" r:id="rId15" display="https://podminky.urs.cz/item/CS_URS_2024_02/171251201"/>
    <hyperlink ref="F208" r:id="rId16" display="https://podminky.urs.cz/item/CS_URS_2024_02/174151101"/>
    <hyperlink ref="F216" r:id="rId17" display="https://podminky.urs.cz/item/CS_URS_2024_02/175151101"/>
    <hyperlink ref="F225" r:id="rId18" display="https://podminky.urs.cz/item/CS_URS_2024_02/226111215"/>
    <hyperlink ref="F229" r:id="rId19" display="https://podminky.urs.cz/item/CS_URS_2024_02/273316131"/>
    <hyperlink ref="F234" r:id="rId20" display="https://podminky.urs.cz/item/CS_URS_2024_02/273326241"/>
    <hyperlink ref="F240" r:id="rId21" display="https://podminky.urs.cz/item/CS_URS_2024_02/273356021"/>
    <hyperlink ref="F246" r:id="rId22" display="https://podminky.urs.cz/item/CS_URS_2024_02/273356022"/>
    <hyperlink ref="F251" r:id="rId23" display="https://podminky.urs.cz/item/CS_URS_2024_02/369317311"/>
    <hyperlink ref="F256" r:id="rId24" display="https://podminky.urs.cz/item/CS_URS_2024_02/380326242"/>
    <hyperlink ref="F263" r:id="rId25" display="https://podminky.urs.cz/item/CS_URS_2024_02/380356211"/>
    <hyperlink ref="F270" r:id="rId26" display="https://podminky.urs.cz/item/CS_URS_2024_02/380356212"/>
    <hyperlink ref="F274" r:id="rId27" display="https://podminky.urs.cz/item/CS_URS_2024_02/380361006"/>
    <hyperlink ref="F281" r:id="rId28" display="https://podminky.urs.cz/item/CS_URS_2024_02/451541111"/>
    <hyperlink ref="F286" r:id="rId29" display="https://podminky.urs.cz/item/CS_URS_2024_02/451573111"/>
    <hyperlink ref="F290" r:id="rId30" display="https://podminky.urs.cz/item/CS_URS_2024_02/452313131"/>
    <hyperlink ref="F295" r:id="rId31" display="https://podminky.urs.cz/item/CS_URS_2024_02/452351111"/>
    <hyperlink ref="F298" r:id="rId32" display="https://podminky.urs.cz/item/CS_URS_2024_02/452351112"/>
    <hyperlink ref="F306" r:id="rId33" display="https://podminky.urs.cz/item/CS_URS_2024_02/619996145"/>
    <hyperlink ref="F310" r:id="rId34" display="https://podminky.urs.cz/item/CS_URS_2024_02/851371131"/>
    <hyperlink ref="F333" r:id="rId35" display="https://podminky.urs.cz/item/CS_URS_2024_02/857242122"/>
    <hyperlink ref="F343" r:id="rId36" display="https://podminky.urs.cz/item/CS_URS_2024_02/857371131"/>
    <hyperlink ref="F353" r:id="rId37" display="https://podminky.urs.cz/item/CS_URS_2024_02/857372122"/>
    <hyperlink ref="F376" r:id="rId38" display="https://podminky.urs.cz/item/CS_URS_2024_02/857381131"/>
    <hyperlink ref="F384" r:id="rId39" display="https://podminky.urs.cz/item/CS_URS_2024_02/857382122"/>
    <hyperlink ref="F389" r:id="rId40" display="https://podminky.urs.cz/item/CS_URS_2024_02/891241112"/>
    <hyperlink ref="F396" r:id="rId41" display="https://podminky.urs.cz/item/CS_URS_2024_02/891247112"/>
    <hyperlink ref="F401" r:id="rId42" display="https://podminky.urs.cz/item/CS_URS_2024_02/891371112"/>
    <hyperlink ref="F409" r:id="rId43" display="https://podminky.urs.cz/item/CS_URS_2024_02/892381111"/>
    <hyperlink ref="F413" r:id="rId44" display="https://podminky.urs.cz/item/CS_URS_2024_02/892383122"/>
    <hyperlink ref="F416" r:id="rId45" display="https://podminky.urs.cz/item/CS_URS_2024_02/899401112"/>
    <hyperlink ref="F424" r:id="rId46" display="https://podminky.urs.cz/item/CS_URS_2024_02/899401113"/>
    <hyperlink ref="F431" r:id="rId47" display="https://podminky.urs.cz/item/CS_URS_2024_02/899721112"/>
    <hyperlink ref="F434" r:id="rId48" display="https://podminky.urs.cz/item/CS_URS_2024_02/899722112"/>
    <hyperlink ref="F486" r:id="rId49" display="https://podminky.urs.cz/item/CS_URS_2024_02/931994105"/>
    <hyperlink ref="F489" r:id="rId50" display="https://podminky.urs.cz/item/CS_URS_2024_02/953334121"/>
    <hyperlink ref="F492" r:id="rId51" display="https://podminky.urs.cz/item/CS_URS_2024_02/977151133"/>
    <hyperlink ref="F496" r:id="rId52" display="https://podminky.urs.cz/item/CS_URS_2024_02/977271111"/>
    <hyperlink ref="F502" r:id="rId53" display="https://podminky.urs.cz/item/CS_URS_2024_02/997013631"/>
    <hyperlink ref="F506" r:id="rId54" display="https://podminky.urs.cz/item/CS_URS_2024_02/997221551"/>
    <hyperlink ref="F509" r:id="rId55" display="https://podminky.urs.cz/item/CS_URS_2024_02/997221559"/>
    <hyperlink ref="F513" r:id="rId56" display="https://podminky.urs.cz/item/CS_URS_2024_02/997221655"/>
    <hyperlink ref="F518" r:id="rId57" display="https://podminky.urs.cz/item/CS_URS_2024_02/998142251"/>
    <hyperlink ref="F523" r:id="rId58" display="https://podminky.urs.cz/item/CS_URS_2024_02/711191101"/>
    <hyperlink ref="F527" r:id="rId59" display="https://podminky.urs.cz/item/CS_URS_2024_02/711192101"/>
    <hyperlink ref="F536" r:id="rId60" display="https://podminky.urs.cz/item/CS_URS_2024_02/711511101"/>
    <hyperlink ref="F544" r:id="rId61" display="https://podminky.urs.cz/item/CS_URS_2024_02/711521131"/>
    <hyperlink ref="F556" r:id="rId62" display="https://podminky.urs.cz/item/CS_URS_2024_02/76799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3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83</v>
      </c>
    </row>
    <row r="4" s="1" customFormat="1" ht="24.96" customHeight="1">
      <c r="B4" s="20"/>
      <c r="D4" s="148" t="s">
        <v>110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Obnova VHI v MPR - Obnova VHI v části ul. Kosmákova, Jihlava</v>
      </c>
      <c r="F7" s="150"/>
      <c r="G7" s="150"/>
      <c r="H7" s="150"/>
      <c r="L7" s="20"/>
    </row>
    <row r="8" s="1" customFormat="1" ht="12" customHeight="1">
      <c r="B8" s="20"/>
      <c r="D8" s="150" t="s">
        <v>111</v>
      </c>
      <c r="L8" s="20"/>
    </row>
    <row r="9" s="2" customFormat="1" ht="16.5" customHeight="1">
      <c r="A9" s="38"/>
      <c r="B9" s="44"/>
      <c r="C9" s="38"/>
      <c r="D9" s="38"/>
      <c r="E9" s="151" t="s">
        <v>1783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2274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2275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5. 9. 2024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26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27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26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29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26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31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26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32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33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35</v>
      </c>
      <c r="G34" s="38"/>
      <c r="H34" s="38"/>
      <c r="I34" s="161" t="s">
        <v>34</v>
      </c>
      <c r="J34" s="161" t="s">
        <v>36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37</v>
      </c>
      <c r="E35" s="150" t="s">
        <v>38</v>
      </c>
      <c r="F35" s="163">
        <f>ROUND((SUM(BE122:BE126)),  2)</f>
        <v>0</v>
      </c>
      <c r="G35" s="38"/>
      <c r="H35" s="38"/>
      <c r="I35" s="164">
        <v>0.20999999999999999</v>
      </c>
      <c r="J35" s="163">
        <f>ROUND(((SUM(BE122:BE126))*I35),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39</v>
      </c>
      <c r="F36" s="163">
        <f>ROUND((SUM(BF122:BF126)),  2)</f>
        <v>0</v>
      </c>
      <c r="G36" s="38"/>
      <c r="H36" s="38"/>
      <c r="I36" s="164">
        <v>0.12</v>
      </c>
      <c r="J36" s="163">
        <f>ROUND(((SUM(BF122:BF126))*I36),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40</v>
      </c>
      <c r="F37" s="163">
        <f>ROUND((SUM(BG122:BG126)),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41</v>
      </c>
      <c r="F38" s="163">
        <f>ROUND((SUM(BH122:BH126)),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42</v>
      </c>
      <c r="F39" s="163">
        <f>ROUND((SUM(BI122:BI126)),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43</v>
      </c>
      <c r="E41" s="167"/>
      <c r="F41" s="167"/>
      <c r="G41" s="168" t="s">
        <v>44</v>
      </c>
      <c r="H41" s="169" t="s">
        <v>45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46</v>
      </c>
      <c r="E50" s="173"/>
      <c r="F50" s="173"/>
      <c r="G50" s="172" t="s">
        <v>47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48</v>
      </c>
      <c r="E61" s="175"/>
      <c r="F61" s="176" t="s">
        <v>49</v>
      </c>
      <c r="G61" s="174" t="s">
        <v>48</v>
      </c>
      <c r="H61" s="175"/>
      <c r="I61" s="175"/>
      <c r="J61" s="177" t="s">
        <v>49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50</v>
      </c>
      <c r="E65" s="178"/>
      <c r="F65" s="178"/>
      <c r="G65" s="172" t="s">
        <v>51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48</v>
      </c>
      <c r="E76" s="175"/>
      <c r="F76" s="176" t="s">
        <v>49</v>
      </c>
      <c r="G76" s="174" t="s">
        <v>48</v>
      </c>
      <c r="H76" s="175"/>
      <c r="I76" s="175"/>
      <c r="J76" s="177" t="s">
        <v>49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Obnova VHI v MPR - Obnova VHI v části ul. Kosmákova, Jihlava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1783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2274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SO-05.1 - Armaturní šachta - elektroinstalace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5. 9. 2024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29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40"/>
      <c r="E94" s="40"/>
      <c r="F94" s="27" t="str">
        <f>IF(E20="","",E20)</f>
        <v>Vyplň údaj</v>
      </c>
      <c r="G94" s="40"/>
      <c r="H94" s="40"/>
      <c r="I94" s="32" t="s">
        <v>31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114</v>
      </c>
      <c r="D96" s="185"/>
      <c r="E96" s="185"/>
      <c r="F96" s="185"/>
      <c r="G96" s="185"/>
      <c r="H96" s="185"/>
      <c r="I96" s="185"/>
      <c r="J96" s="186" t="s">
        <v>115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116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117</v>
      </c>
    </row>
    <row r="99" s="9" customFormat="1" ht="24.96" customHeight="1">
      <c r="A99" s="9"/>
      <c r="B99" s="188"/>
      <c r="C99" s="189"/>
      <c r="D99" s="190" t="s">
        <v>2276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2277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125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3" t="str">
        <f>E7</f>
        <v>Obnova VHI v MPR - Obnova VHI v části ul. Kosmákova, Jihlava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111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1783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2274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SO-05.1 - Armaturní šachta - elektroinstalace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 xml:space="preserve"> </v>
      </c>
      <c r="G116" s="40"/>
      <c r="H116" s="40"/>
      <c r="I116" s="32" t="s">
        <v>22</v>
      </c>
      <c r="J116" s="79" t="str">
        <f>IF(J14="","",J14)</f>
        <v>5. 9. 2024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E17</f>
        <v xml:space="preserve"> </v>
      </c>
      <c r="G118" s="40"/>
      <c r="H118" s="40"/>
      <c r="I118" s="32" t="s">
        <v>29</v>
      </c>
      <c r="J118" s="36" t="str">
        <f>E23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IF(E20="","",E20)</f>
        <v>Vyplň údaj</v>
      </c>
      <c r="G119" s="40"/>
      <c r="H119" s="40"/>
      <c r="I119" s="32" t="s">
        <v>31</v>
      </c>
      <c r="J119" s="36" t="str">
        <f>E26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126</v>
      </c>
      <c r="D121" s="202" t="s">
        <v>58</v>
      </c>
      <c r="E121" s="202" t="s">
        <v>54</v>
      </c>
      <c r="F121" s="202" t="s">
        <v>55</v>
      </c>
      <c r="G121" s="202" t="s">
        <v>127</v>
      </c>
      <c r="H121" s="202" t="s">
        <v>128</v>
      </c>
      <c r="I121" s="202" t="s">
        <v>129</v>
      </c>
      <c r="J121" s="202" t="s">
        <v>115</v>
      </c>
      <c r="K121" s="203" t="s">
        <v>130</v>
      </c>
      <c r="L121" s="204"/>
      <c r="M121" s="100" t="s">
        <v>1</v>
      </c>
      <c r="N121" s="101" t="s">
        <v>37</v>
      </c>
      <c r="O121" s="101" t="s">
        <v>131</v>
      </c>
      <c r="P121" s="101" t="s">
        <v>132</v>
      </c>
      <c r="Q121" s="101" t="s">
        <v>133</v>
      </c>
      <c r="R121" s="101" t="s">
        <v>134</v>
      </c>
      <c r="S121" s="101" t="s">
        <v>135</v>
      </c>
      <c r="T121" s="102" t="s">
        <v>136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137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117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72</v>
      </c>
      <c r="E123" s="213" t="s">
        <v>2278</v>
      </c>
      <c r="F123" s="213" t="s">
        <v>2279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166</v>
      </c>
      <c r="AT123" s="222" t="s">
        <v>72</v>
      </c>
      <c r="AU123" s="222" t="s">
        <v>73</v>
      </c>
      <c r="AY123" s="221" t="s">
        <v>140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72</v>
      </c>
      <c r="E124" s="224" t="s">
        <v>2280</v>
      </c>
      <c r="F124" s="224" t="s">
        <v>2281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SUM(P125:P126)</f>
        <v>0</v>
      </c>
      <c r="Q124" s="218"/>
      <c r="R124" s="219">
        <f>SUM(R125:R126)</f>
        <v>0</v>
      </c>
      <c r="S124" s="218"/>
      <c r="T124" s="220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166</v>
      </c>
      <c r="AT124" s="222" t="s">
        <v>72</v>
      </c>
      <c r="AU124" s="222" t="s">
        <v>81</v>
      </c>
      <c r="AY124" s="221" t="s">
        <v>140</v>
      </c>
      <c r="BK124" s="223">
        <f>SUM(BK125:BK126)</f>
        <v>0</v>
      </c>
    </row>
    <row r="125" s="2" customFormat="1" ht="24.15" customHeight="1">
      <c r="A125" s="38"/>
      <c r="B125" s="39"/>
      <c r="C125" s="226" t="s">
        <v>81</v>
      </c>
      <c r="D125" s="226" t="s">
        <v>143</v>
      </c>
      <c r="E125" s="227" t="s">
        <v>755</v>
      </c>
      <c r="F125" s="228" t="s">
        <v>2282</v>
      </c>
      <c r="G125" s="229" t="s">
        <v>146</v>
      </c>
      <c r="H125" s="230">
        <v>1</v>
      </c>
      <c r="I125" s="231"/>
      <c r="J125" s="232">
        <f>ROUND(I125*H125,2)</f>
        <v>0</v>
      </c>
      <c r="K125" s="228" t="s">
        <v>1</v>
      </c>
      <c r="L125" s="44"/>
      <c r="M125" s="233" t="s">
        <v>1</v>
      </c>
      <c r="N125" s="234" t="s">
        <v>38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2283</v>
      </c>
      <c r="AT125" s="237" t="s">
        <v>143</v>
      </c>
      <c r="AU125" s="237" t="s">
        <v>83</v>
      </c>
      <c r="AY125" s="17" t="s">
        <v>140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81</v>
      </c>
      <c r="BK125" s="238">
        <f>ROUND(I125*H125,2)</f>
        <v>0</v>
      </c>
      <c r="BL125" s="17" t="s">
        <v>2283</v>
      </c>
      <c r="BM125" s="237" t="s">
        <v>2284</v>
      </c>
    </row>
    <row r="126" s="2" customFormat="1">
      <c r="A126" s="38"/>
      <c r="B126" s="39"/>
      <c r="C126" s="40"/>
      <c r="D126" s="239" t="s">
        <v>150</v>
      </c>
      <c r="E126" s="40"/>
      <c r="F126" s="240" t="s">
        <v>2282</v>
      </c>
      <c r="G126" s="40"/>
      <c r="H126" s="40"/>
      <c r="I126" s="241"/>
      <c r="J126" s="40"/>
      <c r="K126" s="40"/>
      <c r="L126" s="44"/>
      <c r="M126" s="293"/>
      <c r="N126" s="294"/>
      <c r="O126" s="295"/>
      <c r="P126" s="295"/>
      <c r="Q126" s="295"/>
      <c r="R126" s="295"/>
      <c r="S126" s="295"/>
      <c r="T126" s="296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150</v>
      </c>
      <c r="AU126" s="17" t="s">
        <v>83</v>
      </c>
    </row>
    <row r="127" s="2" customFormat="1" ht="6.96" customHeight="1">
      <c r="A127" s="38"/>
      <c r="B127" s="66"/>
      <c r="C127" s="67"/>
      <c r="D127" s="67"/>
      <c r="E127" s="67"/>
      <c r="F127" s="67"/>
      <c r="G127" s="67"/>
      <c r="H127" s="67"/>
      <c r="I127" s="67"/>
      <c r="J127" s="67"/>
      <c r="K127" s="67"/>
      <c r="L127" s="44"/>
      <c r="M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</sheetData>
  <sheetProtection sheet="1" autoFilter="0" formatColumns="0" formatRows="0" objects="1" scenarios="1" spinCount="100000" saltValue="iuIP4MFeIOmxwXMsdXBXFdJumLeK8mdKRkFZ/0cQ2FhQSBDUv5swOPBd9gjEXUY3aRpmsD5ZYJ+fbvmkHGEIRg==" hashValue="TA31bVzLhCi+q4LDakZ+CEYvMIcbfp2pfuor9A68kXp/v46TIJVrx7KcI8drUOC5/5wnP/PmQ6KH0Xmxx/pPGA==" algorithmName="SHA-512" password="CC35"/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PETR-LB\petrh</dc:creator>
  <cp:lastModifiedBy>PETR-LB\petrh</cp:lastModifiedBy>
  <dcterms:created xsi:type="dcterms:W3CDTF">2025-05-29T12:01:23Z</dcterms:created>
  <dcterms:modified xsi:type="dcterms:W3CDTF">2025-05-29T12:01:35Z</dcterms:modified>
</cp:coreProperties>
</file>