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vrvpraha-my.sharepoint.com/personal/morska_vrv_cz/Documents/Plocha/"/>
    </mc:Choice>
  </mc:AlternateContent>
  <xr:revisionPtr revIDLastSave="0" documentId="11_A0EA2E9E0C5E1E33A042121AA83CC98E401180C8" xr6:coauthVersionLast="47" xr6:coauthVersionMax="47" xr10:uidLastSave="{00000000-0000-0000-0000-000000000000}"/>
  <bookViews>
    <workbookView xWindow="-120" yWindow="-120" windowWidth="29040" windowHeight="17520" xr2:uid="{00000000-000D-0000-FFFF-FFFF00000000}"/>
  </bookViews>
  <sheets>
    <sheet name="Rekapitulace stavby" sheetId="1" r:id="rId1"/>
    <sheet name="SO 01 - SEVEROVÝCHODNÍ VĚ..." sheetId="2" r:id="rId2"/>
    <sheet name="VON - Vedlejší a ostatní ..." sheetId="3" r:id="rId3"/>
    <sheet name="Pokyny pro vyplnění" sheetId="4" r:id="rId4"/>
  </sheets>
  <definedNames>
    <definedName name="_xlnm._FilterDatabase" localSheetId="1" hidden="1">'SO 01 - SEVEROVÝCHODNÍ VĚ...'!$C$97:$K$1835</definedName>
    <definedName name="_xlnm._FilterDatabase" localSheetId="2" hidden="1">'VON - Vedlejší a ostatní ...'!$C$84:$K$203</definedName>
    <definedName name="_xlnm.Print_Titles" localSheetId="0">'Rekapitulace stavby'!$52:$52</definedName>
    <definedName name="_xlnm.Print_Titles" localSheetId="1">'SO 01 - SEVEROVÝCHODNÍ VĚ...'!$97:$97</definedName>
    <definedName name="_xlnm.Print_Titles" localSheetId="2">'VON - Vedlejší a ostatní ...'!$84:$84</definedName>
    <definedName name="_xlnm.Print_Area" localSheetId="3">'Pokyny pro vyplnění'!$B$2:$K$71,'Pokyny pro vyplnění'!$B$74:$K$118,'Pokyny pro vyplnění'!$B$121:$K$161,'Pokyny pro vyplnění'!$B$164:$K$219</definedName>
    <definedName name="_xlnm.Print_Area" localSheetId="0">'Rekapitulace stavby'!$D$4:$AO$36,'Rekapitulace stavby'!$C$42:$AQ$57</definedName>
    <definedName name="_xlnm.Print_Area" localSheetId="1">'SO 01 - SEVEROVÝCHODNÍ VĚ...'!$C$4:$J$39,'SO 01 - SEVEROVÝCHODNÍ VĚ...'!$C$45:$J$79,'SO 01 - SEVEROVÝCHODNÍ VĚ...'!$C$85:$K$1835</definedName>
    <definedName name="_xlnm.Print_Area" localSheetId="2">'VON - Vedlejší a ostatní ...'!$C$4:$J$39,'VON - Vedlejší a ostatní ...'!$C$45:$J$66,'VON - Vedlejší a ostatní ...'!$C$72:$K$203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 l="1"/>
  <c r="J36" i="3"/>
  <c r="AY56" i="1"/>
  <c r="J35" i="3"/>
  <c r="AX56" i="1" s="1"/>
  <c r="BI203" i="3"/>
  <c r="BH203" i="3"/>
  <c r="BG203" i="3"/>
  <c r="BF203" i="3"/>
  <c r="T203" i="3"/>
  <c r="R203" i="3"/>
  <c r="P203" i="3"/>
  <c r="BI202" i="3"/>
  <c r="BH202" i="3"/>
  <c r="BG202" i="3"/>
  <c r="BF202" i="3"/>
  <c r="T202" i="3"/>
  <c r="R202" i="3"/>
  <c r="P202" i="3"/>
  <c r="BI198" i="3"/>
  <c r="BH198" i="3"/>
  <c r="BG198" i="3"/>
  <c r="BF198" i="3"/>
  <c r="T198" i="3"/>
  <c r="R198" i="3"/>
  <c r="P198" i="3"/>
  <c r="BI193" i="3"/>
  <c r="BH193" i="3"/>
  <c r="BG193" i="3"/>
  <c r="BF193" i="3"/>
  <c r="T193" i="3"/>
  <c r="T192" i="3"/>
  <c r="R193" i="3"/>
  <c r="R192" i="3"/>
  <c r="P193" i="3"/>
  <c r="P192" i="3"/>
  <c r="BI189" i="3"/>
  <c r="BH189" i="3"/>
  <c r="BG189" i="3"/>
  <c r="BF189" i="3"/>
  <c r="T189" i="3"/>
  <c r="R189" i="3"/>
  <c r="P189" i="3"/>
  <c r="BI188" i="3"/>
  <c r="BH188" i="3"/>
  <c r="BG188" i="3"/>
  <c r="BF188" i="3"/>
  <c r="T188" i="3"/>
  <c r="R188" i="3"/>
  <c r="P188" i="3"/>
  <c r="BI179" i="3"/>
  <c r="BH179" i="3"/>
  <c r="BG179" i="3"/>
  <c r="BF179" i="3"/>
  <c r="T179" i="3"/>
  <c r="R179" i="3"/>
  <c r="P179"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5" i="3"/>
  <c r="BH165" i="3"/>
  <c r="BG165" i="3"/>
  <c r="BF165" i="3"/>
  <c r="T165" i="3"/>
  <c r="R165" i="3"/>
  <c r="P165" i="3"/>
  <c r="BI161" i="3"/>
  <c r="BH161" i="3"/>
  <c r="BG161" i="3"/>
  <c r="BF161" i="3"/>
  <c r="T161" i="3"/>
  <c r="R161" i="3"/>
  <c r="P161" i="3"/>
  <c r="BI158" i="3"/>
  <c r="BH158" i="3"/>
  <c r="BG158" i="3"/>
  <c r="BF158" i="3"/>
  <c r="T158" i="3"/>
  <c r="R158" i="3"/>
  <c r="P158" i="3"/>
  <c r="BI152" i="3"/>
  <c r="BH152" i="3"/>
  <c r="BG152" i="3"/>
  <c r="BF152" i="3"/>
  <c r="T152" i="3"/>
  <c r="R152" i="3"/>
  <c r="P152" i="3"/>
  <c r="BI147" i="3"/>
  <c r="BH147" i="3"/>
  <c r="BG147" i="3"/>
  <c r="BF147" i="3"/>
  <c r="T147" i="3"/>
  <c r="R147" i="3"/>
  <c r="P147" i="3"/>
  <c r="BI141" i="3"/>
  <c r="BH141" i="3"/>
  <c r="BG141" i="3"/>
  <c r="BF141" i="3"/>
  <c r="T141" i="3"/>
  <c r="R141" i="3"/>
  <c r="P141" i="3"/>
  <c r="BI137" i="3"/>
  <c r="BH137" i="3"/>
  <c r="BG137" i="3"/>
  <c r="BF137" i="3"/>
  <c r="T137" i="3"/>
  <c r="R137" i="3"/>
  <c r="P137" i="3"/>
  <c r="BI134" i="3"/>
  <c r="BH134" i="3"/>
  <c r="BG134" i="3"/>
  <c r="BF134" i="3"/>
  <c r="T134" i="3"/>
  <c r="R134" i="3"/>
  <c r="P134" i="3"/>
  <c r="BI129" i="3"/>
  <c r="BH129" i="3"/>
  <c r="BG129" i="3"/>
  <c r="BF129" i="3"/>
  <c r="T129" i="3"/>
  <c r="R129" i="3"/>
  <c r="P129" i="3"/>
  <c r="BI124" i="3"/>
  <c r="BH124" i="3"/>
  <c r="BG124" i="3"/>
  <c r="BF124" i="3"/>
  <c r="T124" i="3"/>
  <c r="R124" i="3"/>
  <c r="P124" i="3"/>
  <c r="BI117" i="3"/>
  <c r="BH117" i="3"/>
  <c r="BG117" i="3"/>
  <c r="BF117" i="3"/>
  <c r="T117" i="3"/>
  <c r="R117" i="3"/>
  <c r="P117" i="3"/>
  <c r="BI113" i="3"/>
  <c r="BH113" i="3"/>
  <c r="BG113" i="3"/>
  <c r="BF113" i="3"/>
  <c r="T113" i="3"/>
  <c r="R113" i="3"/>
  <c r="P113" i="3"/>
  <c r="BI110" i="3"/>
  <c r="BH110" i="3"/>
  <c r="BG110" i="3"/>
  <c r="BF110" i="3"/>
  <c r="T110" i="3"/>
  <c r="R110" i="3"/>
  <c r="P110" i="3"/>
  <c r="BI103" i="3"/>
  <c r="BH103" i="3"/>
  <c r="BG103" i="3"/>
  <c r="BF103" i="3"/>
  <c r="T103" i="3"/>
  <c r="R103" i="3"/>
  <c r="P103" i="3"/>
  <c r="BI102" i="3"/>
  <c r="BH102" i="3"/>
  <c r="BG102" i="3"/>
  <c r="BF102" i="3"/>
  <c r="T102" i="3"/>
  <c r="R102" i="3"/>
  <c r="P102" i="3"/>
  <c r="BI99" i="3"/>
  <c r="BH99" i="3"/>
  <c r="BG99" i="3"/>
  <c r="BF99" i="3"/>
  <c r="T99" i="3"/>
  <c r="R99" i="3"/>
  <c r="P99" i="3"/>
  <c r="BI95" i="3"/>
  <c r="BH95" i="3"/>
  <c r="BG95" i="3"/>
  <c r="BF95" i="3"/>
  <c r="T95" i="3"/>
  <c r="R95" i="3"/>
  <c r="P95" i="3"/>
  <c r="BI94" i="3"/>
  <c r="BH94" i="3"/>
  <c r="BG94" i="3"/>
  <c r="BF94" i="3"/>
  <c r="T94" i="3"/>
  <c r="R94" i="3"/>
  <c r="P94" i="3"/>
  <c r="BI89" i="3"/>
  <c r="BH89" i="3"/>
  <c r="BG89" i="3"/>
  <c r="BF89" i="3"/>
  <c r="T89" i="3"/>
  <c r="R89" i="3"/>
  <c r="P89" i="3"/>
  <c r="BI88" i="3"/>
  <c r="BH88" i="3"/>
  <c r="BG88" i="3"/>
  <c r="BF88" i="3"/>
  <c r="T88" i="3"/>
  <c r="R88" i="3"/>
  <c r="P88" i="3"/>
  <c r="J82" i="3"/>
  <c r="J81" i="3"/>
  <c r="F81" i="3"/>
  <c r="F79" i="3"/>
  <c r="E77" i="3"/>
  <c r="J55" i="3"/>
  <c r="J54" i="3"/>
  <c r="F54" i="3"/>
  <c r="F52" i="3"/>
  <c r="E50" i="3"/>
  <c r="J18" i="3"/>
  <c r="E18" i="3"/>
  <c r="F82" i="3"/>
  <c r="J17" i="3"/>
  <c r="J12" i="3"/>
  <c r="J79" i="3" s="1"/>
  <c r="E7" i="3"/>
  <c r="E75" i="3"/>
  <c r="J37" i="2"/>
  <c r="J36" i="2"/>
  <c r="AY55" i="1"/>
  <c r="J35" i="2"/>
  <c r="AX55" i="1" s="1"/>
  <c r="BI1834" i="2"/>
  <c r="BH1834" i="2"/>
  <c r="BG1834" i="2"/>
  <c r="BF1834" i="2"/>
  <c r="T1834" i="2"/>
  <c r="R1834" i="2"/>
  <c r="P1834" i="2"/>
  <c r="BI1832" i="2"/>
  <c r="BH1832" i="2"/>
  <c r="BG1832" i="2"/>
  <c r="BF1832" i="2"/>
  <c r="T1832" i="2"/>
  <c r="R1832" i="2"/>
  <c r="P1832" i="2"/>
  <c r="BI1830" i="2"/>
  <c r="BH1830" i="2"/>
  <c r="BG1830" i="2"/>
  <c r="BF1830" i="2"/>
  <c r="T1830" i="2"/>
  <c r="R1830" i="2"/>
  <c r="P1830" i="2"/>
  <c r="BI1828" i="2"/>
  <c r="BH1828" i="2"/>
  <c r="BG1828" i="2"/>
  <c r="BF1828" i="2"/>
  <c r="T1828" i="2"/>
  <c r="R1828" i="2"/>
  <c r="P1828" i="2"/>
  <c r="BI1825" i="2"/>
  <c r="BH1825" i="2"/>
  <c r="BG1825" i="2"/>
  <c r="BF1825" i="2"/>
  <c r="T1825" i="2"/>
  <c r="R1825" i="2"/>
  <c r="P1825" i="2"/>
  <c r="BI1822" i="2"/>
  <c r="BH1822" i="2"/>
  <c r="BG1822" i="2"/>
  <c r="BF1822" i="2"/>
  <c r="T1822" i="2"/>
  <c r="R1822" i="2"/>
  <c r="P1822" i="2"/>
  <c r="BI1820" i="2"/>
  <c r="BH1820" i="2"/>
  <c r="BG1820" i="2"/>
  <c r="BF1820" i="2"/>
  <c r="T1820" i="2"/>
  <c r="R1820" i="2"/>
  <c r="P1820" i="2"/>
  <c r="BI1819" i="2"/>
  <c r="BH1819" i="2"/>
  <c r="BG1819" i="2"/>
  <c r="BF1819" i="2"/>
  <c r="T1819" i="2"/>
  <c r="R1819" i="2"/>
  <c r="P1819" i="2"/>
  <c r="BI1815" i="2"/>
  <c r="BH1815" i="2"/>
  <c r="BG1815" i="2"/>
  <c r="BF1815" i="2"/>
  <c r="T1815" i="2"/>
  <c r="R1815" i="2"/>
  <c r="P1815" i="2"/>
  <c r="BI1813" i="2"/>
  <c r="BH1813" i="2"/>
  <c r="BG1813" i="2"/>
  <c r="BF1813" i="2"/>
  <c r="T1813" i="2"/>
  <c r="R1813" i="2"/>
  <c r="P1813" i="2"/>
  <c r="BI1810" i="2"/>
  <c r="BH1810" i="2"/>
  <c r="BG1810" i="2"/>
  <c r="BF1810" i="2"/>
  <c r="T1810" i="2"/>
  <c r="R1810" i="2"/>
  <c r="P1810" i="2"/>
  <c r="BI1808" i="2"/>
  <c r="BH1808" i="2"/>
  <c r="BG1808" i="2"/>
  <c r="BF1808" i="2"/>
  <c r="T1808" i="2"/>
  <c r="R1808" i="2"/>
  <c r="P1808" i="2"/>
  <c r="BI1805" i="2"/>
  <c r="BH1805" i="2"/>
  <c r="BG1805" i="2"/>
  <c r="BF1805" i="2"/>
  <c r="T1805" i="2"/>
  <c r="R1805" i="2"/>
  <c r="P1805" i="2"/>
  <c r="BI1803" i="2"/>
  <c r="BH1803" i="2"/>
  <c r="BG1803" i="2"/>
  <c r="BF1803" i="2"/>
  <c r="T1803" i="2"/>
  <c r="R1803" i="2"/>
  <c r="P1803" i="2"/>
  <c r="BI1799" i="2"/>
  <c r="BH1799" i="2"/>
  <c r="BG1799" i="2"/>
  <c r="BF1799" i="2"/>
  <c r="T1799" i="2"/>
  <c r="R1799" i="2"/>
  <c r="P1799" i="2"/>
  <c r="BI1788" i="2"/>
  <c r="BH1788" i="2"/>
  <c r="BG1788" i="2"/>
  <c r="BF1788" i="2"/>
  <c r="T1788" i="2"/>
  <c r="R1788" i="2"/>
  <c r="P1788" i="2"/>
  <c r="BI1784" i="2"/>
  <c r="BH1784" i="2"/>
  <c r="BG1784" i="2"/>
  <c r="BF1784" i="2"/>
  <c r="T1784" i="2"/>
  <c r="R1784" i="2"/>
  <c r="P1784" i="2"/>
  <c r="BI1781" i="2"/>
  <c r="BH1781" i="2"/>
  <c r="BG1781" i="2"/>
  <c r="BF1781" i="2"/>
  <c r="T1781" i="2"/>
  <c r="R1781" i="2"/>
  <c r="P1781" i="2"/>
  <c r="BI1777" i="2"/>
  <c r="BH1777" i="2"/>
  <c r="BG1777" i="2"/>
  <c r="BF1777" i="2"/>
  <c r="T1777" i="2"/>
  <c r="R1777" i="2"/>
  <c r="P1777" i="2"/>
  <c r="BI1775" i="2"/>
  <c r="BH1775" i="2"/>
  <c r="BG1775" i="2"/>
  <c r="BF1775" i="2"/>
  <c r="T1775" i="2"/>
  <c r="R1775" i="2"/>
  <c r="P1775" i="2"/>
  <c r="BI1774" i="2"/>
  <c r="BH1774" i="2"/>
  <c r="BG1774" i="2"/>
  <c r="BF1774" i="2"/>
  <c r="T1774" i="2"/>
  <c r="R1774" i="2"/>
  <c r="P1774" i="2"/>
  <c r="BI1773" i="2"/>
  <c r="BH1773" i="2"/>
  <c r="BG1773" i="2"/>
  <c r="BF1773" i="2"/>
  <c r="T1773" i="2"/>
  <c r="R1773" i="2"/>
  <c r="P1773" i="2"/>
  <c r="BI1772" i="2"/>
  <c r="BH1772" i="2"/>
  <c r="BG1772" i="2"/>
  <c r="BF1772" i="2"/>
  <c r="T1772" i="2"/>
  <c r="R1772" i="2"/>
  <c r="P1772" i="2"/>
  <c r="BI1771" i="2"/>
  <c r="BH1771" i="2"/>
  <c r="BG1771" i="2"/>
  <c r="BF1771" i="2"/>
  <c r="T1771" i="2"/>
  <c r="R1771" i="2"/>
  <c r="P1771" i="2"/>
  <c r="BI1770" i="2"/>
  <c r="BH1770" i="2"/>
  <c r="BG1770" i="2"/>
  <c r="BF1770" i="2"/>
  <c r="T1770" i="2"/>
  <c r="R1770" i="2"/>
  <c r="P1770" i="2"/>
  <c r="BI1769" i="2"/>
  <c r="BH1769" i="2"/>
  <c r="BG1769" i="2"/>
  <c r="BF1769" i="2"/>
  <c r="T1769" i="2"/>
  <c r="R1769" i="2"/>
  <c r="P1769" i="2"/>
  <c r="BI1768" i="2"/>
  <c r="BH1768" i="2"/>
  <c r="BG1768" i="2"/>
  <c r="BF1768" i="2"/>
  <c r="T1768" i="2"/>
  <c r="R1768" i="2"/>
  <c r="P1768" i="2"/>
  <c r="BI1767" i="2"/>
  <c r="BH1767" i="2"/>
  <c r="BG1767" i="2"/>
  <c r="BF1767" i="2"/>
  <c r="T1767" i="2"/>
  <c r="R1767" i="2"/>
  <c r="P1767" i="2"/>
  <c r="BI1766" i="2"/>
  <c r="BH1766" i="2"/>
  <c r="BG1766" i="2"/>
  <c r="BF1766" i="2"/>
  <c r="T1766" i="2"/>
  <c r="R1766" i="2"/>
  <c r="P1766" i="2"/>
  <c r="BI1765" i="2"/>
  <c r="BH1765" i="2"/>
  <c r="BG1765" i="2"/>
  <c r="BF1765" i="2"/>
  <c r="T1765" i="2"/>
  <c r="R1765" i="2"/>
  <c r="P1765" i="2"/>
  <c r="BI1764" i="2"/>
  <c r="BH1764" i="2"/>
  <c r="BG1764" i="2"/>
  <c r="BF1764" i="2"/>
  <c r="T1764" i="2"/>
  <c r="R1764" i="2"/>
  <c r="P1764" i="2"/>
  <c r="BI1763" i="2"/>
  <c r="BH1763" i="2"/>
  <c r="BG1763" i="2"/>
  <c r="BF1763" i="2"/>
  <c r="T1763" i="2"/>
  <c r="R1763" i="2"/>
  <c r="P1763" i="2"/>
  <c r="BI1762" i="2"/>
  <c r="BH1762" i="2"/>
  <c r="BG1762" i="2"/>
  <c r="BF1762" i="2"/>
  <c r="T1762" i="2"/>
  <c r="R1762" i="2"/>
  <c r="P1762" i="2"/>
  <c r="BI1761" i="2"/>
  <c r="BH1761" i="2"/>
  <c r="BG1761" i="2"/>
  <c r="BF1761" i="2"/>
  <c r="T1761" i="2"/>
  <c r="R1761" i="2"/>
  <c r="P1761" i="2"/>
  <c r="BI1760" i="2"/>
  <c r="BH1760" i="2"/>
  <c r="BG1760" i="2"/>
  <c r="BF1760" i="2"/>
  <c r="T1760" i="2"/>
  <c r="R1760" i="2"/>
  <c r="P1760" i="2"/>
  <c r="BI1759" i="2"/>
  <c r="BH1759" i="2"/>
  <c r="BG1759" i="2"/>
  <c r="BF1759" i="2"/>
  <c r="T1759" i="2"/>
  <c r="R1759" i="2"/>
  <c r="P1759" i="2"/>
  <c r="BI1758" i="2"/>
  <c r="BH1758" i="2"/>
  <c r="BG1758" i="2"/>
  <c r="BF1758" i="2"/>
  <c r="T1758" i="2"/>
  <c r="R1758" i="2"/>
  <c r="P1758" i="2"/>
  <c r="BI1757" i="2"/>
  <c r="BH1757" i="2"/>
  <c r="BG1757" i="2"/>
  <c r="BF1757" i="2"/>
  <c r="T1757" i="2"/>
  <c r="R1757" i="2"/>
  <c r="P1757" i="2"/>
  <c r="BI1750" i="2"/>
  <c r="BH1750" i="2"/>
  <c r="BG1750" i="2"/>
  <c r="BF1750" i="2"/>
  <c r="T1750" i="2"/>
  <c r="R1750" i="2"/>
  <c r="P1750" i="2"/>
  <c r="BI1748" i="2"/>
  <c r="BH1748" i="2"/>
  <c r="BG1748" i="2"/>
  <c r="BF1748" i="2"/>
  <c r="T1748" i="2"/>
  <c r="R1748" i="2"/>
  <c r="P1748" i="2"/>
  <c r="BI1746" i="2"/>
  <c r="BH1746" i="2"/>
  <c r="BG1746" i="2"/>
  <c r="BF1746" i="2"/>
  <c r="T1746" i="2"/>
  <c r="R1746" i="2"/>
  <c r="P1746" i="2"/>
  <c r="BI1740" i="2"/>
  <c r="BH1740" i="2"/>
  <c r="BG1740" i="2"/>
  <c r="BF1740" i="2"/>
  <c r="T1740" i="2"/>
  <c r="R1740" i="2"/>
  <c r="P1740" i="2"/>
  <c r="BI1737" i="2"/>
  <c r="BH1737" i="2"/>
  <c r="BG1737" i="2"/>
  <c r="BF1737" i="2"/>
  <c r="T1737" i="2"/>
  <c r="R1737" i="2"/>
  <c r="P1737" i="2"/>
  <c r="BI1735" i="2"/>
  <c r="BH1735" i="2"/>
  <c r="BG1735" i="2"/>
  <c r="BF1735" i="2"/>
  <c r="T1735" i="2"/>
  <c r="R1735" i="2"/>
  <c r="P1735" i="2"/>
  <c r="BI1733" i="2"/>
  <c r="BH1733" i="2"/>
  <c r="BG1733" i="2"/>
  <c r="BF1733" i="2"/>
  <c r="T1733" i="2"/>
  <c r="R1733" i="2"/>
  <c r="P1733" i="2"/>
  <c r="BI1731" i="2"/>
  <c r="BH1731" i="2"/>
  <c r="BG1731" i="2"/>
  <c r="BF1731" i="2"/>
  <c r="T1731" i="2"/>
  <c r="R1731" i="2"/>
  <c r="P1731" i="2"/>
  <c r="BI1723" i="2"/>
  <c r="BH1723" i="2"/>
  <c r="BG1723" i="2"/>
  <c r="BF1723" i="2"/>
  <c r="T1723" i="2"/>
  <c r="R1723" i="2"/>
  <c r="P1723" i="2"/>
  <c r="BI1721" i="2"/>
  <c r="BH1721" i="2"/>
  <c r="BG1721" i="2"/>
  <c r="BF1721" i="2"/>
  <c r="T1721" i="2"/>
  <c r="R1721" i="2"/>
  <c r="P1721" i="2"/>
  <c r="BI1708" i="2"/>
  <c r="BH1708" i="2"/>
  <c r="BG1708" i="2"/>
  <c r="BF1708" i="2"/>
  <c r="T1708" i="2"/>
  <c r="R1708" i="2"/>
  <c r="P1708" i="2"/>
  <c r="BI1706" i="2"/>
  <c r="BH1706" i="2"/>
  <c r="BG1706" i="2"/>
  <c r="BF1706" i="2"/>
  <c r="T1706" i="2"/>
  <c r="R1706" i="2"/>
  <c r="P1706" i="2"/>
  <c r="BI1699" i="2"/>
  <c r="BH1699" i="2"/>
  <c r="BG1699" i="2"/>
  <c r="BF1699" i="2"/>
  <c r="T1699" i="2"/>
  <c r="R1699" i="2"/>
  <c r="P1699" i="2"/>
  <c r="BI1697" i="2"/>
  <c r="BH1697" i="2"/>
  <c r="BG1697" i="2"/>
  <c r="BF1697" i="2"/>
  <c r="T1697" i="2"/>
  <c r="R1697" i="2"/>
  <c r="P1697" i="2"/>
  <c r="BI1685" i="2"/>
  <c r="BH1685" i="2"/>
  <c r="BG1685" i="2"/>
  <c r="BF1685" i="2"/>
  <c r="T1685" i="2"/>
  <c r="R1685" i="2"/>
  <c r="P1685" i="2"/>
  <c r="BI1681" i="2"/>
  <c r="BH1681" i="2"/>
  <c r="BG1681" i="2"/>
  <c r="BF1681" i="2"/>
  <c r="T1681" i="2"/>
  <c r="R1681" i="2"/>
  <c r="P1681" i="2"/>
  <c r="BI1679" i="2"/>
  <c r="BH1679" i="2"/>
  <c r="BG1679" i="2"/>
  <c r="BF1679" i="2"/>
  <c r="T1679" i="2"/>
  <c r="R1679" i="2"/>
  <c r="P1679" i="2"/>
  <c r="BI1670" i="2"/>
  <c r="BH1670" i="2"/>
  <c r="BG1670" i="2"/>
  <c r="BF1670" i="2"/>
  <c r="T1670" i="2"/>
  <c r="R1670" i="2"/>
  <c r="P1670" i="2"/>
  <c r="BI1662" i="2"/>
  <c r="BH1662" i="2"/>
  <c r="BG1662" i="2"/>
  <c r="BF1662" i="2"/>
  <c r="T1662" i="2"/>
  <c r="R1662" i="2"/>
  <c r="P1662" i="2"/>
  <c r="BI1655" i="2"/>
  <c r="BH1655" i="2"/>
  <c r="BG1655" i="2"/>
  <c r="BF1655" i="2"/>
  <c r="T1655" i="2"/>
  <c r="R1655" i="2"/>
  <c r="P1655" i="2"/>
  <c r="BI1652" i="2"/>
  <c r="BH1652" i="2"/>
  <c r="BG1652" i="2"/>
  <c r="BF1652" i="2"/>
  <c r="T1652" i="2"/>
  <c r="R1652" i="2"/>
  <c r="P1652" i="2"/>
  <c r="BI1646" i="2"/>
  <c r="BH1646" i="2"/>
  <c r="BG1646" i="2"/>
  <c r="BF1646" i="2"/>
  <c r="T1646" i="2"/>
  <c r="R1646" i="2"/>
  <c r="P1646" i="2"/>
  <c r="BI1643" i="2"/>
  <c r="BH1643" i="2"/>
  <c r="BG1643" i="2"/>
  <c r="BF1643" i="2"/>
  <c r="T1643" i="2"/>
  <c r="R1643" i="2"/>
  <c r="P1643" i="2"/>
  <c r="BI1641" i="2"/>
  <c r="BH1641" i="2"/>
  <c r="BG1641" i="2"/>
  <c r="BF1641" i="2"/>
  <c r="T1641" i="2"/>
  <c r="R1641" i="2"/>
  <c r="P1641" i="2"/>
  <c r="BI1638" i="2"/>
  <c r="BH1638" i="2"/>
  <c r="BG1638" i="2"/>
  <c r="BF1638" i="2"/>
  <c r="T1638" i="2"/>
  <c r="R1638" i="2"/>
  <c r="P1638" i="2"/>
  <c r="BI1635" i="2"/>
  <c r="BH1635" i="2"/>
  <c r="BG1635" i="2"/>
  <c r="BF1635" i="2"/>
  <c r="T1635" i="2"/>
  <c r="R1635" i="2"/>
  <c r="P1635" i="2"/>
  <c r="BI1632" i="2"/>
  <c r="BH1632" i="2"/>
  <c r="BG1632" i="2"/>
  <c r="BF1632" i="2"/>
  <c r="T1632" i="2"/>
  <c r="R1632" i="2"/>
  <c r="P1632" i="2"/>
  <c r="BI1630" i="2"/>
  <c r="BH1630" i="2"/>
  <c r="BG1630" i="2"/>
  <c r="BF1630" i="2"/>
  <c r="T1630" i="2"/>
  <c r="R1630" i="2"/>
  <c r="P1630" i="2"/>
  <c r="BI1625" i="2"/>
  <c r="BH1625" i="2"/>
  <c r="BG1625" i="2"/>
  <c r="BF1625" i="2"/>
  <c r="T1625" i="2"/>
  <c r="R1625" i="2"/>
  <c r="P1625" i="2"/>
  <c r="BI1623" i="2"/>
  <c r="BH1623" i="2"/>
  <c r="BG1623" i="2"/>
  <c r="BF1623" i="2"/>
  <c r="T1623" i="2"/>
  <c r="R1623" i="2"/>
  <c r="P1623" i="2"/>
  <c r="BI1621" i="2"/>
  <c r="BH1621" i="2"/>
  <c r="BG1621" i="2"/>
  <c r="BF1621" i="2"/>
  <c r="T1621" i="2"/>
  <c r="R1621" i="2"/>
  <c r="P1621" i="2"/>
  <c r="BI1610" i="2"/>
  <c r="BH1610" i="2"/>
  <c r="BG1610" i="2"/>
  <c r="BF1610" i="2"/>
  <c r="T1610" i="2"/>
  <c r="R1610" i="2"/>
  <c r="P1610" i="2"/>
  <c r="BI1592" i="2"/>
  <c r="BH1592" i="2"/>
  <c r="BG1592" i="2"/>
  <c r="BF1592" i="2"/>
  <c r="T1592" i="2"/>
  <c r="R1592" i="2"/>
  <c r="P1592" i="2"/>
  <c r="BI1590" i="2"/>
  <c r="BH1590" i="2"/>
  <c r="BG1590" i="2"/>
  <c r="BF1590" i="2"/>
  <c r="T1590" i="2"/>
  <c r="R1590" i="2"/>
  <c r="P1590" i="2"/>
  <c r="BI1588" i="2"/>
  <c r="BH1588" i="2"/>
  <c r="BG1588" i="2"/>
  <c r="BF1588" i="2"/>
  <c r="T1588" i="2"/>
  <c r="R1588" i="2"/>
  <c r="P1588" i="2"/>
  <c r="BI1586" i="2"/>
  <c r="BH1586" i="2"/>
  <c r="BG1586" i="2"/>
  <c r="BF1586" i="2"/>
  <c r="T1586" i="2"/>
  <c r="R1586" i="2"/>
  <c r="P1586" i="2"/>
  <c r="BI1584" i="2"/>
  <c r="BH1584" i="2"/>
  <c r="BG1584" i="2"/>
  <c r="BF1584" i="2"/>
  <c r="T1584" i="2"/>
  <c r="R1584" i="2"/>
  <c r="P1584" i="2"/>
  <c r="BI1582" i="2"/>
  <c r="BH1582" i="2"/>
  <c r="BG1582" i="2"/>
  <c r="BF1582" i="2"/>
  <c r="T1582" i="2"/>
  <c r="R1582" i="2"/>
  <c r="P1582" i="2"/>
  <c r="BI1578" i="2"/>
  <c r="BH1578" i="2"/>
  <c r="BG1578" i="2"/>
  <c r="BF1578" i="2"/>
  <c r="T1578" i="2"/>
  <c r="R1578" i="2"/>
  <c r="P1578" i="2"/>
  <c r="BI1574" i="2"/>
  <c r="BH1574" i="2"/>
  <c r="BG1574" i="2"/>
  <c r="BF1574" i="2"/>
  <c r="T1574" i="2"/>
  <c r="R1574" i="2"/>
  <c r="P1574" i="2"/>
  <c r="BI1568" i="2"/>
  <c r="BH1568" i="2"/>
  <c r="BG1568" i="2"/>
  <c r="BF1568" i="2"/>
  <c r="T1568" i="2"/>
  <c r="R1568" i="2"/>
  <c r="P1568" i="2"/>
  <c r="BI1564" i="2"/>
  <c r="BH1564" i="2"/>
  <c r="BG1564" i="2"/>
  <c r="BF1564" i="2"/>
  <c r="T1564" i="2"/>
  <c r="R1564" i="2"/>
  <c r="P1564" i="2"/>
  <c r="BI1559" i="2"/>
  <c r="BH1559" i="2"/>
  <c r="BG1559" i="2"/>
  <c r="BF1559" i="2"/>
  <c r="T1559" i="2"/>
  <c r="R1559" i="2"/>
  <c r="P1559" i="2"/>
  <c r="BI1556" i="2"/>
  <c r="BH1556" i="2"/>
  <c r="BG1556" i="2"/>
  <c r="BF1556" i="2"/>
  <c r="T1556" i="2"/>
  <c r="R1556" i="2"/>
  <c r="P1556" i="2"/>
  <c r="BI1553" i="2"/>
  <c r="BH1553" i="2"/>
  <c r="BG1553" i="2"/>
  <c r="BF1553" i="2"/>
  <c r="T1553" i="2"/>
  <c r="R1553" i="2"/>
  <c r="P1553" i="2"/>
  <c r="BI1550" i="2"/>
  <c r="BH1550" i="2"/>
  <c r="BG1550" i="2"/>
  <c r="BF1550" i="2"/>
  <c r="T1550" i="2"/>
  <c r="R1550" i="2"/>
  <c r="P1550" i="2"/>
  <c r="BI1543" i="2"/>
  <c r="BH1543" i="2"/>
  <c r="BG1543" i="2"/>
  <c r="BF1543" i="2"/>
  <c r="T1543" i="2"/>
  <c r="R1543" i="2"/>
  <c r="P1543" i="2"/>
  <c r="BI1539" i="2"/>
  <c r="BH1539" i="2"/>
  <c r="BG1539" i="2"/>
  <c r="BF1539" i="2"/>
  <c r="T1539" i="2"/>
  <c r="R1539" i="2"/>
  <c r="P1539" i="2"/>
  <c r="BI1536" i="2"/>
  <c r="BH1536" i="2"/>
  <c r="BG1536" i="2"/>
  <c r="BF1536" i="2"/>
  <c r="T1536" i="2"/>
  <c r="R1536" i="2"/>
  <c r="P1536" i="2"/>
  <c r="BI1523" i="2"/>
  <c r="BH1523" i="2"/>
  <c r="BG1523" i="2"/>
  <c r="BF1523" i="2"/>
  <c r="T1523" i="2"/>
  <c r="R1523" i="2"/>
  <c r="P1523" i="2"/>
  <c r="BI1513" i="2"/>
  <c r="BH1513" i="2"/>
  <c r="BG1513" i="2"/>
  <c r="BF1513" i="2"/>
  <c r="T1513" i="2"/>
  <c r="R1513" i="2"/>
  <c r="P1513" i="2"/>
  <c r="BI1499" i="2"/>
  <c r="BH1499" i="2"/>
  <c r="BG1499" i="2"/>
  <c r="BF1499" i="2"/>
  <c r="T1499" i="2"/>
  <c r="R1499" i="2"/>
  <c r="P1499" i="2"/>
  <c r="BI1488" i="2"/>
  <c r="BH1488" i="2"/>
  <c r="BG1488" i="2"/>
  <c r="BF1488" i="2"/>
  <c r="T1488" i="2"/>
  <c r="R1488" i="2"/>
  <c r="P1488" i="2"/>
  <c r="BI1477" i="2"/>
  <c r="BH1477" i="2"/>
  <c r="BG1477" i="2"/>
  <c r="BF1477" i="2"/>
  <c r="T1477" i="2"/>
  <c r="R1477" i="2"/>
  <c r="P1477" i="2"/>
  <c r="BI1470" i="2"/>
  <c r="BH1470" i="2"/>
  <c r="BG1470" i="2"/>
  <c r="BF1470" i="2"/>
  <c r="T1470" i="2"/>
  <c r="R1470" i="2"/>
  <c r="P1470" i="2"/>
  <c r="BI1463" i="2"/>
  <c r="BH1463" i="2"/>
  <c r="BG1463" i="2"/>
  <c r="BF1463" i="2"/>
  <c r="T1463" i="2"/>
  <c r="R1463" i="2"/>
  <c r="P1463" i="2"/>
  <c r="BI1462" i="2"/>
  <c r="BH1462" i="2"/>
  <c r="BG1462" i="2"/>
  <c r="BF1462" i="2"/>
  <c r="T1462" i="2"/>
  <c r="R1462" i="2"/>
  <c r="P1462" i="2"/>
  <c r="BI1454" i="2"/>
  <c r="BH1454" i="2"/>
  <c r="BG1454" i="2"/>
  <c r="BF1454" i="2"/>
  <c r="T1454" i="2"/>
  <c r="R1454" i="2"/>
  <c r="P1454" i="2"/>
  <c r="BI1450" i="2"/>
  <c r="BH1450" i="2"/>
  <c r="BG1450" i="2"/>
  <c r="BF1450" i="2"/>
  <c r="T1450" i="2"/>
  <c r="R1450" i="2"/>
  <c r="P1450" i="2"/>
  <c r="BI1449" i="2"/>
  <c r="BH1449" i="2"/>
  <c r="BG1449" i="2"/>
  <c r="BF1449" i="2"/>
  <c r="T1449" i="2"/>
  <c r="R1449" i="2"/>
  <c r="P1449" i="2"/>
  <c r="BI1446" i="2"/>
  <c r="BH1446" i="2"/>
  <c r="BG1446" i="2"/>
  <c r="BF1446" i="2"/>
  <c r="T1446" i="2"/>
  <c r="R1446" i="2"/>
  <c r="P1446" i="2"/>
  <c r="BI1441" i="2"/>
  <c r="BH1441" i="2"/>
  <c r="BG1441" i="2"/>
  <c r="BF1441" i="2"/>
  <c r="T1441" i="2"/>
  <c r="R1441" i="2"/>
  <c r="P1441" i="2"/>
  <c r="BI1440" i="2"/>
  <c r="BH1440" i="2"/>
  <c r="BG1440" i="2"/>
  <c r="BF1440" i="2"/>
  <c r="T1440" i="2"/>
  <c r="R1440" i="2"/>
  <c r="P1440" i="2"/>
  <c r="BI1439" i="2"/>
  <c r="BH1439" i="2"/>
  <c r="BG1439" i="2"/>
  <c r="BF1439" i="2"/>
  <c r="T1439" i="2"/>
  <c r="R1439" i="2"/>
  <c r="P1439" i="2"/>
  <c r="BI1437" i="2"/>
  <c r="BH1437" i="2"/>
  <c r="BG1437" i="2"/>
  <c r="BF1437" i="2"/>
  <c r="T1437" i="2"/>
  <c r="R1437" i="2"/>
  <c r="P1437" i="2"/>
  <c r="BI1433" i="2"/>
  <c r="BH1433" i="2"/>
  <c r="BG1433" i="2"/>
  <c r="BF1433" i="2"/>
  <c r="T1433" i="2"/>
  <c r="R1433" i="2"/>
  <c r="P1433" i="2"/>
  <c r="BI1429" i="2"/>
  <c r="BH1429" i="2"/>
  <c r="BG1429" i="2"/>
  <c r="BF1429" i="2"/>
  <c r="T1429" i="2"/>
  <c r="R1429" i="2"/>
  <c r="P1429" i="2"/>
  <c r="BI1428" i="2"/>
  <c r="BH1428" i="2"/>
  <c r="BG1428" i="2"/>
  <c r="BF1428" i="2"/>
  <c r="T1428" i="2"/>
  <c r="R1428" i="2"/>
  <c r="P1428" i="2"/>
  <c r="BI1422" i="2"/>
  <c r="BH1422" i="2"/>
  <c r="BG1422" i="2"/>
  <c r="BF1422" i="2"/>
  <c r="T1422" i="2"/>
  <c r="R1422" i="2"/>
  <c r="P1422" i="2"/>
  <c r="BI1421" i="2"/>
  <c r="BH1421" i="2"/>
  <c r="BG1421" i="2"/>
  <c r="BF1421" i="2"/>
  <c r="T1421" i="2"/>
  <c r="R1421" i="2"/>
  <c r="P1421" i="2"/>
  <c r="BI1415" i="2"/>
  <c r="BH1415" i="2"/>
  <c r="BG1415" i="2"/>
  <c r="BF1415" i="2"/>
  <c r="T1415" i="2"/>
  <c r="R1415" i="2"/>
  <c r="P1415" i="2"/>
  <c r="BI1414" i="2"/>
  <c r="BH1414" i="2"/>
  <c r="BG1414" i="2"/>
  <c r="BF1414" i="2"/>
  <c r="T1414" i="2"/>
  <c r="R1414" i="2"/>
  <c r="P1414" i="2"/>
  <c r="BI1408" i="2"/>
  <c r="BH1408" i="2"/>
  <c r="BG1408" i="2"/>
  <c r="BF1408" i="2"/>
  <c r="T1408" i="2"/>
  <c r="R1408" i="2"/>
  <c r="P1408" i="2"/>
  <c r="BI1406" i="2"/>
  <c r="BH1406" i="2"/>
  <c r="BG1406" i="2"/>
  <c r="BF1406" i="2"/>
  <c r="T1406" i="2"/>
  <c r="R1406" i="2"/>
  <c r="P1406" i="2"/>
  <c r="BI1403" i="2"/>
  <c r="BH1403" i="2"/>
  <c r="BG1403" i="2"/>
  <c r="BF1403" i="2"/>
  <c r="T1403" i="2"/>
  <c r="R1403" i="2"/>
  <c r="P1403" i="2"/>
  <c r="BI1399" i="2"/>
  <c r="BH1399" i="2"/>
  <c r="BG1399" i="2"/>
  <c r="BF1399" i="2"/>
  <c r="T1399" i="2"/>
  <c r="R1399" i="2"/>
  <c r="P1399" i="2"/>
  <c r="BI1395" i="2"/>
  <c r="BH1395" i="2"/>
  <c r="BG1395" i="2"/>
  <c r="BF1395" i="2"/>
  <c r="T1395" i="2"/>
  <c r="R1395" i="2"/>
  <c r="P1395" i="2"/>
  <c r="BI1393" i="2"/>
  <c r="BH1393" i="2"/>
  <c r="BG1393" i="2"/>
  <c r="BF1393" i="2"/>
  <c r="T1393" i="2"/>
  <c r="R1393" i="2"/>
  <c r="P1393" i="2"/>
  <c r="BI1391" i="2"/>
  <c r="BH1391" i="2"/>
  <c r="BG1391" i="2"/>
  <c r="BF1391" i="2"/>
  <c r="T1391" i="2"/>
  <c r="R1391" i="2"/>
  <c r="P1391" i="2"/>
  <c r="BI1387" i="2"/>
  <c r="BH1387" i="2"/>
  <c r="BG1387" i="2"/>
  <c r="BF1387" i="2"/>
  <c r="T1387" i="2"/>
  <c r="R1387" i="2"/>
  <c r="P1387" i="2"/>
  <c r="BI1382" i="2"/>
  <c r="BH1382" i="2"/>
  <c r="BG1382" i="2"/>
  <c r="BF1382" i="2"/>
  <c r="T1382" i="2"/>
  <c r="R1382" i="2"/>
  <c r="P1382" i="2"/>
  <c r="BI1380" i="2"/>
  <c r="BH1380" i="2"/>
  <c r="BG1380" i="2"/>
  <c r="BF1380" i="2"/>
  <c r="T1380" i="2"/>
  <c r="R1380" i="2"/>
  <c r="P1380" i="2"/>
  <c r="BI1378" i="2"/>
  <c r="BH1378" i="2"/>
  <c r="BG1378" i="2"/>
  <c r="BF1378" i="2"/>
  <c r="T1378" i="2"/>
  <c r="R1378" i="2"/>
  <c r="P1378" i="2"/>
  <c r="BI1374" i="2"/>
  <c r="BH1374" i="2"/>
  <c r="BG1374" i="2"/>
  <c r="BF1374" i="2"/>
  <c r="T1374" i="2"/>
  <c r="R1374" i="2"/>
  <c r="P1374" i="2"/>
  <c r="BI1368" i="2"/>
  <c r="BH1368" i="2"/>
  <c r="BG1368" i="2"/>
  <c r="BF1368" i="2"/>
  <c r="T1368" i="2"/>
  <c r="R1368" i="2"/>
  <c r="P1368" i="2"/>
  <c r="BI1364" i="2"/>
  <c r="BH1364" i="2"/>
  <c r="BG1364" i="2"/>
  <c r="BF1364" i="2"/>
  <c r="T1364" i="2"/>
  <c r="R1364" i="2"/>
  <c r="P1364" i="2"/>
  <c r="BI1362" i="2"/>
  <c r="BH1362" i="2"/>
  <c r="BG1362" i="2"/>
  <c r="BF1362" i="2"/>
  <c r="T1362" i="2"/>
  <c r="R1362" i="2"/>
  <c r="P1362" i="2"/>
  <c r="BI1359" i="2"/>
  <c r="BH1359" i="2"/>
  <c r="BG1359" i="2"/>
  <c r="BF1359" i="2"/>
  <c r="T1359" i="2"/>
  <c r="R1359" i="2"/>
  <c r="P1359" i="2"/>
  <c r="BI1355" i="2"/>
  <c r="BH1355" i="2"/>
  <c r="BG1355" i="2"/>
  <c r="BF1355" i="2"/>
  <c r="T1355" i="2"/>
  <c r="R1355" i="2"/>
  <c r="P1355" i="2"/>
  <c r="BI1349" i="2"/>
  <c r="BH1349" i="2"/>
  <c r="BG1349" i="2"/>
  <c r="BF1349" i="2"/>
  <c r="T1349" i="2"/>
  <c r="R1349" i="2"/>
  <c r="P1349" i="2"/>
  <c r="BI1348" i="2"/>
  <c r="BH1348" i="2"/>
  <c r="BG1348" i="2"/>
  <c r="BF1348" i="2"/>
  <c r="T1348" i="2"/>
  <c r="R1348" i="2"/>
  <c r="P1348" i="2"/>
  <c r="BI1343" i="2"/>
  <c r="BH1343" i="2"/>
  <c r="BG1343" i="2"/>
  <c r="BF1343" i="2"/>
  <c r="T1343" i="2"/>
  <c r="R1343" i="2"/>
  <c r="P1343" i="2"/>
  <c r="BI1341" i="2"/>
  <c r="BH1341" i="2"/>
  <c r="BG1341" i="2"/>
  <c r="BF1341" i="2"/>
  <c r="T1341" i="2"/>
  <c r="R1341" i="2"/>
  <c r="P1341" i="2"/>
  <c r="BI1339" i="2"/>
  <c r="BH1339" i="2"/>
  <c r="BG1339" i="2"/>
  <c r="BF1339" i="2"/>
  <c r="T1339" i="2"/>
  <c r="R1339" i="2"/>
  <c r="P1339" i="2"/>
  <c r="BI1334" i="2"/>
  <c r="BH1334" i="2"/>
  <c r="BG1334" i="2"/>
  <c r="BF1334" i="2"/>
  <c r="T1334" i="2"/>
  <c r="R1334" i="2"/>
  <c r="P1334" i="2"/>
  <c r="BI1332" i="2"/>
  <c r="BH1332" i="2"/>
  <c r="BG1332" i="2"/>
  <c r="BF1332" i="2"/>
  <c r="T1332" i="2"/>
  <c r="R1332" i="2"/>
  <c r="P1332" i="2"/>
  <c r="BI1327" i="2"/>
  <c r="BH1327" i="2"/>
  <c r="BG1327" i="2"/>
  <c r="BF1327" i="2"/>
  <c r="T1327" i="2"/>
  <c r="R1327" i="2"/>
  <c r="P1327" i="2"/>
  <c r="BI1325" i="2"/>
  <c r="BH1325" i="2"/>
  <c r="BG1325" i="2"/>
  <c r="BF1325" i="2"/>
  <c r="T1325" i="2"/>
  <c r="R1325" i="2"/>
  <c r="P1325" i="2"/>
  <c r="BI1320" i="2"/>
  <c r="BH1320" i="2"/>
  <c r="BG1320" i="2"/>
  <c r="BF1320" i="2"/>
  <c r="T1320" i="2"/>
  <c r="R1320" i="2"/>
  <c r="P1320" i="2"/>
  <c r="BI1318" i="2"/>
  <c r="BH1318" i="2"/>
  <c r="BG1318" i="2"/>
  <c r="BF1318" i="2"/>
  <c r="T1318" i="2"/>
  <c r="R1318" i="2"/>
  <c r="P1318" i="2"/>
  <c r="BI1316" i="2"/>
  <c r="BH1316" i="2"/>
  <c r="BG1316" i="2"/>
  <c r="BF1316" i="2"/>
  <c r="T1316" i="2"/>
  <c r="R1316" i="2"/>
  <c r="P1316" i="2"/>
  <c r="BI1311" i="2"/>
  <c r="BH1311" i="2"/>
  <c r="BG1311" i="2"/>
  <c r="BF1311" i="2"/>
  <c r="T1311" i="2"/>
  <c r="R1311" i="2"/>
  <c r="P1311" i="2"/>
  <c r="BI1310" i="2"/>
  <c r="BH1310" i="2"/>
  <c r="BG1310" i="2"/>
  <c r="BF1310" i="2"/>
  <c r="T1310" i="2"/>
  <c r="R1310" i="2"/>
  <c r="P1310" i="2"/>
  <c r="BI1305" i="2"/>
  <c r="BH1305" i="2"/>
  <c r="BG1305" i="2"/>
  <c r="BF1305" i="2"/>
  <c r="T1305" i="2"/>
  <c r="R1305" i="2"/>
  <c r="P1305" i="2"/>
  <c r="BI1303" i="2"/>
  <c r="BH1303" i="2"/>
  <c r="BG1303" i="2"/>
  <c r="BF1303" i="2"/>
  <c r="T1303" i="2"/>
  <c r="R1303" i="2"/>
  <c r="P1303" i="2"/>
  <c r="BI1302" i="2"/>
  <c r="BH1302" i="2"/>
  <c r="BG1302" i="2"/>
  <c r="BF1302" i="2"/>
  <c r="T1302" i="2"/>
  <c r="R1302" i="2"/>
  <c r="P1302" i="2"/>
  <c r="BI1297" i="2"/>
  <c r="BH1297" i="2"/>
  <c r="BG1297" i="2"/>
  <c r="BF1297" i="2"/>
  <c r="T1297" i="2"/>
  <c r="R1297" i="2"/>
  <c r="P1297" i="2"/>
  <c r="BI1295" i="2"/>
  <c r="BH1295" i="2"/>
  <c r="BG1295" i="2"/>
  <c r="BF1295" i="2"/>
  <c r="T1295" i="2"/>
  <c r="R1295" i="2"/>
  <c r="P1295" i="2"/>
  <c r="BI1293" i="2"/>
  <c r="BH1293" i="2"/>
  <c r="BG1293" i="2"/>
  <c r="BF1293" i="2"/>
  <c r="T1293" i="2"/>
  <c r="R1293" i="2"/>
  <c r="P1293" i="2"/>
  <c r="BI1288" i="2"/>
  <c r="BH1288" i="2"/>
  <c r="BG1288" i="2"/>
  <c r="BF1288" i="2"/>
  <c r="T1288" i="2"/>
  <c r="R1288" i="2"/>
  <c r="P1288" i="2"/>
  <c r="BI1286" i="2"/>
  <c r="BH1286" i="2"/>
  <c r="BG1286" i="2"/>
  <c r="BF1286" i="2"/>
  <c r="T1286" i="2"/>
  <c r="R1286" i="2"/>
  <c r="P1286" i="2"/>
  <c r="BI1285" i="2"/>
  <c r="BH1285" i="2"/>
  <c r="BG1285" i="2"/>
  <c r="BF1285" i="2"/>
  <c r="T1285" i="2"/>
  <c r="R1285" i="2"/>
  <c r="P1285" i="2"/>
  <c r="BI1279" i="2"/>
  <c r="BH1279" i="2"/>
  <c r="BG1279" i="2"/>
  <c r="BF1279" i="2"/>
  <c r="T1279" i="2"/>
  <c r="R1279" i="2"/>
  <c r="P1279" i="2"/>
  <c r="BI1277" i="2"/>
  <c r="BH1277" i="2"/>
  <c r="BG1277" i="2"/>
  <c r="BF1277" i="2"/>
  <c r="T1277" i="2"/>
  <c r="R1277" i="2"/>
  <c r="P1277" i="2"/>
  <c r="BI1269" i="2"/>
  <c r="BH1269" i="2"/>
  <c r="BG1269" i="2"/>
  <c r="BF1269" i="2"/>
  <c r="T1269" i="2"/>
  <c r="R1269" i="2"/>
  <c r="P1269" i="2"/>
  <c r="BI1267" i="2"/>
  <c r="BH1267" i="2"/>
  <c r="BG1267" i="2"/>
  <c r="BF1267" i="2"/>
  <c r="T1267" i="2"/>
  <c r="R1267" i="2"/>
  <c r="P1267" i="2"/>
  <c r="BI1262" i="2"/>
  <c r="BH1262" i="2"/>
  <c r="BG1262" i="2"/>
  <c r="BF1262" i="2"/>
  <c r="T1262" i="2"/>
  <c r="R1262" i="2"/>
  <c r="P1262" i="2"/>
  <c r="BI1260" i="2"/>
  <c r="BH1260" i="2"/>
  <c r="BG1260" i="2"/>
  <c r="BF1260" i="2"/>
  <c r="T1260" i="2"/>
  <c r="R1260" i="2"/>
  <c r="P1260" i="2"/>
  <c r="BI1253" i="2"/>
  <c r="BH1253" i="2"/>
  <c r="BG1253" i="2"/>
  <c r="BF1253" i="2"/>
  <c r="T1253" i="2"/>
  <c r="R1253" i="2"/>
  <c r="P1253" i="2"/>
  <c r="BI1251" i="2"/>
  <c r="BH1251" i="2"/>
  <c r="BG1251" i="2"/>
  <c r="BF1251" i="2"/>
  <c r="T1251" i="2"/>
  <c r="R1251" i="2"/>
  <c r="P1251" i="2"/>
  <c r="BI1245" i="2"/>
  <c r="BH1245" i="2"/>
  <c r="BG1245" i="2"/>
  <c r="BF1245" i="2"/>
  <c r="T1245" i="2"/>
  <c r="R1245" i="2"/>
  <c r="P1245" i="2"/>
  <c r="BI1240" i="2"/>
  <c r="BH1240" i="2"/>
  <c r="BG1240" i="2"/>
  <c r="BF1240" i="2"/>
  <c r="T1240" i="2"/>
  <c r="R1240" i="2"/>
  <c r="P1240" i="2"/>
  <c r="BI1238" i="2"/>
  <c r="BH1238" i="2"/>
  <c r="BG1238" i="2"/>
  <c r="BF1238" i="2"/>
  <c r="T1238" i="2"/>
  <c r="R1238" i="2"/>
  <c r="P1238" i="2"/>
  <c r="BI1233" i="2"/>
  <c r="BH1233" i="2"/>
  <c r="BG1233" i="2"/>
  <c r="BF1233" i="2"/>
  <c r="T1233" i="2"/>
  <c r="R1233" i="2"/>
  <c r="P1233" i="2"/>
  <c r="BI1231" i="2"/>
  <c r="BH1231" i="2"/>
  <c r="BG1231" i="2"/>
  <c r="BF1231" i="2"/>
  <c r="T1231" i="2"/>
  <c r="R1231" i="2"/>
  <c r="P1231" i="2"/>
  <c r="BI1227" i="2"/>
  <c r="BH1227" i="2"/>
  <c r="BG1227" i="2"/>
  <c r="BF1227" i="2"/>
  <c r="T1227" i="2"/>
  <c r="R1227" i="2"/>
  <c r="P1227" i="2"/>
  <c r="BI1222" i="2"/>
  <c r="BH1222" i="2"/>
  <c r="BG1222" i="2"/>
  <c r="BF1222" i="2"/>
  <c r="T1222" i="2"/>
  <c r="R1222" i="2"/>
  <c r="P1222" i="2"/>
  <c r="BI1220" i="2"/>
  <c r="BH1220" i="2"/>
  <c r="BG1220" i="2"/>
  <c r="BF1220" i="2"/>
  <c r="T1220" i="2"/>
  <c r="R1220" i="2"/>
  <c r="P1220" i="2"/>
  <c r="BI1215" i="2"/>
  <c r="BH1215" i="2"/>
  <c r="BG1215" i="2"/>
  <c r="BF1215" i="2"/>
  <c r="T1215" i="2"/>
  <c r="R1215" i="2"/>
  <c r="P1215" i="2"/>
  <c r="BI1210" i="2"/>
  <c r="BH1210" i="2"/>
  <c r="BG1210" i="2"/>
  <c r="BF1210" i="2"/>
  <c r="T1210" i="2"/>
  <c r="R1210" i="2"/>
  <c r="P1210" i="2"/>
  <c r="BI1205" i="2"/>
  <c r="BH1205" i="2"/>
  <c r="BG1205" i="2"/>
  <c r="BF1205" i="2"/>
  <c r="T1205" i="2"/>
  <c r="R1205" i="2"/>
  <c r="P1205" i="2"/>
  <c r="BI1200" i="2"/>
  <c r="BH1200" i="2"/>
  <c r="BG1200" i="2"/>
  <c r="BF1200" i="2"/>
  <c r="T1200" i="2"/>
  <c r="R1200" i="2"/>
  <c r="P1200" i="2"/>
  <c r="BI1195" i="2"/>
  <c r="BH1195" i="2"/>
  <c r="BG1195" i="2"/>
  <c r="BF1195" i="2"/>
  <c r="T1195" i="2"/>
  <c r="R1195" i="2"/>
  <c r="P1195" i="2"/>
  <c r="BI1190" i="2"/>
  <c r="BH1190" i="2"/>
  <c r="BG1190" i="2"/>
  <c r="BF1190" i="2"/>
  <c r="T1190" i="2"/>
  <c r="R1190" i="2"/>
  <c r="P1190" i="2"/>
  <c r="BI1188" i="2"/>
  <c r="BH1188" i="2"/>
  <c r="BG1188" i="2"/>
  <c r="BF1188" i="2"/>
  <c r="T1188" i="2"/>
  <c r="R1188" i="2"/>
  <c r="P1188" i="2"/>
  <c r="BI1183" i="2"/>
  <c r="BH1183" i="2"/>
  <c r="BG1183" i="2"/>
  <c r="BF1183" i="2"/>
  <c r="T1183" i="2"/>
  <c r="R1183" i="2"/>
  <c r="P1183" i="2"/>
  <c r="BI1178" i="2"/>
  <c r="BH1178" i="2"/>
  <c r="BG1178" i="2"/>
  <c r="BF1178" i="2"/>
  <c r="T1178" i="2"/>
  <c r="R1178" i="2"/>
  <c r="P1178" i="2"/>
  <c r="BI1176" i="2"/>
  <c r="BH1176" i="2"/>
  <c r="BG1176" i="2"/>
  <c r="BF1176" i="2"/>
  <c r="T1176" i="2"/>
  <c r="R1176" i="2"/>
  <c r="P1176" i="2"/>
  <c r="BI1174" i="2"/>
  <c r="BH1174" i="2"/>
  <c r="BG1174" i="2"/>
  <c r="BF1174" i="2"/>
  <c r="T1174" i="2"/>
  <c r="R1174" i="2"/>
  <c r="P1174" i="2"/>
  <c r="BI1169" i="2"/>
  <c r="BH1169" i="2"/>
  <c r="BG1169" i="2"/>
  <c r="BF1169" i="2"/>
  <c r="T1169" i="2"/>
  <c r="R1169" i="2"/>
  <c r="P1169" i="2"/>
  <c r="BI1165" i="2"/>
  <c r="BH1165" i="2"/>
  <c r="BG1165" i="2"/>
  <c r="BF1165" i="2"/>
  <c r="T1165" i="2"/>
  <c r="R1165" i="2"/>
  <c r="P1165" i="2"/>
  <c r="BI1155" i="2"/>
  <c r="BH1155" i="2"/>
  <c r="BG1155" i="2"/>
  <c r="BF1155" i="2"/>
  <c r="T1155" i="2"/>
  <c r="R1155" i="2"/>
  <c r="P1155" i="2"/>
  <c r="BI1153" i="2"/>
  <c r="BH1153" i="2"/>
  <c r="BG1153" i="2"/>
  <c r="BF1153" i="2"/>
  <c r="T1153" i="2"/>
  <c r="R1153" i="2"/>
  <c r="P1153" i="2"/>
  <c r="BI1148" i="2"/>
  <c r="BH1148" i="2"/>
  <c r="BG1148" i="2"/>
  <c r="BF1148" i="2"/>
  <c r="T1148" i="2"/>
  <c r="R1148" i="2"/>
  <c r="P1148" i="2"/>
  <c r="BI1143" i="2"/>
  <c r="BH1143" i="2"/>
  <c r="BG1143" i="2"/>
  <c r="BF1143" i="2"/>
  <c r="T1143" i="2"/>
  <c r="R1143" i="2"/>
  <c r="P1143" i="2"/>
  <c r="BI1141" i="2"/>
  <c r="BH1141" i="2"/>
  <c r="BG1141" i="2"/>
  <c r="BF1141" i="2"/>
  <c r="T1141" i="2"/>
  <c r="R1141" i="2"/>
  <c r="P1141" i="2"/>
  <c r="BI1136" i="2"/>
  <c r="BH1136" i="2"/>
  <c r="BG1136" i="2"/>
  <c r="BF1136" i="2"/>
  <c r="T1136" i="2"/>
  <c r="R1136" i="2"/>
  <c r="P1136" i="2"/>
  <c r="BI1131" i="2"/>
  <c r="BH1131" i="2"/>
  <c r="BG1131" i="2"/>
  <c r="BF1131" i="2"/>
  <c r="T1131" i="2"/>
  <c r="R1131" i="2"/>
  <c r="P1131" i="2"/>
  <c r="BI1129" i="2"/>
  <c r="BH1129" i="2"/>
  <c r="BG1129" i="2"/>
  <c r="BF1129" i="2"/>
  <c r="T1129" i="2"/>
  <c r="R1129" i="2"/>
  <c r="P1129" i="2"/>
  <c r="BI1124" i="2"/>
  <c r="BH1124" i="2"/>
  <c r="BG1124" i="2"/>
  <c r="BF1124" i="2"/>
  <c r="T1124" i="2"/>
  <c r="R1124" i="2"/>
  <c r="P1124" i="2"/>
  <c r="BI1119" i="2"/>
  <c r="BH1119" i="2"/>
  <c r="BG1119" i="2"/>
  <c r="BF1119" i="2"/>
  <c r="T1119" i="2"/>
  <c r="R1119" i="2"/>
  <c r="P1119" i="2"/>
  <c r="BI1117" i="2"/>
  <c r="BH1117" i="2"/>
  <c r="BG1117" i="2"/>
  <c r="BF1117" i="2"/>
  <c r="T1117" i="2"/>
  <c r="R1117" i="2"/>
  <c r="P1117" i="2"/>
  <c r="BI1112" i="2"/>
  <c r="BH1112" i="2"/>
  <c r="BG1112" i="2"/>
  <c r="BF1112" i="2"/>
  <c r="T1112" i="2"/>
  <c r="R1112" i="2"/>
  <c r="P1112" i="2"/>
  <c r="BI1107" i="2"/>
  <c r="BH1107" i="2"/>
  <c r="BG1107" i="2"/>
  <c r="BF1107" i="2"/>
  <c r="T1107" i="2"/>
  <c r="R1107" i="2"/>
  <c r="P1107" i="2"/>
  <c r="BI1102" i="2"/>
  <c r="BH1102" i="2"/>
  <c r="BG1102" i="2"/>
  <c r="BF1102" i="2"/>
  <c r="T1102" i="2"/>
  <c r="R1102" i="2"/>
  <c r="P1102" i="2"/>
  <c r="BI1100" i="2"/>
  <c r="BH1100" i="2"/>
  <c r="BG1100" i="2"/>
  <c r="BF1100" i="2"/>
  <c r="T1100" i="2"/>
  <c r="R1100" i="2"/>
  <c r="P1100" i="2"/>
  <c r="BI1094" i="2"/>
  <c r="BH1094" i="2"/>
  <c r="BG1094" i="2"/>
  <c r="BF1094" i="2"/>
  <c r="T1094" i="2"/>
  <c r="R1094" i="2"/>
  <c r="P1094" i="2"/>
  <c r="BI1088" i="2"/>
  <c r="BH1088" i="2"/>
  <c r="BG1088" i="2"/>
  <c r="BF1088" i="2"/>
  <c r="T1088" i="2"/>
  <c r="R1088" i="2"/>
  <c r="P1088" i="2"/>
  <c r="BI1082" i="2"/>
  <c r="BH1082" i="2"/>
  <c r="BG1082" i="2"/>
  <c r="BF1082" i="2"/>
  <c r="T1082" i="2"/>
  <c r="R1082" i="2"/>
  <c r="P1082" i="2"/>
  <c r="BI1076" i="2"/>
  <c r="BH1076" i="2"/>
  <c r="BG1076" i="2"/>
  <c r="BF1076" i="2"/>
  <c r="T1076" i="2"/>
  <c r="R1076" i="2"/>
  <c r="P1076" i="2"/>
  <c r="BI1070" i="2"/>
  <c r="BH1070" i="2"/>
  <c r="BG1070" i="2"/>
  <c r="BF1070" i="2"/>
  <c r="T1070" i="2"/>
  <c r="R1070" i="2"/>
  <c r="P1070" i="2"/>
  <c r="BI1068" i="2"/>
  <c r="BH1068" i="2"/>
  <c r="BG1068" i="2"/>
  <c r="BF1068" i="2"/>
  <c r="T1068" i="2"/>
  <c r="R1068" i="2"/>
  <c r="P1068" i="2"/>
  <c r="BI1062" i="2"/>
  <c r="BH1062" i="2"/>
  <c r="BG1062" i="2"/>
  <c r="BF1062" i="2"/>
  <c r="T1062" i="2"/>
  <c r="R1062" i="2"/>
  <c r="P1062" i="2"/>
  <c r="BI1060" i="2"/>
  <c r="BH1060" i="2"/>
  <c r="BG1060" i="2"/>
  <c r="BF1060" i="2"/>
  <c r="T1060" i="2"/>
  <c r="R1060" i="2"/>
  <c r="P1060" i="2"/>
  <c r="BI1054" i="2"/>
  <c r="BH1054" i="2"/>
  <c r="BG1054" i="2"/>
  <c r="BF1054" i="2"/>
  <c r="T1054" i="2"/>
  <c r="R1054" i="2"/>
  <c r="P1054" i="2"/>
  <c r="BI1052" i="2"/>
  <c r="BH1052" i="2"/>
  <c r="BG1052" i="2"/>
  <c r="BF1052" i="2"/>
  <c r="T1052" i="2"/>
  <c r="R1052" i="2"/>
  <c r="P1052" i="2"/>
  <c r="BI1046" i="2"/>
  <c r="BH1046" i="2"/>
  <c r="BG1046" i="2"/>
  <c r="BF1046" i="2"/>
  <c r="T1046" i="2"/>
  <c r="R1046" i="2"/>
  <c r="P1046" i="2"/>
  <c r="BI1042" i="2"/>
  <c r="BH1042" i="2"/>
  <c r="BG1042" i="2"/>
  <c r="BF1042" i="2"/>
  <c r="T1042" i="2"/>
  <c r="R1042" i="2"/>
  <c r="P1042" i="2"/>
  <c r="BI1033" i="2"/>
  <c r="BH1033" i="2"/>
  <c r="BG1033" i="2"/>
  <c r="BF1033" i="2"/>
  <c r="T1033" i="2"/>
  <c r="R1033" i="2"/>
  <c r="P1033" i="2"/>
  <c r="BI1028" i="2"/>
  <c r="BH1028" i="2"/>
  <c r="BG1028" i="2"/>
  <c r="BF1028" i="2"/>
  <c r="T1028" i="2"/>
  <c r="T1027" i="2" s="1"/>
  <c r="R1028" i="2"/>
  <c r="R1027" i="2" s="1"/>
  <c r="P1028" i="2"/>
  <c r="P1027" i="2" s="1"/>
  <c r="BI1021" i="2"/>
  <c r="BH1021" i="2"/>
  <c r="BG1021" i="2"/>
  <c r="BF1021" i="2"/>
  <c r="T1021" i="2"/>
  <c r="R1021" i="2"/>
  <c r="P1021" i="2"/>
  <c r="BI1013" i="2"/>
  <c r="BH1013" i="2"/>
  <c r="BG1013" i="2"/>
  <c r="BF1013" i="2"/>
  <c r="T1013" i="2"/>
  <c r="R1013" i="2"/>
  <c r="P1013" i="2"/>
  <c r="BI1003" i="2"/>
  <c r="BH1003" i="2"/>
  <c r="BG1003" i="2"/>
  <c r="BF1003" i="2"/>
  <c r="T1003" i="2"/>
  <c r="R1003" i="2"/>
  <c r="P1003" i="2"/>
  <c r="BI996" i="2"/>
  <c r="BH996" i="2"/>
  <c r="BG996" i="2"/>
  <c r="BF996" i="2"/>
  <c r="T996" i="2"/>
  <c r="R996" i="2"/>
  <c r="P996" i="2"/>
  <c r="BI990" i="2"/>
  <c r="BH990" i="2"/>
  <c r="BG990" i="2"/>
  <c r="BF990" i="2"/>
  <c r="T990" i="2"/>
  <c r="R990" i="2"/>
  <c r="P990" i="2"/>
  <c r="BI979" i="2"/>
  <c r="BH979" i="2"/>
  <c r="BG979" i="2"/>
  <c r="BF979" i="2"/>
  <c r="T979" i="2"/>
  <c r="R979" i="2"/>
  <c r="P979" i="2"/>
  <c r="BI960" i="2"/>
  <c r="BH960" i="2"/>
  <c r="BG960" i="2"/>
  <c r="BF960" i="2"/>
  <c r="T960" i="2"/>
  <c r="R960" i="2"/>
  <c r="P960" i="2"/>
  <c r="BI957" i="2"/>
  <c r="BH957" i="2"/>
  <c r="BG957" i="2"/>
  <c r="BF957" i="2"/>
  <c r="T957" i="2"/>
  <c r="R957" i="2"/>
  <c r="P957" i="2"/>
  <c r="BI949" i="2"/>
  <c r="BH949" i="2"/>
  <c r="BG949" i="2"/>
  <c r="BF949" i="2"/>
  <c r="T949" i="2"/>
  <c r="R949" i="2"/>
  <c r="P949" i="2"/>
  <c r="BI938" i="2"/>
  <c r="BH938" i="2"/>
  <c r="BG938" i="2"/>
  <c r="BF938" i="2"/>
  <c r="T938" i="2"/>
  <c r="R938" i="2"/>
  <c r="P938" i="2"/>
  <c r="BI930" i="2"/>
  <c r="BH930" i="2"/>
  <c r="BG930" i="2"/>
  <c r="BF930" i="2"/>
  <c r="T930" i="2"/>
  <c r="R930" i="2"/>
  <c r="P930" i="2"/>
  <c r="BI925" i="2"/>
  <c r="BH925" i="2"/>
  <c r="BG925" i="2"/>
  <c r="BF925" i="2"/>
  <c r="T925" i="2"/>
  <c r="R925" i="2"/>
  <c r="P925" i="2"/>
  <c r="BI918" i="2"/>
  <c r="BH918" i="2"/>
  <c r="BG918" i="2"/>
  <c r="BF918" i="2"/>
  <c r="T918" i="2"/>
  <c r="R918" i="2"/>
  <c r="P918" i="2"/>
  <c r="BI899" i="2"/>
  <c r="BH899" i="2"/>
  <c r="BG899" i="2"/>
  <c r="BF899" i="2"/>
  <c r="T899" i="2"/>
  <c r="R899" i="2"/>
  <c r="P899" i="2"/>
  <c r="BI891" i="2"/>
  <c r="BH891" i="2"/>
  <c r="BG891" i="2"/>
  <c r="BF891" i="2"/>
  <c r="T891" i="2"/>
  <c r="R891" i="2"/>
  <c r="P891" i="2"/>
  <c r="BI872" i="2"/>
  <c r="BH872" i="2"/>
  <c r="BG872" i="2"/>
  <c r="BF872" i="2"/>
  <c r="T872" i="2"/>
  <c r="R872" i="2"/>
  <c r="P872" i="2"/>
  <c r="BI862" i="2"/>
  <c r="BH862" i="2"/>
  <c r="BG862" i="2"/>
  <c r="BF862" i="2"/>
  <c r="T862" i="2"/>
  <c r="R862" i="2"/>
  <c r="P862" i="2"/>
  <c r="BI855" i="2"/>
  <c r="BH855" i="2"/>
  <c r="BG855" i="2"/>
  <c r="BF855" i="2"/>
  <c r="T855" i="2"/>
  <c r="R855" i="2"/>
  <c r="P855" i="2"/>
  <c r="BI850" i="2"/>
  <c r="BH850" i="2"/>
  <c r="BG850" i="2"/>
  <c r="BF850" i="2"/>
  <c r="T850" i="2"/>
  <c r="R850" i="2"/>
  <c r="P850" i="2"/>
  <c r="BI842" i="2"/>
  <c r="BH842" i="2"/>
  <c r="BG842" i="2"/>
  <c r="BF842" i="2"/>
  <c r="T842" i="2"/>
  <c r="R842" i="2"/>
  <c r="P842" i="2"/>
  <c r="BI836" i="2"/>
  <c r="BH836" i="2"/>
  <c r="BG836" i="2"/>
  <c r="BF836" i="2"/>
  <c r="T836" i="2"/>
  <c r="R836" i="2"/>
  <c r="P836" i="2"/>
  <c r="BI832" i="2"/>
  <c r="BH832" i="2"/>
  <c r="BG832" i="2"/>
  <c r="BF832" i="2"/>
  <c r="T832" i="2"/>
  <c r="R832" i="2"/>
  <c r="P832" i="2"/>
  <c r="BI830" i="2"/>
  <c r="BH830" i="2"/>
  <c r="BG830" i="2"/>
  <c r="BF830" i="2"/>
  <c r="T830" i="2"/>
  <c r="R830" i="2"/>
  <c r="P830" i="2"/>
  <c r="BI814" i="2"/>
  <c r="BH814" i="2"/>
  <c r="BG814" i="2"/>
  <c r="BF814" i="2"/>
  <c r="T814" i="2"/>
  <c r="R814" i="2"/>
  <c r="P814" i="2"/>
  <c r="BI812" i="2"/>
  <c r="BH812" i="2"/>
  <c r="BG812" i="2"/>
  <c r="BF812" i="2"/>
  <c r="T812" i="2"/>
  <c r="R812" i="2"/>
  <c r="P812" i="2"/>
  <c r="BI807" i="2"/>
  <c r="BH807" i="2"/>
  <c r="BG807" i="2"/>
  <c r="BF807" i="2"/>
  <c r="T807" i="2"/>
  <c r="R807" i="2"/>
  <c r="P807" i="2"/>
  <c r="BI799" i="2"/>
  <c r="BH799" i="2"/>
  <c r="BG799" i="2"/>
  <c r="BF799" i="2"/>
  <c r="T799" i="2"/>
  <c r="R799" i="2"/>
  <c r="P799" i="2"/>
  <c r="BI782" i="2"/>
  <c r="BH782" i="2"/>
  <c r="BG782" i="2"/>
  <c r="BF782" i="2"/>
  <c r="T782" i="2"/>
  <c r="R782" i="2"/>
  <c r="P782" i="2"/>
  <c r="BI774" i="2"/>
  <c r="BH774" i="2"/>
  <c r="BG774" i="2"/>
  <c r="BF774" i="2"/>
  <c r="T774" i="2"/>
  <c r="R774" i="2"/>
  <c r="P774" i="2"/>
  <c r="BI769" i="2"/>
  <c r="BH769" i="2"/>
  <c r="BG769" i="2"/>
  <c r="BF769" i="2"/>
  <c r="T769" i="2"/>
  <c r="R769" i="2"/>
  <c r="P769" i="2"/>
  <c r="BI759" i="2"/>
  <c r="BH759" i="2"/>
  <c r="BG759" i="2"/>
  <c r="BF759" i="2"/>
  <c r="T759" i="2"/>
  <c r="R759" i="2"/>
  <c r="P759" i="2"/>
  <c r="BI747" i="2"/>
  <c r="BH747" i="2"/>
  <c r="BG747" i="2"/>
  <c r="BF747" i="2"/>
  <c r="T747" i="2"/>
  <c r="R747" i="2"/>
  <c r="P747" i="2"/>
  <c r="BI741" i="2"/>
  <c r="BH741" i="2"/>
  <c r="BG741" i="2"/>
  <c r="BF741" i="2"/>
  <c r="T741" i="2"/>
  <c r="R741" i="2"/>
  <c r="P741" i="2"/>
  <c r="BI734" i="2"/>
  <c r="BH734" i="2"/>
  <c r="BG734" i="2"/>
  <c r="BF734" i="2"/>
  <c r="T734" i="2"/>
  <c r="R734" i="2"/>
  <c r="P734" i="2"/>
  <c r="BI732" i="2"/>
  <c r="BH732" i="2"/>
  <c r="BG732" i="2"/>
  <c r="BF732" i="2"/>
  <c r="T732" i="2"/>
  <c r="R732" i="2"/>
  <c r="P732" i="2"/>
  <c r="BI726" i="2"/>
  <c r="BH726" i="2"/>
  <c r="BG726" i="2"/>
  <c r="BF726" i="2"/>
  <c r="T726" i="2"/>
  <c r="R726" i="2"/>
  <c r="P726" i="2"/>
  <c r="BI716" i="2"/>
  <c r="BH716" i="2"/>
  <c r="BG716" i="2"/>
  <c r="BF716" i="2"/>
  <c r="T716" i="2"/>
  <c r="R716" i="2"/>
  <c r="P716" i="2"/>
  <c r="BI714" i="2"/>
  <c r="BH714" i="2"/>
  <c r="BG714" i="2"/>
  <c r="BF714" i="2"/>
  <c r="T714" i="2"/>
  <c r="R714" i="2"/>
  <c r="P714" i="2"/>
  <c r="BI710" i="2"/>
  <c r="BH710" i="2"/>
  <c r="BG710" i="2"/>
  <c r="BF710" i="2"/>
  <c r="T710" i="2"/>
  <c r="R710" i="2"/>
  <c r="P710" i="2"/>
  <c r="BI703" i="2"/>
  <c r="BH703" i="2"/>
  <c r="BG703" i="2"/>
  <c r="BF703" i="2"/>
  <c r="T703" i="2"/>
  <c r="R703" i="2"/>
  <c r="P703" i="2"/>
  <c r="BI702" i="2"/>
  <c r="BH702" i="2"/>
  <c r="BG702" i="2"/>
  <c r="BF702" i="2"/>
  <c r="T702" i="2"/>
  <c r="R702" i="2"/>
  <c r="P702" i="2"/>
  <c r="BI694" i="2"/>
  <c r="BH694" i="2"/>
  <c r="BG694" i="2"/>
  <c r="BF694" i="2"/>
  <c r="T694" i="2"/>
  <c r="R694" i="2"/>
  <c r="P694" i="2"/>
  <c r="BI684" i="2"/>
  <c r="BH684" i="2"/>
  <c r="BG684" i="2"/>
  <c r="BF684" i="2"/>
  <c r="T684" i="2"/>
  <c r="R684" i="2"/>
  <c r="P684" i="2"/>
  <c r="BI675" i="2"/>
  <c r="BH675" i="2"/>
  <c r="BG675" i="2"/>
  <c r="BF675" i="2"/>
  <c r="T675" i="2"/>
  <c r="R675" i="2"/>
  <c r="P675" i="2"/>
  <c r="BI672" i="2"/>
  <c r="BH672" i="2"/>
  <c r="BG672" i="2"/>
  <c r="BF672" i="2"/>
  <c r="T672" i="2"/>
  <c r="R672" i="2"/>
  <c r="P672" i="2"/>
  <c r="BI670" i="2"/>
  <c r="BH670" i="2"/>
  <c r="BG670" i="2"/>
  <c r="BF670" i="2"/>
  <c r="T670" i="2"/>
  <c r="R670" i="2"/>
  <c r="P670" i="2"/>
  <c r="BI664" i="2"/>
  <c r="BH664" i="2"/>
  <c r="BG664" i="2"/>
  <c r="BF664" i="2"/>
  <c r="T664" i="2"/>
  <c r="R664" i="2"/>
  <c r="P664" i="2"/>
  <c r="BI661" i="2"/>
  <c r="BH661" i="2"/>
  <c r="BG661" i="2"/>
  <c r="BF661" i="2"/>
  <c r="T661" i="2"/>
  <c r="R661" i="2"/>
  <c r="P661" i="2"/>
  <c r="BI659" i="2"/>
  <c r="BH659" i="2"/>
  <c r="BG659" i="2"/>
  <c r="BF659" i="2"/>
  <c r="T659" i="2"/>
  <c r="R659" i="2"/>
  <c r="P659" i="2"/>
  <c r="BI654" i="2"/>
  <c r="BH654" i="2"/>
  <c r="BG654" i="2"/>
  <c r="BF654" i="2"/>
  <c r="T654" i="2"/>
  <c r="R654" i="2"/>
  <c r="P654" i="2"/>
  <c r="BI651" i="2"/>
  <c r="BH651" i="2"/>
  <c r="BG651" i="2"/>
  <c r="BF651" i="2"/>
  <c r="T651" i="2"/>
  <c r="R651" i="2"/>
  <c r="P651" i="2"/>
  <c r="BI648" i="2"/>
  <c r="BH648" i="2"/>
  <c r="BG648" i="2"/>
  <c r="BF648" i="2"/>
  <c r="T648" i="2"/>
  <c r="R648" i="2"/>
  <c r="P648" i="2"/>
  <c r="BI640" i="2"/>
  <c r="BH640" i="2"/>
  <c r="BG640" i="2"/>
  <c r="BF640" i="2"/>
  <c r="T640" i="2"/>
  <c r="R640" i="2"/>
  <c r="P640" i="2"/>
  <c r="BI633" i="2"/>
  <c r="BH633" i="2"/>
  <c r="BG633" i="2"/>
  <c r="BF633" i="2"/>
  <c r="T633" i="2"/>
  <c r="R633" i="2"/>
  <c r="P633" i="2"/>
  <c r="BI603" i="2"/>
  <c r="BH603" i="2"/>
  <c r="BG603" i="2"/>
  <c r="BF603" i="2"/>
  <c r="T603" i="2"/>
  <c r="R603" i="2"/>
  <c r="P603" i="2"/>
  <c r="BI598" i="2"/>
  <c r="BH598" i="2"/>
  <c r="BG598" i="2"/>
  <c r="BF598" i="2"/>
  <c r="T598" i="2"/>
  <c r="R598" i="2"/>
  <c r="P598" i="2"/>
  <c r="BI594" i="2"/>
  <c r="BH594" i="2"/>
  <c r="BG594" i="2"/>
  <c r="BF594" i="2"/>
  <c r="T594" i="2"/>
  <c r="R594" i="2"/>
  <c r="P594" i="2"/>
  <c r="BI536" i="2"/>
  <c r="BH536" i="2"/>
  <c r="BG536" i="2"/>
  <c r="BF536" i="2"/>
  <c r="T536" i="2"/>
  <c r="R536" i="2"/>
  <c r="P536" i="2"/>
  <c r="BI527" i="2"/>
  <c r="BH527" i="2"/>
  <c r="BG527" i="2"/>
  <c r="BF527" i="2"/>
  <c r="T527" i="2"/>
  <c r="R527" i="2"/>
  <c r="P527" i="2"/>
  <c r="BI523" i="2"/>
  <c r="BH523" i="2"/>
  <c r="BG523" i="2"/>
  <c r="BF523" i="2"/>
  <c r="T523" i="2"/>
  <c r="R523" i="2"/>
  <c r="P523" i="2"/>
  <c r="BI519" i="2"/>
  <c r="BH519" i="2"/>
  <c r="BG519" i="2"/>
  <c r="BF519" i="2"/>
  <c r="T519" i="2"/>
  <c r="R519" i="2"/>
  <c r="P519" i="2"/>
  <c r="BI510" i="2"/>
  <c r="BH510" i="2"/>
  <c r="BG510" i="2"/>
  <c r="BF510" i="2"/>
  <c r="T510" i="2"/>
  <c r="R510" i="2"/>
  <c r="P510" i="2"/>
  <c r="BI507" i="2"/>
  <c r="BH507" i="2"/>
  <c r="BG507" i="2"/>
  <c r="BF507" i="2"/>
  <c r="T507" i="2"/>
  <c r="R507" i="2"/>
  <c r="P507" i="2"/>
  <c r="BI488" i="2"/>
  <c r="BH488" i="2"/>
  <c r="BG488" i="2"/>
  <c r="BF488" i="2"/>
  <c r="T488" i="2"/>
  <c r="R488" i="2"/>
  <c r="P488" i="2"/>
  <c r="BI484" i="2"/>
  <c r="BH484" i="2"/>
  <c r="BG484" i="2"/>
  <c r="BF484" i="2"/>
  <c r="T484" i="2"/>
  <c r="R484" i="2"/>
  <c r="P484" i="2"/>
  <c r="BI475" i="2"/>
  <c r="BH475" i="2"/>
  <c r="BG475" i="2"/>
  <c r="BF475" i="2"/>
  <c r="T475" i="2"/>
  <c r="R475" i="2"/>
  <c r="P475" i="2"/>
  <c r="BI472" i="2"/>
  <c r="BH472" i="2"/>
  <c r="BG472" i="2"/>
  <c r="BF472" i="2"/>
  <c r="T472" i="2"/>
  <c r="R472" i="2"/>
  <c r="P472" i="2"/>
  <c r="BI469" i="2"/>
  <c r="BH469" i="2"/>
  <c r="BG469" i="2"/>
  <c r="BF469" i="2"/>
  <c r="T469" i="2"/>
  <c r="R469" i="2"/>
  <c r="P469" i="2"/>
  <c r="BI467" i="2"/>
  <c r="BH467" i="2"/>
  <c r="BG467" i="2"/>
  <c r="BF467" i="2"/>
  <c r="T467" i="2"/>
  <c r="R467" i="2"/>
  <c r="P467" i="2"/>
  <c r="BI465" i="2"/>
  <c r="BH465" i="2"/>
  <c r="BG465" i="2"/>
  <c r="BF465" i="2"/>
  <c r="T465" i="2"/>
  <c r="R465" i="2"/>
  <c r="P465" i="2"/>
  <c r="BI463" i="2"/>
  <c r="BH463" i="2"/>
  <c r="BG463" i="2"/>
  <c r="BF463" i="2"/>
  <c r="T463" i="2"/>
  <c r="R463" i="2"/>
  <c r="P463" i="2"/>
  <c r="BI461" i="2"/>
  <c r="BH461" i="2"/>
  <c r="BG461" i="2"/>
  <c r="BF461" i="2"/>
  <c r="T461" i="2"/>
  <c r="R461" i="2"/>
  <c r="P461" i="2"/>
  <c r="BI434" i="2"/>
  <c r="BH434" i="2"/>
  <c r="BG434" i="2"/>
  <c r="BF434" i="2"/>
  <c r="T434" i="2"/>
  <c r="R434" i="2"/>
  <c r="P434" i="2"/>
  <c r="BI427" i="2"/>
  <c r="BH427" i="2"/>
  <c r="BG427" i="2"/>
  <c r="BF427" i="2"/>
  <c r="T427" i="2"/>
  <c r="R427" i="2"/>
  <c r="P427" i="2"/>
  <c r="BI414" i="2"/>
  <c r="BH414" i="2"/>
  <c r="BG414" i="2"/>
  <c r="BF414" i="2"/>
  <c r="T414" i="2"/>
  <c r="R414" i="2"/>
  <c r="P414" i="2"/>
  <c r="BI410" i="2"/>
  <c r="BH410" i="2"/>
  <c r="BG410" i="2"/>
  <c r="BF410" i="2"/>
  <c r="T410" i="2"/>
  <c r="R410" i="2"/>
  <c r="P410" i="2"/>
  <c r="BI406" i="2"/>
  <c r="BH406" i="2"/>
  <c r="BG406" i="2"/>
  <c r="BF406" i="2"/>
  <c r="T406" i="2"/>
  <c r="R406" i="2"/>
  <c r="P406" i="2"/>
  <c r="BI400" i="2"/>
  <c r="BH400" i="2"/>
  <c r="BG400" i="2"/>
  <c r="BF400" i="2"/>
  <c r="T400" i="2"/>
  <c r="R400" i="2"/>
  <c r="P400" i="2"/>
  <c r="BI364" i="2"/>
  <c r="BH364" i="2"/>
  <c r="BG364" i="2"/>
  <c r="BF364" i="2"/>
  <c r="T364" i="2"/>
  <c r="R364" i="2"/>
  <c r="P364" i="2"/>
  <c r="BI354" i="2"/>
  <c r="BH354" i="2"/>
  <c r="BG354" i="2"/>
  <c r="BF354" i="2"/>
  <c r="T354" i="2"/>
  <c r="R354" i="2"/>
  <c r="P354" i="2"/>
  <c r="BI344" i="2"/>
  <c r="BH344" i="2"/>
  <c r="BG344" i="2"/>
  <c r="BF344" i="2"/>
  <c r="T344" i="2"/>
  <c r="R344" i="2"/>
  <c r="P344" i="2"/>
  <c r="BI339" i="2"/>
  <c r="BH339" i="2"/>
  <c r="BG339" i="2"/>
  <c r="BF339" i="2"/>
  <c r="T339" i="2"/>
  <c r="R339" i="2"/>
  <c r="P339" i="2"/>
  <c r="BI329" i="2"/>
  <c r="BH329" i="2"/>
  <c r="BG329" i="2"/>
  <c r="BF329" i="2"/>
  <c r="T329" i="2"/>
  <c r="R329" i="2"/>
  <c r="P329" i="2"/>
  <c r="BI319" i="2"/>
  <c r="BH319" i="2"/>
  <c r="BG319" i="2"/>
  <c r="BF319" i="2"/>
  <c r="T319" i="2"/>
  <c r="R319" i="2"/>
  <c r="P319" i="2"/>
  <c r="BI314" i="2"/>
  <c r="BH314" i="2"/>
  <c r="BG314" i="2"/>
  <c r="BF314" i="2"/>
  <c r="T314" i="2"/>
  <c r="R314" i="2"/>
  <c r="P314" i="2"/>
  <c r="BI304" i="2"/>
  <c r="BH304" i="2"/>
  <c r="BG304" i="2"/>
  <c r="BF304" i="2"/>
  <c r="T304" i="2"/>
  <c r="R304" i="2"/>
  <c r="P304" i="2"/>
  <c r="BI294" i="2"/>
  <c r="BH294" i="2"/>
  <c r="BG294" i="2"/>
  <c r="BF294" i="2"/>
  <c r="T294" i="2"/>
  <c r="R294" i="2"/>
  <c r="P294" i="2"/>
  <c r="BI289" i="2"/>
  <c r="BH289" i="2"/>
  <c r="BG289" i="2"/>
  <c r="BF289" i="2"/>
  <c r="T289" i="2"/>
  <c r="R289" i="2"/>
  <c r="P289" i="2"/>
  <c r="BI287" i="2"/>
  <c r="BH287" i="2"/>
  <c r="BG287" i="2"/>
  <c r="BF287" i="2"/>
  <c r="T287" i="2"/>
  <c r="R287" i="2"/>
  <c r="P287" i="2"/>
  <c r="BI278" i="2"/>
  <c r="BH278" i="2"/>
  <c r="BG278" i="2"/>
  <c r="BF278" i="2"/>
  <c r="T278" i="2"/>
  <c r="R278" i="2"/>
  <c r="P278" i="2"/>
  <c r="BI258" i="2"/>
  <c r="BH258" i="2"/>
  <c r="BG258" i="2"/>
  <c r="BF258" i="2"/>
  <c r="T258" i="2"/>
  <c r="R258" i="2"/>
  <c r="P258" i="2"/>
  <c r="BI247" i="2"/>
  <c r="BH247" i="2"/>
  <c r="BG247" i="2"/>
  <c r="BF247" i="2"/>
  <c r="T247" i="2"/>
  <c r="R247" i="2"/>
  <c r="P247" i="2"/>
  <c r="BI240" i="2"/>
  <c r="BH240" i="2"/>
  <c r="BG240" i="2"/>
  <c r="BF240" i="2"/>
  <c r="T240" i="2"/>
  <c r="R240" i="2"/>
  <c r="P240" i="2"/>
  <c r="BI231" i="2"/>
  <c r="BH231" i="2"/>
  <c r="BG231" i="2"/>
  <c r="BF231" i="2"/>
  <c r="T231" i="2"/>
  <c r="R231" i="2"/>
  <c r="P231"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08" i="2"/>
  <c r="BH208" i="2"/>
  <c r="BG208" i="2"/>
  <c r="BF208" i="2"/>
  <c r="T208" i="2"/>
  <c r="R208" i="2"/>
  <c r="P208" i="2"/>
  <c r="BI204" i="2"/>
  <c r="BH204" i="2"/>
  <c r="BG204" i="2"/>
  <c r="BF204" i="2"/>
  <c r="T204" i="2"/>
  <c r="R204" i="2"/>
  <c r="P204" i="2"/>
  <c r="BI195" i="2"/>
  <c r="BH195" i="2"/>
  <c r="BG195" i="2"/>
  <c r="BF195" i="2"/>
  <c r="T195" i="2"/>
  <c r="R195" i="2"/>
  <c r="P195" i="2"/>
  <c r="BI188" i="2"/>
  <c r="BH188" i="2"/>
  <c r="BG188" i="2"/>
  <c r="BF188" i="2"/>
  <c r="T188" i="2"/>
  <c r="R188" i="2"/>
  <c r="P188" i="2"/>
  <c r="BI165" i="2"/>
  <c r="BH165" i="2"/>
  <c r="BG165" i="2"/>
  <c r="BF165" i="2"/>
  <c r="T165" i="2"/>
  <c r="R165" i="2"/>
  <c r="P165" i="2"/>
  <c r="BI155" i="2"/>
  <c r="BH155" i="2"/>
  <c r="BG155" i="2"/>
  <c r="BF155" i="2"/>
  <c r="T155" i="2"/>
  <c r="R155" i="2"/>
  <c r="P155" i="2"/>
  <c r="BI137" i="2"/>
  <c r="BH137" i="2"/>
  <c r="BG137" i="2"/>
  <c r="BF137" i="2"/>
  <c r="T137" i="2"/>
  <c r="R137" i="2"/>
  <c r="P137" i="2"/>
  <c r="BI126" i="2"/>
  <c r="BH126" i="2"/>
  <c r="BG126" i="2"/>
  <c r="BF126" i="2"/>
  <c r="T126" i="2"/>
  <c r="R126" i="2"/>
  <c r="P126" i="2"/>
  <c r="BI124" i="2"/>
  <c r="BH124" i="2"/>
  <c r="BG124" i="2"/>
  <c r="BF124" i="2"/>
  <c r="T124" i="2"/>
  <c r="R124" i="2"/>
  <c r="P124" i="2"/>
  <c r="BI122" i="2"/>
  <c r="BH122" i="2"/>
  <c r="BG122" i="2"/>
  <c r="BF122" i="2"/>
  <c r="T122" i="2"/>
  <c r="R122" i="2"/>
  <c r="P122" i="2"/>
  <c r="BI120" i="2"/>
  <c r="BH120" i="2"/>
  <c r="BG120" i="2"/>
  <c r="BF120" i="2"/>
  <c r="T120" i="2"/>
  <c r="R120" i="2"/>
  <c r="P120" i="2"/>
  <c r="BI118" i="2"/>
  <c r="BH118" i="2"/>
  <c r="BG118" i="2"/>
  <c r="BF118" i="2"/>
  <c r="T118" i="2"/>
  <c r="R118" i="2"/>
  <c r="P118" i="2"/>
  <c r="BI116" i="2"/>
  <c r="BH116" i="2"/>
  <c r="BG116" i="2"/>
  <c r="BF116" i="2"/>
  <c r="F34" i="2" s="1"/>
  <c r="T116" i="2"/>
  <c r="R116" i="2"/>
  <c r="P116" i="2"/>
  <c r="BI111" i="2"/>
  <c r="BH111" i="2"/>
  <c r="BG111" i="2"/>
  <c r="BF111" i="2"/>
  <c r="T111" i="2"/>
  <c r="R111" i="2"/>
  <c r="P111" i="2"/>
  <c r="BI106" i="2"/>
  <c r="BH106" i="2"/>
  <c r="BG106" i="2"/>
  <c r="BF106" i="2"/>
  <c r="T106" i="2"/>
  <c r="R106" i="2"/>
  <c r="P106" i="2"/>
  <c r="BI101" i="2"/>
  <c r="F37" i="2" s="1"/>
  <c r="BH101" i="2"/>
  <c r="F36" i="2" s="1"/>
  <c r="BG101" i="2"/>
  <c r="BF101" i="2"/>
  <c r="T101" i="2"/>
  <c r="R101" i="2"/>
  <c r="P101" i="2"/>
  <c r="J95" i="2"/>
  <c r="J94" i="2"/>
  <c r="F94" i="2"/>
  <c r="F92" i="2"/>
  <c r="E90" i="2"/>
  <c r="J55" i="2"/>
  <c r="J54" i="2"/>
  <c r="F54" i="2"/>
  <c r="F52" i="2"/>
  <c r="E50" i="2"/>
  <c r="J18" i="2"/>
  <c r="E18" i="2"/>
  <c r="F95" i="2" s="1"/>
  <c r="J17" i="2"/>
  <c r="J12" i="2"/>
  <c r="J92" i="2"/>
  <c r="E7" i="2"/>
  <c r="E88" i="2"/>
  <c r="L50" i="1"/>
  <c r="AM50" i="1"/>
  <c r="AM49" i="1"/>
  <c r="L49" i="1"/>
  <c r="AM47" i="1"/>
  <c r="L47" i="1"/>
  <c r="L45" i="1"/>
  <c r="L44" i="1"/>
  <c r="J1286" i="2"/>
  <c r="BK1499" i="2"/>
  <c r="J219" i="2"/>
  <c r="BK1767" i="2"/>
  <c r="J1310" i="2"/>
  <c r="J782" i="2"/>
  <c r="J110" i="3"/>
  <c r="J1429" i="2"/>
  <c r="BK287" i="2"/>
  <c r="BK1260" i="2"/>
  <c r="J106" i="2"/>
  <c r="J1632" i="2"/>
  <c r="J507" i="2"/>
  <c r="J1279" i="2"/>
  <c r="J732" i="2"/>
  <c r="BK1550" i="2"/>
  <c r="BK1117" i="2"/>
  <c r="BK1771" i="2"/>
  <c r="BK118" i="2"/>
  <c r="J1155" i="2"/>
  <c r="J217" i="2"/>
  <c r="J519" i="2"/>
  <c r="J1559" i="2"/>
  <c r="J1253" i="2"/>
  <c r="BK726" i="2"/>
  <c r="J1765" i="2"/>
  <c r="BK1327" i="2"/>
  <c r="J294" i="2"/>
  <c r="J1731" i="2"/>
  <c r="BK872" i="2"/>
  <c r="BK1588" i="2"/>
  <c r="BK1042" i="2"/>
  <c r="BK1378" i="2"/>
  <c r="BK434" i="2"/>
  <c r="J94" i="3"/>
  <c r="J124" i="2"/>
  <c r="BK165" i="2"/>
  <c r="BK1543" i="2"/>
  <c r="BK410" i="2"/>
  <c r="J1339" i="2"/>
  <c r="BK1033" i="2"/>
  <c r="BK469" i="2"/>
  <c r="BK1462" i="2"/>
  <c r="J702" i="2"/>
  <c r="J354" i="2"/>
  <c r="BK122" i="2"/>
  <c r="J1362" i="2"/>
  <c r="BK1070" i="2"/>
  <c r="BK675" i="2"/>
  <c r="BK1068" i="2"/>
  <c r="J319" i="2"/>
  <c r="J1655" i="2"/>
  <c r="J1440" i="2"/>
  <c r="BK1277" i="2"/>
  <c r="BK1003" i="2"/>
  <c r="J1819" i="2"/>
  <c r="J1768" i="2"/>
  <c r="J1708" i="2"/>
  <c r="BK1488" i="2"/>
  <c r="J1393" i="2"/>
  <c r="J1267" i="2"/>
  <c r="BK507" i="2"/>
  <c r="J188" i="3"/>
  <c r="BK137" i="3"/>
  <c r="J161" i="3"/>
  <c r="J1641" i="2"/>
  <c r="J1129" i="2"/>
  <c r="J1740" i="2"/>
  <c r="J1355" i="2"/>
  <c r="J1174" i="2"/>
  <c r="BK475" i="2"/>
  <c r="BK1822" i="2"/>
  <c r="J1769" i="2"/>
  <c r="BK830" i="2"/>
  <c r="J202" i="3"/>
  <c r="J170" i="3"/>
  <c r="BK1463" i="2"/>
  <c r="J1610" i="2"/>
  <c r="J1068" i="2"/>
  <c r="BK1813" i="2"/>
  <c r="BK1723" i="2"/>
  <c r="BK1387" i="2"/>
  <c r="BK734" i="2"/>
  <c r="BK202" i="3"/>
  <c r="BK1746" i="2"/>
  <c r="J747" i="2"/>
  <c r="BK710" i="2"/>
  <c r="J1805" i="2"/>
  <c r="J1536" i="2"/>
  <c r="BK832" i="2"/>
  <c r="BK110" i="3"/>
  <c r="J165" i="3"/>
  <c r="J1543" i="2"/>
  <c r="BK996" i="2"/>
  <c r="J1635" i="2"/>
  <c r="BK1262" i="2"/>
  <c r="BK664" i="2"/>
  <c r="J364" i="2"/>
  <c r="J1662" i="2"/>
  <c r="BK659" i="2"/>
  <c r="BK1288" i="2"/>
  <c r="J137" i="2"/>
  <c r="BK1129" i="2"/>
  <c r="BK1799" i="2"/>
  <c r="BK1590" i="2"/>
  <c r="J1176" i="2"/>
  <c r="J204" i="2"/>
  <c r="BK1777" i="2"/>
  <c r="BK1245" i="2"/>
  <c r="J406" i="2"/>
  <c r="J1260" i="2"/>
  <c r="J1759" i="2"/>
  <c r="J1446" i="2"/>
  <c r="J1200" i="2"/>
  <c r="BK193" i="3"/>
  <c r="J1822" i="2"/>
  <c r="BK1190" i="2"/>
  <c r="BK510" i="2"/>
  <c r="BK1433" i="2"/>
  <c r="BK782" i="2"/>
  <c r="J1832" i="2"/>
  <c r="BK1808" i="2"/>
  <c r="BK1781" i="2"/>
  <c r="J1670" i="2"/>
  <c r="J1334" i="2"/>
  <c r="J1178" i="2"/>
  <c r="J855" i="2"/>
  <c r="J598" i="2"/>
  <c r="J198" i="3"/>
  <c r="J89" i="3"/>
  <c r="BK1568" i="2"/>
  <c r="J1141" i="2"/>
  <c r="BK1706" i="2"/>
  <c r="BK1414" i="2"/>
  <c r="J1062" i="2"/>
  <c r="BK1830" i="2"/>
  <c r="J1721" i="2"/>
  <c r="J1414" i="2"/>
  <c r="BK769" i="2"/>
  <c r="BK221" i="2"/>
  <c r="BK147" i="3"/>
  <c r="BK203" i="3"/>
  <c r="BK1559" i="2"/>
  <c r="J1295" i="2"/>
  <c r="BK960" i="2"/>
  <c r="J427" i="2"/>
  <c r="J1564" i="2"/>
  <c r="BK1231" i="2"/>
  <c r="BK1762" i="2"/>
  <c r="BK1429" i="2"/>
  <c r="BK1297" i="2"/>
  <c r="BK1155" i="2"/>
  <c r="BK714" i="2"/>
  <c r="BK1364" i="2"/>
  <c r="BK957" i="2"/>
  <c r="BK134" i="3"/>
  <c r="J1399" i="2"/>
  <c r="J930" i="2"/>
  <c r="J1288" i="2"/>
  <c r="BK979" i="2"/>
  <c r="J594" i="2"/>
  <c r="J1767" i="2"/>
  <c r="J1630" i="2"/>
  <c r="J1449" i="2"/>
  <c r="J1364" i="2"/>
  <c r="J1777" i="2"/>
  <c r="BK1699" i="2"/>
  <c r="J1422" i="2"/>
  <c r="J1262" i="2"/>
  <c r="BK774" i="2"/>
  <c r="J95" i="3"/>
  <c r="J1763" i="2"/>
  <c r="BK111" i="2"/>
  <c r="J1582" i="2"/>
  <c r="J1316" i="2"/>
  <c r="BK1054" i="2"/>
  <c r="BK812" i="2"/>
  <c r="BK1395" i="2"/>
  <c r="BK1205" i="2"/>
  <c r="J716" i="2"/>
  <c r="J1699" i="2"/>
  <c r="BK1428" i="2"/>
  <c r="BK651" i="2"/>
  <c r="J231" i="2"/>
  <c r="J34" i="2"/>
  <c r="J124" i="3"/>
  <c r="BK1769" i="2"/>
  <c r="J1348" i="2"/>
  <c r="BK1013" i="2"/>
  <c r="J1643" i="2"/>
  <c r="J1190" i="2"/>
  <c r="BK594" i="2"/>
  <c r="J1810" i="2"/>
  <c r="BK1750" i="2"/>
  <c r="BK1374" i="2"/>
  <c r="BK1131" i="2"/>
  <c r="J1775" i="2"/>
  <c r="BK258" i="2"/>
  <c r="J1499" i="2"/>
  <c r="J1088" i="2"/>
  <c r="J830" i="2"/>
  <c r="BK354" i="2"/>
  <c r="BK1359" i="2"/>
  <c r="J1463" i="2"/>
  <c r="J1325" i="2"/>
  <c r="J1070" i="2"/>
  <c r="J862" i="2"/>
  <c r="J510" i="2"/>
  <c r="J1590" i="2"/>
  <c r="J1076" i="2"/>
  <c r="BK364" i="2"/>
  <c r="J1679" i="2"/>
  <c r="J1188" i="2"/>
  <c r="BK1733" i="2"/>
  <c r="BK1339" i="2"/>
  <c r="BK1178" i="2"/>
  <c r="J842" i="2"/>
  <c r="BK278" i="2"/>
  <c r="J1748" i="2"/>
  <c r="BK1446" i="2"/>
  <c r="J179" i="3"/>
  <c r="BK1819" i="2"/>
  <c r="BK1773" i="2"/>
  <c r="BK155" i="2"/>
  <c r="BK1621" i="2"/>
  <c r="J1380" i="2"/>
  <c r="J165" i="2"/>
  <c r="J1462" i="2"/>
  <c r="BK1174" i="2"/>
  <c r="J484" i="2"/>
  <c r="J1646" i="2"/>
  <c r="BK1362" i="2"/>
  <c r="J774" i="2"/>
  <c r="BK472" i="2"/>
  <c r="J329" i="2"/>
  <c r="BK188" i="2"/>
  <c r="BK158" i="3"/>
  <c r="J1788" i="2"/>
  <c r="BK99" i="3"/>
  <c r="BK294" i="2"/>
  <c r="BK1761" i="2"/>
  <c r="BK1578" i="2"/>
  <c r="BK1220" i="2"/>
  <c r="J1100" i="2"/>
  <c r="BK1610" i="2"/>
  <c r="J1297" i="2"/>
  <c r="J1102" i="2"/>
  <c r="J769" i="2"/>
  <c r="J536" i="2"/>
  <c r="J1764" i="2"/>
  <c r="J1568" i="2"/>
  <c r="J1302" i="2"/>
  <c r="BK1176" i="2"/>
  <c r="J899" i="2"/>
  <c r="J603" i="2"/>
  <c r="J467" i="2"/>
  <c r="F35" i="2"/>
  <c r="J1652" i="2"/>
  <c r="BK314" i="2"/>
  <c r="J990" i="2"/>
  <c r="J1828" i="2"/>
  <c r="BK1564" i="2"/>
  <c r="J1245" i="2"/>
  <c r="BK188" i="3"/>
  <c r="BK219" i="2"/>
  <c r="J741" i="2"/>
  <c r="BK1450" i="2"/>
  <c r="BK95" i="3"/>
  <c r="BK1766" i="2"/>
  <c r="AS54" i="1"/>
  <c r="J1320" i="2"/>
  <c r="J918" i="2"/>
  <c r="J1210" i="2"/>
  <c r="J465" i="2"/>
  <c r="J339" i="2"/>
  <c r="J703" i="2"/>
  <c r="J672" i="2"/>
  <c r="J1772" i="2"/>
  <c r="BK1477" i="2"/>
  <c r="BK1028" i="2"/>
  <c r="BK1027" i="2" s="1"/>
  <c r="J1027" i="2" s="1"/>
  <c r="J66" i="2" s="1"/>
  <c r="J111" i="2"/>
  <c r="BK113" i="3"/>
  <c r="J1042" i="2"/>
  <c r="BK1136" i="2"/>
  <c r="BK1815" i="2"/>
  <c r="J1588" i="2"/>
  <c r="J996" i="2"/>
  <c r="J1231" i="2"/>
  <c r="BK1670" i="2"/>
  <c r="BK1119" i="2"/>
  <c r="J434" i="2"/>
  <c r="BK1399" i="2"/>
  <c r="BK195" i="2"/>
  <c r="BK1784" i="2"/>
  <c r="J188" i="2"/>
  <c r="J1470" i="2"/>
  <c r="J960" i="2"/>
  <c r="BK633" i="2"/>
  <c r="BK1303" i="2"/>
  <c r="J836" i="2"/>
  <c r="BK170" i="3"/>
  <c r="BK176" i="3"/>
  <c r="BK240" i="2"/>
  <c r="J1433" i="2"/>
  <c r="J1107" i="2"/>
  <c r="J714" i="2"/>
  <c r="J1746" i="2"/>
  <c r="J664" i="2"/>
  <c r="J1578" i="2"/>
  <c r="BK1311" i="2"/>
  <c r="BK1148" i="2"/>
  <c r="BK814" i="2"/>
  <c r="BK1772" i="2"/>
  <c r="BK319" i="2"/>
  <c r="J1820" i="2"/>
  <c r="BK1740" i="2"/>
  <c r="BK1834" i="2"/>
  <c r="J1454" i="2"/>
  <c r="J938" i="2"/>
  <c r="J726" i="2"/>
  <c r="BK467" i="2"/>
  <c r="BK1760" i="2"/>
  <c r="J1539" i="2"/>
  <c r="BK1253" i="2"/>
  <c r="BK1757" i="2"/>
  <c r="BK1513" i="2"/>
  <c r="J1359" i="2"/>
  <c r="BK1200" i="2"/>
  <c r="BK1094" i="2"/>
  <c r="J812" i="2"/>
  <c r="J287" i="2"/>
  <c r="BK329" i="2"/>
  <c r="BK1735" i="2"/>
  <c r="J1513" i="2"/>
  <c r="BK1183" i="2"/>
  <c r="BK855" i="2"/>
  <c r="J414" i="2"/>
  <c r="J1638" i="2"/>
  <c r="J1391" i="2"/>
  <c r="BK1165" i="2"/>
  <c r="J1003" i="2"/>
  <c r="J1761" i="2"/>
  <c r="J1625" i="2"/>
  <c r="J1488" i="2"/>
  <c r="J1408" i="2"/>
  <c r="BK1368" i="2"/>
  <c r="BK1240" i="2"/>
  <c r="J1195" i="2"/>
  <c r="BK527" i="2"/>
  <c r="BK339" i="2"/>
  <c r="BK124" i="2"/>
  <c r="BK1825" i="2"/>
  <c r="J1815" i="2"/>
  <c r="J1784" i="2"/>
  <c r="BK1731" i="2"/>
  <c r="BK1652" i="2"/>
  <c r="J1586" i="2"/>
  <c r="BK1454" i="2"/>
  <c r="J1428" i="2"/>
  <c r="BK1325" i="2"/>
  <c r="BK1021" i="2"/>
  <c r="BK732" i="2"/>
  <c r="BK231" i="2"/>
  <c r="BK198" i="3"/>
  <c r="J129" i="3"/>
  <c r="J113" i="3"/>
  <c r="J189" i="3"/>
  <c r="BK1768" i="2"/>
  <c r="J1227" i="2"/>
  <c r="J1033" i="2"/>
  <c r="J463" i="2"/>
  <c r="J1553" i="2"/>
  <c r="J1222" i="2"/>
  <c r="BK1679" i="2"/>
  <c r="BK1393" i="2"/>
  <c r="BK1269" i="2"/>
  <c r="BK1112" i="2"/>
  <c r="BK661" i="2"/>
  <c r="BK1828" i="2"/>
  <c r="J1813" i="2"/>
  <c r="J1733" i="2"/>
  <c r="BK1655" i="2"/>
  <c r="BK1470" i="2"/>
  <c r="BK1382" i="2"/>
  <c r="BK1286" i="2"/>
  <c r="BK747" i="2"/>
  <c r="J633" i="2"/>
  <c r="BK217" i="2"/>
  <c r="J137" i="3"/>
  <c r="J173" i="3"/>
  <c r="J523" i="2"/>
  <c r="J1136" i="2"/>
  <c r="J1723" i="2"/>
  <c r="BK1153" i="2"/>
  <c r="BK400" i="2"/>
  <c r="BK1803" i="2"/>
  <c r="BK1630" i="2"/>
  <c r="J1441" i="2"/>
  <c r="J1117" i="2"/>
  <c r="J670" i="2"/>
  <c r="J176" i="3"/>
  <c r="J1781" i="2"/>
  <c r="BK1646" i="2"/>
  <c r="BK1102" i="2"/>
  <c r="J472" i="2"/>
  <c r="BK1380" i="2"/>
  <c r="BK799" i="2"/>
  <c r="BK1788" i="2"/>
  <c r="BK1449" i="2"/>
  <c r="BK1302" i="2"/>
  <c r="J651" i="2"/>
  <c r="J1757" i="2"/>
  <c r="BK137" i="2"/>
  <c r="J1378" i="2"/>
  <c r="J1153" i="2"/>
  <c r="BK862" i="2"/>
  <c r="BK126" i="2"/>
  <c r="BK519" i="2"/>
  <c r="BK1584" i="2"/>
  <c r="J1343" i="2"/>
  <c r="J1183" i="2"/>
  <c r="BK949" i="2"/>
  <c r="BK223" i="2"/>
  <c r="BK1251" i="2"/>
  <c r="BK461" i="2"/>
  <c r="J101" i="2"/>
  <c r="J799" i="2"/>
  <c r="BK1556" i="2"/>
  <c r="J1403" i="2"/>
  <c r="J1293" i="2"/>
  <c r="J1124" i="2"/>
  <c r="J1060" i="2"/>
  <c r="BK406" i="2"/>
  <c r="BK1641" i="2"/>
  <c r="BK1348" i="2"/>
  <c r="J957" i="2"/>
  <c r="BK640" i="2"/>
  <c r="J103" i="3"/>
  <c r="BK94" i="3"/>
  <c r="BK1765" i="2"/>
  <c r="BK1523" i="2"/>
  <c r="J1205" i="2"/>
  <c r="J979" i="2"/>
  <c r="BK465" i="2"/>
  <c r="BK1625" i="2"/>
  <c r="J872" i="2"/>
  <c r="BK1632" i="2"/>
  <c r="BK1341" i="2"/>
  <c r="BK1227" i="2"/>
  <c r="BK1076" i="2"/>
  <c r="BK684" i="2"/>
  <c r="J102" i="3"/>
  <c r="J1750" i="2"/>
  <c r="J117" i="3"/>
  <c r="J1770" i="2"/>
  <c r="BK120" i="2"/>
  <c r="BK1592" i="2"/>
  <c r="BK1391" i="2"/>
  <c r="J832" i="2"/>
  <c r="J258" i="2"/>
  <c r="BK1662" i="2"/>
  <c r="BK1422" i="2"/>
  <c r="BK1143" i="2"/>
  <c r="BK930" i="2"/>
  <c r="BK1586" i="2"/>
  <c r="BK1406" i="2"/>
  <c r="BK1320" i="2"/>
  <c r="J1251" i="2"/>
  <c r="J1143" i="2"/>
  <c r="J1013" i="2"/>
  <c r="J488" i="2"/>
  <c r="J155" i="2"/>
  <c r="BK204" i="2"/>
  <c r="BK1635" i="2"/>
  <c r="BK1403" i="2"/>
  <c r="BK1215" i="2"/>
  <c r="J469" i="2"/>
  <c r="J118" i="2"/>
  <c r="J1592" i="2"/>
  <c r="BK1318" i="2"/>
  <c r="BK603" i="2"/>
  <c r="J240" i="2"/>
  <c r="BK1708" i="2"/>
  <c r="J1574" i="2"/>
  <c r="J1341" i="2"/>
  <c r="J1220" i="2"/>
  <c r="BK1100" i="2"/>
  <c r="J891" i="2"/>
  <c r="BK670" i="2"/>
  <c r="BK484" i="2"/>
  <c r="J208" i="2"/>
  <c r="J1808" i="2"/>
  <c r="BK1775" i="2"/>
  <c r="J1771" i="2"/>
  <c r="BK1759" i="2"/>
  <c r="BK1685" i="2"/>
  <c r="BK1623" i="2"/>
  <c r="BK1408" i="2"/>
  <c r="BK1343" i="2"/>
  <c r="BK1295" i="2"/>
  <c r="J1169" i="2"/>
  <c r="BK899" i="2"/>
  <c r="BK759" i="2"/>
  <c r="BK648" i="2"/>
  <c r="BK165" i="3"/>
  <c r="BK173" i="3"/>
  <c r="BK179" i="3"/>
  <c r="J193" i="3"/>
  <c r="BK141" i="3"/>
  <c r="J195" i="2"/>
  <c r="BK1334" i="2"/>
  <c r="J661" i="2"/>
  <c r="J120" i="2"/>
  <c r="J1439" i="2"/>
  <c r="BK1088" i="2"/>
  <c r="BK523" i="2"/>
  <c r="BK1441" i="2"/>
  <c r="BK1310" i="2"/>
  <c r="BK1222" i="2"/>
  <c r="BK1052" i="2"/>
  <c r="BK836" i="2"/>
  <c r="J314" i="2"/>
  <c r="BK1805" i="2"/>
  <c r="BK1763" i="2"/>
  <c r="J1621" i="2"/>
  <c r="BK1439" i="2"/>
  <c r="BK1316" i="2"/>
  <c r="J1215" i="2"/>
  <c r="J949" i="2"/>
  <c r="BK488" i="2"/>
  <c r="J141" i="3"/>
  <c r="J88" i="3"/>
  <c r="J134" i="3"/>
  <c r="J147" i="3"/>
  <c r="BK891" i="2"/>
  <c r="BK1349" i="2"/>
  <c r="J247" i="2"/>
  <c r="J1766" i="2"/>
  <c r="J1233" i="2"/>
  <c r="J203" i="3"/>
  <c r="BK89" i="3"/>
  <c r="BK117" i="3"/>
  <c r="BK1169" i="2"/>
  <c r="J223" i="2"/>
  <c r="J1374" i="2"/>
  <c r="J1054" i="2"/>
  <c r="J289" i="2"/>
  <c r="BK102" i="3"/>
  <c r="BK1082" i="2"/>
  <c r="J1349" i="2"/>
  <c r="J850" i="2"/>
  <c r="BK1697" i="2"/>
  <c r="BK1770" i="2"/>
  <c r="J1406" i="2"/>
  <c r="BK672" i="2"/>
  <c r="J152" i="3"/>
  <c r="BK1748" i="2"/>
  <c r="BK101" i="2"/>
  <c r="J1112" i="2"/>
  <c r="BK1536" i="2"/>
  <c r="BK1267" i="2"/>
  <c r="BK918" i="2"/>
  <c r="BK536" i="2"/>
  <c r="BK1774" i="2"/>
  <c r="J1685" i="2"/>
  <c r="J1165" i="2"/>
  <c r="J1028" i="2"/>
  <c r="BK598" i="2"/>
  <c r="J116" i="2"/>
  <c r="BK304" i="2"/>
  <c r="J1437" i="2"/>
  <c r="BK1285" i="2"/>
  <c r="BK1062" i="2"/>
  <c r="J654" i="2"/>
  <c r="J1277" i="2"/>
  <c r="BK990" i="2"/>
  <c r="J278" i="2"/>
  <c r="J1450" i="2"/>
  <c r="BK1124" i="2"/>
  <c r="J710" i="2"/>
  <c r="J1387" i="2"/>
  <c r="BK1141" i="2"/>
  <c r="BK807" i="2"/>
  <c r="J304" i="2"/>
  <c r="J1830" i="2"/>
  <c r="J1803" i="2"/>
  <c r="BK1764" i="2"/>
  <c r="J1368" i="2"/>
  <c r="BK1238" i="2"/>
  <c r="BK1107" i="2"/>
  <c r="J684" i="2"/>
  <c r="J122" i="2"/>
  <c r="BK152" i="3"/>
  <c r="BK1574" i="2"/>
  <c r="BK850" i="2"/>
  <c r="J1706" i="2"/>
  <c r="BK938" i="2"/>
  <c r="BK289" i="2"/>
  <c r="J1523" i="2"/>
  <c r="J126" i="2"/>
  <c r="J1774" i="2"/>
  <c r="J1556" i="2"/>
  <c r="J1332" i="2"/>
  <c r="J1148" i="2"/>
  <c r="BK654" i="2"/>
  <c r="BK1355" i="2"/>
  <c r="J1395" i="2"/>
  <c r="BK116" i="2"/>
  <c r="J1760" i="2"/>
  <c r="BK1421" i="2"/>
  <c r="BK247" i="2"/>
  <c r="J1735" i="2"/>
  <c r="J1240" i="2"/>
  <c r="BK1539" i="2"/>
  <c r="J461" i="2"/>
  <c r="BK1681" i="2"/>
  <c r="J1327" i="2"/>
  <c r="J527" i="2"/>
  <c r="J99" i="3"/>
  <c r="BK88" i="3"/>
  <c r="BK1820" i="2"/>
  <c r="J1762" i="2"/>
  <c r="BK1060" i="2"/>
  <c r="J1681" i="2"/>
  <c r="BK1279" i="2"/>
  <c r="J759" i="2"/>
  <c r="BK1758" i="2"/>
  <c r="BK842" i="2"/>
  <c r="BK1553" i="2"/>
  <c r="J410" i="2"/>
  <c r="BK1233" i="2"/>
  <c r="BK427" i="2"/>
  <c r="J648" i="2"/>
  <c r="J1550" i="2"/>
  <c r="J1094" i="2"/>
  <c r="J158" i="3"/>
  <c r="BK161" i="3"/>
  <c r="J344" i="2"/>
  <c r="J1311" i="2"/>
  <c r="J221" i="2"/>
  <c r="J1477" i="2"/>
  <c r="BK1293" i="2"/>
  <c r="J1021" i="2"/>
  <c r="BK124" i="3"/>
  <c r="J1758" i="2"/>
  <c r="BK1638" i="2"/>
  <c r="BK1332" i="2"/>
  <c r="J1052" i="2"/>
  <c r="BK1188" i="2"/>
  <c r="BK694" i="2"/>
  <c r="BK1643" i="2"/>
  <c r="J1382" i="2"/>
  <c r="J1131" i="2"/>
  <c r="BK741" i="2"/>
  <c r="J1584" i="2"/>
  <c r="J1119" i="2"/>
  <c r="J807" i="2"/>
  <c r="J1737" i="2"/>
  <c r="J1269" i="2"/>
  <c r="BK925" i="2"/>
  <c r="J475" i="2"/>
  <c r="J1303" i="2"/>
  <c r="J1046" i="2"/>
  <c r="J734" i="2"/>
  <c r="BK463" i="2"/>
  <c r="BK1832" i="2"/>
  <c r="BK1810" i="2"/>
  <c r="BK1440" i="2"/>
  <c r="J1318" i="2"/>
  <c r="BK1195" i="2"/>
  <c r="J814" i="2"/>
  <c r="BK414" i="2"/>
  <c r="BK167" i="3"/>
  <c r="J1421" i="2"/>
  <c r="J400" i="2"/>
  <c r="J1305" i="2"/>
  <c r="BK702" i="2"/>
  <c r="BK1582" i="2"/>
  <c r="BK716" i="2"/>
  <c r="J1834" i="2"/>
  <c r="J1799" i="2"/>
  <c r="J1697" i="2"/>
  <c r="BK1415" i="2"/>
  <c r="J1082" i="2"/>
  <c r="BK189" i="3"/>
  <c r="BK129" i="3"/>
  <c r="BK103" i="3"/>
  <c r="BK106" i="2"/>
  <c r="BK1210" i="2"/>
  <c r="J675" i="2"/>
  <c r="BK1305" i="2"/>
  <c r="J925" i="2"/>
  <c r="J1825" i="2"/>
  <c r="J1773" i="2"/>
  <c r="BK1437" i="2"/>
  <c r="J1285" i="2"/>
  <c r="BK703" i="2"/>
  <c r="J167" i="3"/>
  <c r="BK1737" i="2"/>
  <c r="BK208" i="2"/>
  <c r="J1415" i="2"/>
  <c r="BK1046" i="2"/>
  <c r="J694" i="2"/>
  <c r="J1623" i="2"/>
  <c r="J659" i="2"/>
  <c r="BK1721" i="2"/>
  <c r="J1238" i="2"/>
  <c r="J640" i="2"/>
  <c r="BK344" i="2"/>
  <c r="T100" i="2" l="1"/>
  <c r="BK733" i="2"/>
  <c r="J733" i="2"/>
  <c r="J63" i="2"/>
  <c r="R849" i="2"/>
  <c r="BK1573" i="2"/>
  <c r="J1573" i="2" s="1"/>
  <c r="J68" i="2" s="1"/>
  <c r="P1684" i="2"/>
  <c r="P1783" i="2"/>
  <c r="P100" i="2"/>
  <c r="P849" i="2"/>
  <c r="BK1041" i="2"/>
  <c r="J1041" i="2" s="1"/>
  <c r="J67" i="2" s="1"/>
  <c r="BK1629" i="2"/>
  <c r="J1629" i="2"/>
  <c r="J69" i="2" s="1"/>
  <c r="BK1678" i="2"/>
  <c r="J1678" i="2"/>
  <c r="J70" i="2"/>
  <c r="R1678" i="2"/>
  <c r="BK1739" i="2"/>
  <c r="BK1683" i="2" s="1"/>
  <c r="J1683" i="2" s="1"/>
  <c r="J71" i="2" s="1"/>
  <c r="J1739" i="2"/>
  <c r="J73" i="2" s="1"/>
  <c r="T1756" i="2"/>
  <c r="T1776" i="2"/>
  <c r="BK1824" i="2"/>
  <c r="J1824" i="2"/>
  <c r="J78" i="2" s="1"/>
  <c r="R1041" i="2"/>
  <c r="P1573" i="2"/>
  <c r="BK1684" i="2"/>
  <c r="J1684" i="2"/>
  <c r="J72" i="2"/>
  <c r="P1739" i="2"/>
  <c r="BK1783" i="2"/>
  <c r="BK1782" i="2" s="1"/>
  <c r="J1782" i="2" s="1"/>
  <c r="J76" i="2" s="1"/>
  <c r="T1824" i="2"/>
  <c r="T709" i="2"/>
  <c r="R733" i="2"/>
  <c r="T733" i="2"/>
  <c r="R758" i="2"/>
  <c r="R1629" i="2"/>
  <c r="T1678" i="2"/>
  <c r="T1739" i="2"/>
  <c r="T1683" i="2" s="1"/>
  <c r="P1776" i="2"/>
  <c r="P1824" i="2"/>
  <c r="P1041" i="2"/>
  <c r="R1573" i="2"/>
  <c r="R1684" i="2"/>
  <c r="P1756" i="2"/>
  <c r="BK1776" i="2"/>
  <c r="J1776" i="2" s="1"/>
  <c r="J75" i="2" s="1"/>
  <c r="R1776" i="2"/>
  <c r="R1824" i="2"/>
  <c r="R1782" i="2" s="1"/>
  <c r="BK100" i="2"/>
  <c r="J100" i="2" s="1"/>
  <c r="J61" i="2" s="1"/>
  <c r="R709" i="2"/>
  <c r="BK849" i="2"/>
  <c r="J849" i="2"/>
  <c r="J65" i="2"/>
  <c r="T1629" i="2"/>
  <c r="P1678" i="2"/>
  <c r="R1739" i="2"/>
  <c r="R1783" i="2"/>
  <c r="BK123" i="3"/>
  <c r="J123" i="3"/>
  <c r="J62" i="3"/>
  <c r="R100" i="2"/>
  <c r="T849" i="2"/>
  <c r="R123" i="3"/>
  <c r="BK709" i="2"/>
  <c r="J709" i="2"/>
  <c r="J62" i="2" s="1"/>
  <c r="BK758" i="2"/>
  <c r="J758" i="2" s="1"/>
  <c r="J64" i="2" s="1"/>
  <c r="T758" i="2"/>
  <c r="P1629" i="2"/>
  <c r="BK1756" i="2"/>
  <c r="J1756" i="2" s="1"/>
  <c r="J74" i="2" s="1"/>
  <c r="R87" i="3"/>
  <c r="BK166" i="3"/>
  <c r="J166" i="3"/>
  <c r="J63" i="3" s="1"/>
  <c r="T1041" i="2"/>
  <c r="T1573" i="2"/>
  <c r="T1684" i="2"/>
  <c r="R1756" i="2"/>
  <c r="T1783" i="2"/>
  <c r="T1782" i="2" s="1"/>
  <c r="T87" i="3"/>
  <c r="P166" i="3"/>
  <c r="P197" i="3"/>
  <c r="P87" i="3"/>
  <c r="T123" i="3"/>
  <c r="T166" i="3"/>
  <c r="BK197" i="3"/>
  <c r="J197" i="3"/>
  <c r="J65" i="3"/>
  <c r="R197" i="3"/>
  <c r="P709" i="2"/>
  <c r="P733" i="2"/>
  <c r="P758" i="2"/>
  <c r="BK87" i="3"/>
  <c r="J87" i="3" s="1"/>
  <c r="J61" i="3" s="1"/>
  <c r="P123" i="3"/>
  <c r="R166" i="3"/>
  <c r="T197" i="3"/>
  <c r="BK192" i="3"/>
  <c r="J192" i="3"/>
  <c r="J64" i="3"/>
  <c r="J52" i="3"/>
  <c r="J1783" i="2"/>
  <c r="J77" i="2" s="1"/>
  <c r="E48" i="3"/>
  <c r="BE141" i="3"/>
  <c r="BE161" i="3"/>
  <c r="BE188" i="3"/>
  <c r="BE198" i="3"/>
  <c r="BE202" i="3"/>
  <c r="BE95" i="3"/>
  <c r="BE99" i="3"/>
  <c r="BE129" i="3"/>
  <c r="BE137" i="3"/>
  <c r="BE167" i="3"/>
  <c r="BE170" i="3"/>
  <c r="BE203" i="3"/>
  <c r="BE89" i="3"/>
  <c r="BE165" i="3"/>
  <c r="BE176" i="3"/>
  <c r="BE103" i="3"/>
  <c r="BE110" i="3"/>
  <c r="BE152" i="3"/>
  <c r="BE179" i="3"/>
  <c r="BE193" i="3"/>
  <c r="F55" i="3"/>
  <c r="BE94" i="3"/>
  <c r="BE113" i="3"/>
  <c r="BE117" i="3"/>
  <c r="BE147" i="3"/>
  <c r="BE173" i="3"/>
  <c r="BE189" i="3"/>
  <c r="BE158" i="3"/>
  <c r="BE88" i="3"/>
  <c r="BE102" i="3"/>
  <c r="BE124" i="3"/>
  <c r="BE134" i="3"/>
  <c r="BE106" i="2"/>
  <c r="BE120" i="2"/>
  <c r="BE137" i="2"/>
  <c r="BE208" i="2"/>
  <c r="BE219" i="2"/>
  <c r="BE304" i="2"/>
  <c r="BE434" i="2"/>
  <c r="BE467" i="2"/>
  <c r="BE472" i="2"/>
  <c r="BE510" i="2"/>
  <c r="BE519" i="2"/>
  <c r="BE523" i="2"/>
  <c r="BE536" i="2"/>
  <c r="BE675" i="2"/>
  <c r="BE716" i="2"/>
  <c r="BE850" i="2"/>
  <c r="BE872" i="2"/>
  <c r="BE918" i="2"/>
  <c r="BE960" i="2"/>
  <c r="BE990" i="2"/>
  <c r="BE1046" i="2"/>
  <c r="BE1054" i="2"/>
  <c r="BE1076" i="2"/>
  <c r="BE1088" i="2"/>
  <c r="BE1102" i="2"/>
  <c r="BE1141" i="2"/>
  <c r="BE1153" i="2"/>
  <c r="BE1165" i="2"/>
  <c r="BE1174" i="2"/>
  <c r="BE1210" i="2"/>
  <c r="BE1231" i="2"/>
  <c r="BE1240" i="2"/>
  <c r="BE1251" i="2"/>
  <c r="BE1260" i="2"/>
  <c r="BE1262" i="2"/>
  <c r="BE1279" i="2"/>
  <c r="BE1297" i="2"/>
  <c r="BE1305" i="2"/>
  <c r="BE1362" i="2"/>
  <c r="BE1380" i="2"/>
  <c r="BE1429" i="2"/>
  <c r="BE1462" i="2"/>
  <c r="BE1523" i="2"/>
  <c r="BE1559" i="2"/>
  <c r="BE1584" i="2"/>
  <c r="BE1610" i="2"/>
  <c r="BE1638" i="2"/>
  <c r="BE1643" i="2"/>
  <c r="BE1740" i="2"/>
  <c r="BE1757" i="2"/>
  <c r="BE1761" i="2"/>
  <c r="BE1767" i="2"/>
  <c r="BE1768" i="2"/>
  <c r="BE1770" i="2"/>
  <c r="BE1772" i="2"/>
  <c r="BE1774" i="2"/>
  <c r="BE1775" i="2"/>
  <c r="BE1777" i="2"/>
  <c r="BE1781" i="2"/>
  <c r="BE1784" i="2"/>
  <c r="BE1788" i="2"/>
  <c r="BE1799" i="2"/>
  <c r="BE1803" i="2"/>
  <c r="BE1805" i="2"/>
  <c r="BE1808" i="2"/>
  <c r="BE1810" i="2"/>
  <c r="BE1813" i="2"/>
  <c r="BE1815" i="2"/>
  <c r="BE1822" i="2"/>
  <c r="BE1825" i="2"/>
  <c r="BE1828" i="2"/>
  <c r="BE1830" i="2"/>
  <c r="BE1832" i="2"/>
  <c r="BE1834" i="2"/>
  <c r="BA55" i="1"/>
  <c r="E48" i="2"/>
  <c r="J52" i="2"/>
  <c r="F55" i="2"/>
  <c r="BE122" i="2"/>
  <c r="BE165" i="2"/>
  <c r="BE188" i="2"/>
  <c r="BE217" i="2"/>
  <c r="BE289" i="2"/>
  <c r="BE314" i="2"/>
  <c r="BE319" i="2"/>
  <c r="BE364" i="2"/>
  <c r="BE400" i="2"/>
  <c r="BE414" i="2"/>
  <c r="BE427" i="2"/>
  <c r="BE461" i="2"/>
  <c r="BE465" i="2"/>
  <c r="BE469" i="2"/>
  <c r="BE475" i="2"/>
  <c r="BE484" i="2"/>
  <c r="BE507" i="2"/>
  <c r="BE527" i="2"/>
  <c r="BE598" i="2"/>
  <c r="BE603" i="2"/>
  <c r="BE651" i="2"/>
  <c r="BE654" i="2"/>
  <c r="BE659" i="2"/>
  <c r="BE661" i="2"/>
  <c r="BE664" i="2"/>
  <c r="BE670" i="2"/>
  <c r="BE694" i="2"/>
  <c r="BE703" i="2"/>
  <c r="BE732" i="2"/>
  <c r="BE769" i="2"/>
  <c r="BE807" i="2"/>
  <c r="BE830" i="2"/>
  <c r="BE832" i="2"/>
  <c r="BE836" i="2"/>
  <c r="BE842" i="2"/>
  <c r="BE855" i="2"/>
  <c r="BE891" i="2"/>
  <c r="BE899" i="2"/>
  <c r="BE930" i="2"/>
  <c r="BE938" i="2"/>
  <c r="BE979" i="2"/>
  <c r="BE1003" i="2"/>
  <c r="BE1013" i="2"/>
  <c r="BE1033" i="2"/>
  <c r="BE1042" i="2"/>
  <c r="BE1052" i="2"/>
  <c r="BE1060" i="2"/>
  <c r="BE1068" i="2"/>
  <c r="BE1070" i="2"/>
  <c r="BE1112" i="2"/>
  <c r="BE1119" i="2"/>
  <c r="BE1129" i="2"/>
  <c r="BE1143" i="2"/>
  <c r="BE1169" i="2"/>
  <c r="BE1176" i="2"/>
  <c r="BE1188" i="2"/>
  <c r="BE1190" i="2"/>
  <c r="BE1195" i="2"/>
  <c r="BE1205" i="2"/>
  <c r="BE1233" i="2"/>
  <c r="BE1286" i="2"/>
  <c r="BE1288" i="2"/>
  <c r="BE1310" i="2"/>
  <c r="BE1320" i="2"/>
  <c r="BE1325" i="2"/>
  <c r="BE1327" i="2"/>
  <c r="BE1332" i="2"/>
  <c r="BE1339" i="2"/>
  <c r="BE1341" i="2"/>
  <c r="BE1348" i="2"/>
  <c r="BE1349" i="2"/>
  <c r="BE1359" i="2"/>
  <c r="BE1374" i="2"/>
  <c r="BE1378" i="2"/>
  <c r="BE1387" i="2"/>
  <c r="BE1391" i="2"/>
  <c r="BE1395" i="2"/>
  <c r="BE1403" i="2"/>
  <c r="BE1406" i="2"/>
  <c r="BE1408" i="2"/>
  <c r="BE1422" i="2"/>
  <c r="BE1428" i="2"/>
  <c r="BE1433" i="2"/>
  <c r="BE1439" i="2"/>
  <c r="BE1440" i="2"/>
  <c r="BE1441" i="2"/>
  <c r="BE1446" i="2"/>
  <c r="BE1470" i="2"/>
  <c r="BE1488" i="2"/>
  <c r="BE1499" i="2"/>
  <c r="BE1536" i="2"/>
  <c r="BE1543" i="2"/>
  <c r="BE1553" i="2"/>
  <c r="BE1556" i="2"/>
  <c r="BE1564" i="2"/>
  <c r="BE1568" i="2"/>
  <c r="BE1574" i="2"/>
  <c r="BE1578" i="2"/>
  <c r="BE1582" i="2"/>
  <c r="BE1592" i="2"/>
  <c r="BE1623" i="2"/>
  <c r="BE1625" i="2"/>
  <c r="BE1630" i="2"/>
  <c r="BE1652" i="2"/>
  <c r="BE1662" i="2"/>
  <c r="BE1685" i="2"/>
  <c r="BE1697" i="2"/>
  <c r="BE1721" i="2"/>
  <c r="BE1735" i="2"/>
  <c r="BE1737" i="2"/>
  <c r="BE1746" i="2"/>
  <c r="BE1758" i="2"/>
  <c r="BE1766" i="2"/>
  <c r="BB55" i="1"/>
  <c r="BC55" i="1"/>
  <c r="BE278" i="2"/>
  <c r="BE294" i="2"/>
  <c r="BE463" i="2"/>
  <c r="BE640" i="2"/>
  <c r="BE672" i="2"/>
  <c r="BE714" i="2"/>
  <c r="BE726" i="2"/>
  <c r="BE741" i="2"/>
  <c r="BE759" i="2"/>
  <c r="BE774" i="2"/>
  <c r="BE799" i="2"/>
  <c r="BE812" i="2"/>
  <c r="BE862" i="2"/>
  <c r="BE957" i="2"/>
  <c r="BE1028" i="2"/>
  <c r="BE1082" i="2"/>
  <c r="BE1094" i="2"/>
  <c r="BE1100" i="2"/>
  <c r="BE1107" i="2"/>
  <c r="BE1131" i="2"/>
  <c r="BE1155" i="2"/>
  <c r="BE1183" i="2"/>
  <c r="BE1215" i="2"/>
  <c r="BE1220" i="2"/>
  <c r="BE1227" i="2"/>
  <c r="BE1238" i="2"/>
  <c r="BE1245" i="2"/>
  <c r="BE1267" i="2"/>
  <c r="BE1277" i="2"/>
  <c r="BE1295" i="2"/>
  <c r="BE1303" i="2"/>
  <c r="BE1316" i="2"/>
  <c r="BE1334" i="2"/>
  <c r="BE1364" i="2"/>
  <c r="BE1382" i="2"/>
  <c r="BE1393" i="2"/>
  <c r="BE1399" i="2"/>
  <c r="BE1421" i="2"/>
  <c r="BE1437" i="2"/>
  <c r="BE1449" i="2"/>
  <c r="BE1454" i="2"/>
  <c r="BE1477" i="2"/>
  <c r="BE1513" i="2"/>
  <c r="BE1550" i="2"/>
  <c r="BE1586" i="2"/>
  <c r="BE1590" i="2"/>
  <c r="BE1621" i="2"/>
  <c r="BE1635" i="2"/>
  <c r="BE1641" i="2"/>
  <c r="BE1646" i="2"/>
  <c r="BE1655" i="2"/>
  <c r="BE1679" i="2"/>
  <c r="BE1699" i="2"/>
  <c r="BE1731" i="2"/>
  <c r="AW55" i="1"/>
  <c r="BE155" i="2"/>
  <c r="BE231" i="2"/>
  <c r="BE240" i="2"/>
  <c r="BE247" i="2"/>
  <c r="BE344" i="2"/>
  <c r="BE406" i="2"/>
  <c r="BE410" i="2"/>
  <c r="BE488" i="2"/>
  <c r="BE594" i="2"/>
  <c r="BE633" i="2"/>
  <c r="BE648" i="2"/>
  <c r="BE684" i="2"/>
  <c r="BE702" i="2"/>
  <c r="BE710" i="2"/>
  <c r="BE734" i="2"/>
  <c r="BE747" i="2"/>
  <c r="BE782" i="2"/>
  <c r="BE814" i="2"/>
  <c r="BE925" i="2"/>
  <c r="BE949" i="2"/>
  <c r="BE996" i="2"/>
  <c r="BE1021" i="2"/>
  <c r="BE1062" i="2"/>
  <c r="BE1117" i="2"/>
  <c r="BE1124" i="2"/>
  <c r="BE1136" i="2"/>
  <c r="BE1148" i="2"/>
  <c r="BE1178" i="2"/>
  <c r="BE1200" i="2"/>
  <c r="BE1222" i="2"/>
  <c r="BE1253" i="2"/>
  <c r="BE1269" i="2"/>
  <c r="BE1285" i="2"/>
  <c r="BE1293" i="2"/>
  <c r="BE1302" i="2"/>
  <c r="BE1311" i="2"/>
  <c r="BE1318" i="2"/>
  <c r="BE1343" i="2"/>
  <c r="BE1355" i="2"/>
  <c r="BE1368" i="2"/>
  <c r="BE1414" i="2"/>
  <c r="BE1415" i="2"/>
  <c r="BE1450" i="2"/>
  <c r="BE1463" i="2"/>
  <c r="BE1539" i="2"/>
  <c r="BE1588" i="2"/>
  <c r="BE1632" i="2"/>
  <c r="BE1670" i="2"/>
  <c r="BE1681" i="2"/>
  <c r="BE1706" i="2"/>
  <c r="BE1708" i="2"/>
  <c r="BE1723" i="2"/>
  <c r="BE1733" i="2"/>
  <c r="BE1750" i="2"/>
  <c r="BE1759" i="2"/>
  <c r="BE1764" i="2"/>
  <c r="BE101" i="2"/>
  <c r="BE111" i="2"/>
  <c r="BE116" i="2"/>
  <c r="BE118" i="2"/>
  <c r="BE124" i="2"/>
  <c r="BE126" i="2"/>
  <c r="BE195" i="2"/>
  <c r="BE204" i="2"/>
  <c r="BE221" i="2"/>
  <c r="BE223" i="2"/>
  <c r="BE258" i="2"/>
  <c r="BE287" i="2"/>
  <c r="BE329" i="2"/>
  <c r="BE339" i="2"/>
  <c r="BE354" i="2"/>
  <c r="BE1748" i="2"/>
  <c r="BE1760" i="2"/>
  <c r="BE1762" i="2"/>
  <c r="BE1763" i="2"/>
  <c r="BE1765" i="2"/>
  <c r="BE1769" i="2"/>
  <c r="BE1771" i="2"/>
  <c r="BE1773" i="2"/>
  <c r="BE1819" i="2"/>
  <c r="BE1820" i="2"/>
  <c r="BD55" i="1"/>
  <c r="F35" i="3"/>
  <c r="BB56" i="1"/>
  <c r="BB54" i="1" s="1"/>
  <c r="W31" i="1" s="1"/>
  <c r="F34" i="3"/>
  <c r="BA56" i="1" s="1"/>
  <c r="BA54" i="1" s="1"/>
  <c r="W30" i="1" s="1"/>
  <c r="F36" i="3"/>
  <c r="BC56" i="1" s="1"/>
  <c r="BC54" i="1" s="1"/>
  <c r="W32" i="1" s="1"/>
  <c r="J34" i="3"/>
  <c r="AW56" i="1"/>
  <c r="F37" i="3"/>
  <c r="BD56" i="1" s="1"/>
  <c r="BD54" i="1" l="1"/>
  <c r="W33" i="1" s="1"/>
  <c r="P86" i="3"/>
  <c r="P85" i="3" s="1"/>
  <c r="AU56" i="1" s="1"/>
  <c r="R86" i="3"/>
  <c r="R85" i="3"/>
  <c r="R1683" i="2"/>
  <c r="R98" i="2" s="1"/>
  <c r="T86" i="3"/>
  <c r="T85" i="3"/>
  <c r="P99" i="2"/>
  <c r="BK99" i="2"/>
  <c r="J99" i="2"/>
  <c r="J60" i="2" s="1"/>
  <c r="P1683" i="2"/>
  <c r="P1782" i="2"/>
  <c r="R99" i="2"/>
  <c r="T99" i="2"/>
  <c r="T98" i="2"/>
  <c r="BK86" i="3"/>
  <c r="J86" i="3"/>
  <c r="J60" i="3"/>
  <c r="F33" i="3"/>
  <c r="AZ56" i="1"/>
  <c r="J33" i="2"/>
  <c r="AV55" i="1"/>
  <c r="AT55" i="1" s="1"/>
  <c r="F33" i="2"/>
  <c r="AZ55" i="1"/>
  <c r="J33" i="3"/>
  <c r="AV56" i="1"/>
  <c r="AT56" i="1" s="1"/>
  <c r="AX54" i="1"/>
  <c r="AW54" i="1"/>
  <c r="AK30" i="1" s="1"/>
  <c r="AY54" i="1"/>
  <c r="P98" i="2" l="1"/>
  <c r="AU55" i="1"/>
  <c r="BK98" i="2"/>
  <c r="J98" i="2" s="1"/>
  <c r="J59" i="2" s="1"/>
  <c r="BK85" i="3"/>
  <c r="J85" i="3"/>
  <c r="AU54" i="1"/>
  <c r="J30" i="3"/>
  <c r="AG56" i="1" s="1"/>
  <c r="AZ54" i="1"/>
  <c r="W29" i="1"/>
  <c r="J39" i="3" l="1"/>
  <c r="J59" i="3"/>
  <c r="AN56" i="1"/>
  <c r="J30" i="2"/>
  <c r="AG55" i="1"/>
  <c r="AG54" i="1"/>
  <c r="AK26" i="1"/>
  <c r="AV54" i="1"/>
  <c r="AK29" i="1" s="1"/>
  <c r="AK35" i="1" s="1"/>
  <c r="AN55" i="1" l="1"/>
  <c r="J39" i="2"/>
  <c r="AT54" i="1"/>
  <c r="AN54" i="1" l="1"/>
</calcChain>
</file>

<file path=xl/sharedStrings.xml><?xml version="1.0" encoding="utf-8"?>
<sst xmlns="http://schemas.openxmlformats.org/spreadsheetml/2006/main" count="18990" uniqueCount="2486">
  <si>
    <t>Export Komplet</t>
  </si>
  <si>
    <t>VZ</t>
  </si>
  <si>
    <t>2.0</t>
  </si>
  <si>
    <t>ZAMOK</t>
  </si>
  <si>
    <t>False</t>
  </si>
  <si>
    <t>{e234d8e0-65cc-4491-a645-3739a18edf29}</t>
  </si>
  <si>
    <t>0,01</t>
  </si>
  <si>
    <t>21</t>
  </si>
  <si>
    <t>12</t>
  </si>
  <si>
    <t>REKAPITULACE STAVBY</t>
  </si>
  <si>
    <t>v ---  níže se nacházejí doplnkové a pomocné údaje k sestavám  --- v</t>
  </si>
  <si>
    <t>Návod na vyplnění</t>
  </si>
  <si>
    <t>0,001</t>
  </si>
  <si>
    <t>Kód:</t>
  </si>
  <si>
    <t>5469/002</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</si>
  <si>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</si>
  <si>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</si>
  <si>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POSÍLENÍ VODOVODNÍ SITĚ V JIHLAVĚ - SV VĚTEV</t>
  </si>
  <si>
    <t>KSO:</t>
  </si>
  <si>
    <t/>
  </si>
  <si>
    <t>CC-CZ:</t>
  </si>
  <si>
    <t>Místo:</t>
  </si>
  <si>
    <t>Jihlava</t>
  </si>
  <si>
    <t>Datum:</t>
  </si>
  <si>
    <t>14. 4. 2025</t>
  </si>
  <si>
    <t>Zadavatel:</t>
  </si>
  <si>
    <t>IČ:</t>
  </si>
  <si>
    <t>60727772</t>
  </si>
  <si>
    <t>Statutární město Jihlava</t>
  </si>
  <si>
    <t>DIČ:</t>
  </si>
  <si>
    <t>Účastník:</t>
  </si>
  <si>
    <t>Vyplň údaj</t>
  </si>
  <si>
    <t>Projektant:</t>
  </si>
  <si>
    <t>47116901</t>
  </si>
  <si>
    <t>Vodohospodářský rozvoj a výstavba a.s., Praha</t>
  </si>
  <si>
    <t>True</t>
  </si>
  <si>
    <t>Zpracovatel:</t>
  </si>
  <si>
    <t>M. Morská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</si>
  <si>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</si>
  <si>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</si>
  <si>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</si>
  <si>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</si>
  <si>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</si>
  <si>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</si>
  <si>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</si>
  <si>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</si>
  <si>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</si>
  <si>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</si>
  <si>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</si>
  <si>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</si>
  <si>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</si>
  <si>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</si>
  <si>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</si>
  <si>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</si>
  <si>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</si>
  <si>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</si>
  <si>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</si>
  <si>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</si>
  <si>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</si>
  <si>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</si>
  <si>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</si>
  <si>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</si>
  <si>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</si>
  <si>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</si>
  <si>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</si>
  <si>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</si>
  <si>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</si>
  <si>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</si>
  <si>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</si>
  <si>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</si>
  <si>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</si>
  <si>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</si>
  <si>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</si>
  <si>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</si>
  <si>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</si>
  <si>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</si>
  <si>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</si>
  <si>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</si>
  <si>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</si>
  <si>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</si>
  <si>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SEVEROVÝCHODNÍ VĚTEV - I. ETAPA</t>
  </si>
  <si>
    <t>STA</t>
  </si>
  <si>
    <t>1</t>
  </si>
  <si>
    <t>{7da77e61-b496-43e2-85bb-af4cbf1a7148}</t>
  </si>
  <si>
    <t>2</t>
  </si>
  <si>
    <t>VON</t>
  </si>
  <si>
    <t>Vedlejší a ostatní rozpočtové náklady</t>
  </si>
  <si>
    <t>{7dd2c17a-2913-4726-95cc-65f899b5aff7}</t>
  </si>
  <si>
    <t>KRYCÍ LIST SOUPISU PRACÍ</t>
  </si>
  <si>
    <t>Objekt:</t>
  </si>
  <si>
    <t>SO 01 - SEVEROVÝCHODNÍ VĚTEV - I. ETAPA</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</si>
  <si>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</si>
  <si>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</si>
  <si>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</si>
  <si>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</si>
  <si>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</si>
  <si>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</si>
  <si>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</si>
  <si>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</si>
  <si>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</si>
  <si>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</si>
  <si>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</si>
  <si>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</si>
  <si>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</si>
  <si>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</si>
  <si>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</si>
  <si>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</si>
  <si>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</si>
  <si>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722 - Zdravotechnika - vnitřní vodovod</t>
  </si>
  <si>
    <t xml:space="preserve">    749.1 - Telemetrie</t>
  </si>
  <si>
    <t xml:space="preserve">    767 - Konstrukce zámečnické</t>
  </si>
  <si>
    <t>M - Práce a dodávky M</t>
  </si>
  <si>
    <t xml:space="preserve">    23-M - Montáže potrubí</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</si>
  <si>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</si>
  <si>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</si>
  <si>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</si>
  <si>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</si>
  <si>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</si>
  <si>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</si>
  <si>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</si>
  <si>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</si>
  <si>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</si>
  <si>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</si>
  <si>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</si>
  <si>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</si>
  <si>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</si>
  <si>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</si>
  <si>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</si>
  <si>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</si>
  <si>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</si>
  <si>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</si>
  <si>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</si>
  <si>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</si>
  <si>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t>
  </si>
  <si>
    <t>m2</t>
  </si>
  <si>
    <t>CS ÚRS 2025 01</t>
  </si>
  <si>
    <t>4</t>
  </si>
  <si>
    <t>1425731153</t>
  </si>
  <si>
    <t>Online PSC</t>
  </si>
  <si>
    <t>https://podminky.urs.cz/item/CS_URS_2025_01/111211101</t>
  </si>
  <si>
    <t>VV</t>
  </si>
  <si>
    <t>"TECHNICKÁ ZPRÁVA</t>
  </si>
  <si>
    <t>"KOORDINAČNÍ SITUACE</t>
  </si>
  <si>
    <t>15*1,50</t>
  </si>
  <si>
    <t>112101101</t>
  </si>
  <si>
    <t>Odstranění stromů s odřezáním kmene a s odvětvením listnatých, průměru kmene přes 100 do 300 mm</t>
  </si>
  <si>
    <t>kus</t>
  </si>
  <si>
    <t>806359346</t>
  </si>
  <si>
    <t>https://podminky.urs.cz/item/CS_URS_2025_01/112101101</t>
  </si>
  <si>
    <t>3</t>
  </si>
  <si>
    <t>112101102</t>
  </si>
  <si>
    <t>Odstranění stromů s odřezáním kmene a s odvětvením listnatých, průměru kmene přes 300 do 500 mm</t>
  </si>
  <si>
    <t>-1293133377</t>
  </si>
  <si>
    <t>https://podminky.urs.cz/item/CS_URS_2025_01/112101102</t>
  </si>
  <si>
    <t>112155115</t>
  </si>
  <si>
    <t>Štěpkování s naložením na dopravní prostředek a odvozem do 20 km stromků a větví v zapojeném porostu, průměru kmene do 300 mm</t>
  </si>
  <si>
    <t>798270894</t>
  </si>
  <si>
    <t>https://podminky.urs.cz/item/CS_URS_2025_01/112155115</t>
  </si>
  <si>
    <t>5</t>
  </si>
  <si>
    <t>112155215</t>
  </si>
  <si>
    <t>Štěpkování s naložením na dopravní prostředek a odvozem do 20 km stromků a větví solitérů, průměru kmene do 300 mm</t>
  </si>
  <si>
    <t>-1853733169</t>
  </si>
  <si>
    <t>https://podminky.urs.cz/item/CS_URS_2025_01/112155215</t>
  </si>
  <si>
    <t>6</t>
  </si>
  <si>
    <t>112155221</t>
  </si>
  <si>
    <t>Štěpkování s naložením na dopravní prostředek a odvozem do 20 km stromků a větví solitérů, průměru kmene přes 300 do 500 mm</t>
  </si>
  <si>
    <t>791269530</t>
  </si>
  <si>
    <t>https://podminky.urs.cz/item/CS_URS_2025_01/112155221</t>
  </si>
  <si>
    <t>7</t>
  </si>
  <si>
    <t>112251101</t>
  </si>
  <si>
    <t>Odstranění pařezů strojně s jejich vykopáním nebo vytrháním průměru přes 100 do 300 mm</t>
  </si>
  <si>
    <t>606436621</t>
  </si>
  <si>
    <t>https://podminky.urs.cz/item/CS_URS_2025_01/112251101</t>
  </si>
  <si>
    <t>8</t>
  </si>
  <si>
    <t>112251102</t>
  </si>
  <si>
    <t>Odstranění pařezů strojně s jejich vykopáním nebo vytrháním průměru přes 300 do 500 mm</t>
  </si>
  <si>
    <t>376179409</t>
  </si>
  <si>
    <t>https://podminky.urs.cz/item/CS_URS_2025_01/112251102</t>
  </si>
  <si>
    <t>9</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</si>
  <si>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</si>
  <si>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</si>
  <si>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-2053207489</t>
  </si>
  <si>
    <t>https://podminky.urs.cz/item/CS_URS_2025_01/113107162</t>
  </si>
  <si>
    <t xml:space="preserve">"odstranění provizorního dospání rýh štěrkodrtí </t>
  </si>
  <si>
    <t>"AK</t>
  </si>
  <si>
    <t>27,80*1,30</t>
  </si>
  <si>
    <t>35,60*1,30</t>
  </si>
  <si>
    <t>"VZOROVÉ ŘEZY RÝHOU - MK PRŮMYSLOVÁ</t>
  </si>
  <si>
    <t>"chr. D800" 15,40*1,30</t>
  </si>
  <si>
    <t>"chr. D450" 9,40*1,00</t>
  </si>
  <si>
    <t>Součet</t>
  </si>
  <si>
    <t>10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</si>
  <si>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</si>
  <si>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</si>
  <si>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1095901338</t>
  </si>
  <si>
    <t>https://podminky.urs.cz/item/CS_URS_2025_01/113107164</t>
  </si>
  <si>
    <t>"KOORDINAČNÍ SITUAČNÍ VÝKRES Č.1, Č.2, Č.3</t>
  </si>
  <si>
    <t>"PODÉLNÝ PROFIL</t>
  </si>
  <si>
    <t>"VZOROVÉ ŘEZY RÝHOU - MK ŠKOLNÍ</t>
  </si>
  <si>
    <t>215,60*1,30</t>
  </si>
  <si>
    <t>"VZOROVÉ ŘEZY RÝHOU - MK PÁVOVSKÁ A HEROLTICKÁ</t>
  </si>
  <si>
    <t>72,90*1,30</t>
  </si>
  <si>
    <t>586,40*1,30</t>
  </si>
  <si>
    <t>74,50*1,30</t>
  </si>
  <si>
    <t>11</t>
  </si>
  <si>
    <t>113107181</t>
  </si>
  <si>
    <t>Odstranění podkladů nebo krytů strojně plochy jednotlivě přes 50 m2 do 200 m2 s přemístěním hmot na skládku na vzdálenost do 20 m nebo s naložením na dopravní prostředek živičných, o tl. vrstvy do 50 mm</t>
  </si>
  <si>
    <t>-1033115502</t>
  </si>
  <si>
    <t>https://podminky.urs.cz/item/CS_URS_2025_01/113107181</t>
  </si>
  <si>
    <t>"KOORDINAČNÍ SITUAČNÍ VÝKRES  Č.2</t>
  </si>
  <si>
    <t xml:space="preserve">"odstranění obrusné vrstvy před zahájením výkopových prací </t>
  </si>
  <si>
    <t>27,80*(1,30+2*0,50)</t>
  </si>
  <si>
    <t>35,60*(1,30+2*0,50)</t>
  </si>
  <si>
    <t>113107182</t>
  </si>
  <si>
    <t>Odstranění podkladů nebo krytů strojně plochy jednotlivě přes 50 m2 do 200 m2 s přemístěním hmot na skládku na vzdálenost do 20 m nebo s naložením na dopravní prostředek živičných, o tl. vrstvy přes 50 do 100 mm</t>
  </si>
  <si>
    <t>-770527054</t>
  </si>
  <si>
    <t>https://podminky.urs.cz/item/CS_URS_2025_01/113107182</t>
  </si>
  <si>
    <t>"odstranění podkladních vrstev před zahájením výkopových prací na šířku rýhy</t>
  </si>
  <si>
    <t>"OK tl. vrstvy 80mm</t>
  </si>
  <si>
    <t>"AB tl. vrstvy 70mm</t>
  </si>
  <si>
    <t>733,80*1,30</t>
  </si>
  <si>
    <t>"OK tl. vrstvy 70mm</t>
  </si>
  <si>
    <t>"chr. 800" 15,40*1,30</t>
  </si>
  <si>
    <t>63,40*1,30</t>
  </si>
  <si>
    <t>13</t>
  </si>
  <si>
    <t>113107183</t>
  </si>
  <si>
    <t>Odstranění podkladů nebo krytů strojně plochy jednotlivě přes 50 m2 do 200 m2 s přemístěním hmot na skládku na vzdálenost do 20 m nebo s naložením na dopravní prostředek živičných, o tl. vrstvy přes 100 do 150 mm</t>
  </si>
  <si>
    <t>870966641</t>
  </si>
  <si>
    <t>https://podminky.urs.cz/item/CS_URS_2025_01/113107183</t>
  </si>
  <si>
    <t>"OK tl. vrstvy 120mm</t>
  </si>
  <si>
    <t>14</t>
  </si>
  <si>
    <t>113107222</t>
  </si>
  <si>
    <t>Odstranění podkladů nebo krytů strojně plochy jednotlivě přes 200 m2 s přemístěním hmot na skládku na vzdálenost do 20 m nebo s naložením na dopravní prostředek z kameniva hrubého drceného, o tl. vrstvy přes 100 do 200 mm</t>
  </si>
  <si>
    <t>-1824520858</t>
  </si>
  <si>
    <t>https://podminky.urs.cz/item/CS_URS_2025_01/113107222</t>
  </si>
  <si>
    <t>15</t>
  </si>
  <si>
    <t>113151111</t>
  </si>
  <si>
    <t>Rozebírání zpevněných ploch s přemístěním na skládku na vzdálenost do 20 m nebo s naložením na dopravní prostředek ze silničních panelů</t>
  </si>
  <si>
    <t>2141585965</t>
  </si>
  <si>
    <t>https://podminky.urs.cz/item/CS_URS_2025_01/113151111</t>
  </si>
  <si>
    <t>"odstranění dočasného zajištěnípotrubí VTL v kolizi se stavbou - 8x</t>
  </si>
  <si>
    <t>8,00*8</t>
  </si>
  <si>
    <t>16</t>
  </si>
  <si>
    <t>113154542</t>
  </si>
  <si>
    <t>Frézování živičného podkladu nebo krytu s naložením hmot na dopravní prostředek plochy přes 500 do 2 000 m2 pruhu šířky přes 1 m, tloušťky vrstvy 40 mm</t>
  </si>
  <si>
    <t>1554700565</t>
  </si>
  <si>
    <t>https://podminky.urs.cz/item/CS_URS_2025_01/113154542</t>
  </si>
  <si>
    <t>"frézování kompletní obrusné vrstvy v rozsahu dle PD</t>
  </si>
  <si>
    <t>6123,60</t>
  </si>
  <si>
    <t>17</t>
  </si>
  <si>
    <t>113202111</t>
  </si>
  <si>
    <t>Vytrhání obrub s vybouráním lože, s přemístěním hmot na skládku na vzdálenost do 3 m nebo s naložením na dopravní prostředek z krajníků nebo obrubníků stojatých</t>
  </si>
  <si>
    <t>m</t>
  </si>
  <si>
    <t>1715794976</t>
  </si>
  <si>
    <t>https://podminky.urs.cz/item/CS_URS_2025_01/113202111</t>
  </si>
  <si>
    <t>18</t>
  </si>
  <si>
    <t>115101202</t>
  </si>
  <si>
    <t>Čerpání vody na dopravní výšku do 10 m s uvažovaným průměrným přítokem přes 500 do 1 000 l/min</t>
  </si>
  <si>
    <t>hod</t>
  </si>
  <si>
    <t>418725366</t>
  </si>
  <si>
    <t>https://podminky.urs.cz/item/CS_URS_2025_01/115101202</t>
  </si>
  <si>
    <t>19</t>
  </si>
  <si>
    <t>115101302</t>
  </si>
  <si>
    <t>Pohotovost záložní čerpací soupravy pro dopravní výšku do 10 m s uvažovaným průměrným přítokem přes 500 do 1 000 l/min</t>
  </si>
  <si>
    <t>den</t>
  </si>
  <si>
    <t>-172270155</t>
  </si>
  <si>
    <t>https://podminky.urs.cz/item/CS_URS_2025_01/115101302</t>
  </si>
  <si>
    <t>20</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</si>
  <si>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</si>
  <si>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</si>
  <si>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1732267293</t>
  </si>
  <si>
    <t>https://podminky.urs.cz/item/CS_URS_2025_01/119001401</t>
  </si>
  <si>
    <t>"vodovod" 1,30*10</t>
  </si>
  <si>
    <t>"plynovod" 1,30*2</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</si>
  <si>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</si>
  <si>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</si>
  <si>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-2109672567</t>
  </si>
  <si>
    <t>https://podminky.urs.cz/item/CS_URS_2025_01/119001405</t>
  </si>
  <si>
    <t>"vodovod" 1,30*7</t>
  </si>
  <si>
    <t>"plynovod" 1,30*14</t>
  </si>
  <si>
    <t>"kanalizace" 1,30*17</t>
  </si>
  <si>
    <t>22</t>
  </si>
  <si>
    <t>119001412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</si>
  <si>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</si>
  <si>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-1512284530</t>
  </si>
  <si>
    <t>https://podminky.urs.cz/item/CS_URS_2025_01/119001412</t>
  </si>
  <si>
    <t>"kanalizace" 1,30*2</t>
  </si>
  <si>
    <t>23</t>
  </si>
  <si>
    <t>119001423</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</si>
  <si>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</si>
  <si>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-424381723</t>
  </si>
  <si>
    <t>https://podminky.urs.cz/item/CS_URS_2025_01/119001423</t>
  </si>
  <si>
    <t>"OK" 3,50+1,30*2</t>
  </si>
  <si>
    <t>"cetin" 1,30*14</t>
  </si>
  <si>
    <t>"sdělovací kabel" 1,30*13</t>
  </si>
  <si>
    <t>"NN" 1,30*14</t>
  </si>
  <si>
    <t>"VN" 1,30*4</t>
  </si>
  <si>
    <t>24</t>
  </si>
  <si>
    <t>121151123</t>
  </si>
  <si>
    <t>Sejmutí ornice strojně při souvislé ploše přes 500 m2, tl. vrstvy do 200 mm</t>
  </si>
  <si>
    <t>556557915</t>
  </si>
  <si>
    <t>https://podminky.urs.cz/item/CS_URS_2025_01/121151123</t>
  </si>
  <si>
    <t>"PROPOJOVACÍ ŠACHTA V km 1,990 - STAVEBNÍ VÝKRES</t>
  </si>
  <si>
    <t>17,00*15,00</t>
  </si>
  <si>
    <t>"koncová jáma protlaku</t>
  </si>
  <si>
    <t>9,00*9,00</t>
  </si>
  <si>
    <t>"zápichová jáma protlaku</t>
  </si>
  <si>
    <t>12,00*11,00</t>
  </si>
  <si>
    <t>"výkop pro LT DN500</t>
  </si>
  <si>
    <t>"výkop RT</t>
  </si>
  <si>
    <t>110,00*6,00</t>
  </si>
  <si>
    <t>38,30*6,00</t>
  </si>
  <si>
    <t>172,90*6,00</t>
  </si>
  <si>
    <t>17,20*6,00</t>
  </si>
  <si>
    <t>"výkop pro LT DN200</t>
  </si>
  <si>
    <t>11,00*6,00</t>
  </si>
  <si>
    <t>8,50*6,00</t>
  </si>
  <si>
    <t>25</t>
  </si>
  <si>
    <t>121151125</t>
  </si>
  <si>
    <t>Sejmutí ornice strojně při souvislé ploše přes 500 m2, tl. vrstvy přes 250 do 300 mm</t>
  </si>
  <si>
    <t>894305541</t>
  </si>
  <si>
    <t>https://podminky.urs.cz/item/CS_URS_2025_01/121151125</t>
  </si>
  <si>
    <t>9,00*15,00</t>
  </si>
  <si>
    <t>"výkop pole</t>
  </si>
  <si>
    <t>482,70*15,00</t>
  </si>
  <si>
    <t>40,00*15,00</t>
  </si>
  <si>
    <t>26</t>
  </si>
  <si>
    <t>129951123</t>
  </si>
  <si>
    <t>Bourání konstrukcí v odkopávkách a prokopávkách strojně s přemístěním suti na hromady na vzdálenost do 20 m nebo s naložením na dopravní prostředek z betonu železového nebo předpjatého</t>
  </si>
  <si>
    <t>m3</t>
  </si>
  <si>
    <t>339659786</t>
  </si>
  <si>
    <t>https://podminky.urs.cz/item/CS_URS_2025_01/129951123</t>
  </si>
  <si>
    <t>27</t>
  </si>
  <si>
    <t>131151104</t>
  </si>
  <si>
    <t>Hloubení nezapažených jam a zářezů strojně s urovnáním dna do předepsaného profilu a spádu v hornině třídy těžitelnosti I skupiny 1 a 2 přes 100 do 500 m3</t>
  </si>
  <si>
    <t>809096037</t>
  </si>
  <si>
    <t>https://podminky.urs.cz/item/CS_URS_2025_01/131151104</t>
  </si>
  <si>
    <t>"RT" (5,30+11,72)/2*(3,50+9,92)/2*(3,41-0,20)</t>
  </si>
  <si>
    <t>"zemina sk. 2 -10%" 183,30*0,10</t>
  </si>
  <si>
    <t>28</t>
  </si>
  <si>
    <t>131151202</t>
  </si>
  <si>
    <t>Hloubení zapažených jam a zářezů strojně s urovnáním dna do předepsaného profilu a spádu v hornině třídy těžitelnosti I skupiny 1 a 2 přes 20 do 50 m3</t>
  </si>
  <si>
    <t>1113866385</t>
  </si>
  <si>
    <t>https://podminky.urs.cz/item/CS_URS_2025_01/131151202</t>
  </si>
  <si>
    <t>"PODCHOD POD SILNICÍ I/38 (DÁLNIČNÍM PŘIVADĚČEM) V km 0,6766</t>
  </si>
  <si>
    <t>"PODCHOD POD ŽEL. TRATÍ TÚ 1201 ŠATOV - KOLÍN V km 0,7652</t>
  </si>
  <si>
    <t>"pole" 3,60*3,50*(3,60-0,30)</t>
  </si>
  <si>
    <t>"RT" 3,60*3,50*(4,93-0,20)</t>
  </si>
  <si>
    <t>Mezisoučet</t>
  </si>
  <si>
    <t>"zemina sk. 2 -10%" 101,18*0,10</t>
  </si>
  <si>
    <t>29</t>
  </si>
  <si>
    <t>131151204</t>
  </si>
  <si>
    <t>Hloubení zapažených jam a zářezů strojně s urovnáním dna do předepsaného profilu a spádu v hornině třídy těžitelnosti I skupiny 1 a 2 přes 100 do 500 m3</t>
  </si>
  <si>
    <t>788130303</t>
  </si>
  <si>
    <t>https://podminky.urs.cz/item/CS_URS_2025_01/131151204</t>
  </si>
  <si>
    <t>"RT" 7,00*6,00*(3,70-0,20)</t>
  </si>
  <si>
    <t>"RT" 7,00*6,00*(4,80-0,20)</t>
  </si>
  <si>
    <t>"zemina sk. 2 -10%" 340,20*0,10</t>
  </si>
  <si>
    <t>30</t>
  </si>
  <si>
    <t>131251104</t>
  </si>
  <si>
    <t>Hloubení nezapažených jam a zářezů strojně s urovnáním dna do předepsaného profilu a spádu v hornině třídy těžitelnosti I skupiny 3 přes 100 do 500 m3</t>
  </si>
  <si>
    <t>-98629033</t>
  </si>
  <si>
    <t>https://podminky.urs.cz/item/CS_URS_2025_01/131251104</t>
  </si>
  <si>
    <t>"zemina sk. 4 -85%" 183,30*0,85</t>
  </si>
  <si>
    <t>31</t>
  </si>
  <si>
    <t>131351202</t>
  </si>
  <si>
    <t>Hloubení zapažených jam a zářezů strojně s urovnáním dna do předepsaného profilu a spádu v hornině třídy těžitelnosti II skupiny 4 přes 20 do 50 m3</t>
  </si>
  <si>
    <t>1651128134</t>
  </si>
  <si>
    <t>https://podminky.urs.cz/item/CS_URS_2025_01/131351202</t>
  </si>
  <si>
    <t>"zemina sk. 4 -85%" 101,18*0,85</t>
  </si>
  <si>
    <t>32</t>
  </si>
  <si>
    <t>131351204</t>
  </si>
  <si>
    <t>Hloubení zapažených jam a zářezů strojně s urovnáním dna do předepsaného profilu a spádu v hornině třídy těžitelnosti II skupiny 4 přes 100 do 500 m3</t>
  </si>
  <si>
    <t>-88760740</t>
  </si>
  <si>
    <t>https://podminky.urs.cz/item/CS_URS_2025_01/131351204</t>
  </si>
  <si>
    <t>"zemina sk. 4 -85%" 340,20*0,85</t>
  </si>
  <si>
    <t>33</t>
  </si>
  <si>
    <t>131451104</t>
  </si>
  <si>
    <t>Hloubení nezapažených jam a zářezů strojně s urovnáním dna do předepsaného profilu a spádu v hornině třídy těžitelnosti II skupiny 5 přes 100 do 500 m3</t>
  </si>
  <si>
    <t>1129056791</t>
  </si>
  <si>
    <t>https://podminky.urs.cz/item/CS_URS_2025_01/131451104</t>
  </si>
  <si>
    <t>"zemina sk. 5 -5%" 183,30*0,05</t>
  </si>
  <si>
    <t>34</t>
  </si>
  <si>
    <t>131451202</t>
  </si>
  <si>
    <t>Hloubení zapažených jam a zářezů strojně s urovnáním dna do předepsaného profilu a spádu v hornině třídy těžitelnosti II skupiny 5 přes 20 do 50 m3</t>
  </si>
  <si>
    <t>948931986</t>
  </si>
  <si>
    <t>https://podminky.urs.cz/item/CS_URS_2025_01/131451202</t>
  </si>
  <si>
    <t>"zemina sk. 5 -5%" 101,18*0,05</t>
  </si>
  <si>
    <t>35</t>
  </si>
  <si>
    <t>131451204</t>
  </si>
  <si>
    <t>Hloubení zapažených jam a zářezů strojně s urovnáním dna do předepsaného profilu a spádu v hornině třídy těžitelnosti II skupiny 5 přes 100 do 500 m3</t>
  </si>
  <si>
    <t>659084090</t>
  </si>
  <si>
    <t>https://podminky.urs.cz/item/CS_URS_2025_01/131451204</t>
  </si>
  <si>
    <t>"zemina sk. 5 -5%" 340,20*0,05</t>
  </si>
  <si>
    <t>36</t>
  </si>
  <si>
    <t>132154206</t>
  </si>
  <si>
    <t>Hloubení zapažených rýh šířky přes 800 do 2 000 mm strojně s urovnáním dna do předepsaného profilu a spádu v hornině třídy těžitelnosti I skupiny 1 a 2 přes 1 000 do 5 000 m3</t>
  </si>
  <si>
    <t>-647346608</t>
  </si>
  <si>
    <t>https://podminky.urs.cz/item/CS_URS_2025_01/132154206</t>
  </si>
  <si>
    <t>"výkop ve ZLK</t>
  </si>
  <si>
    <t>26,00*1,30*2,30</t>
  </si>
  <si>
    <t>"výkop ZPC</t>
  </si>
  <si>
    <t>9,70*1,30*2,10</t>
  </si>
  <si>
    <t>"obnova AK</t>
  </si>
  <si>
    <t>215,60*1,30*(2,12-0,47)</t>
  </si>
  <si>
    <t>72,90*1,30*(2,40-0,58)</t>
  </si>
  <si>
    <t>586,40*1,30*(2,10-0,58)</t>
  </si>
  <si>
    <t>74,50*1,30*(2,40-0,58)</t>
  </si>
  <si>
    <t>"výkop AK</t>
  </si>
  <si>
    <t>27,80*1,30*(2,41-0,47)</t>
  </si>
  <si>
    <t>"chr. 800" 15,40*1,30*(2,42-0,53)</t>
  </si>
  <si>
    <t>"areál" 35,60*1,30*(2,10-0,47)</t>
  </si>
  <si>
    <t>110,00*1,30*(2,10-0,20)</t>
  </si>
  <si>
    <t>38,30*1,30*(3,14-0,20)</t>
  </si>
  <si>
    <t>172,90*1,30*(2,10-0,20)</t>
  </si>
  <si>
    <t>"areál" 17,20*1,30*(2,00-0,20)</t>
  </si>
  <si>
    <t>488,70*1,30*(2,10-0,30)</t>
  </si>
  <si>
    <t>40,00*1,30*(2,60-0,30)</t>
  </si>
  <si>
    <t>11,00*1,00*(2,60-0,20)</t>
  </si>
  <si>
    <t>8,50*1,00*(2,45-0,20)</t>
  </si>
  <si>
    <t>"chr.D450" 2,20*1,00*(2,45-0,20)</t>
  </si>
  <si>
    <t xml:space="preserve">"výkop AK </t>
  </si>
  <si>
    <t>"chr. D450" 9,40*1,00*(2,60-0,53)</t>
  </si>
  <si>
    <t>"zemina sk. 2 -10%" 4476,10*0,10</t>
  </si>
  <si>
    <t>37</t>
  </si>
  <si>
    <t>132351101</t>
  </si>
  <si>
    <t>Hloubení nezapažených rýh šířky do 800 mm strojně s urovnáním dna do předepsaného profilu a spádu v hornině třídy těžitelnosti II skupiny 4 do 20 m3</t>
  </si>
  <si>
    <t>-1620824080</t>
  </si>
  <si>
    <t>https://podminky.urs.cz/item/CS_URS_2025_01/132351101</t>
  </si>
  <si>
    <t>"prohloubení jámy pro betonové bloky</t>
  </si>
  <si>
    <t>4,50*0,50*0,675</t>
  </si>
  <si>
    <t>4,50*0,50*0,940</t>
  </si>
  <si>
    <t>38</t>
  </si>
  <si>
    <t>132354206</t>
  </si>
  <si>
    <t>Hloubení zapažených rýh šířky přes 800 do 2 000 mm strojně s urovnáním dna do předepsaného profilu a spádu v hornině třídy těžitelnosti II skupiny 4 přes 1 000 do 5 000 m3</t>
  </si>
  <si>
    <t>-1810380180</t>
  </si>
  <si>
    <t>https://podminky.urs.cz/item/CS_URS_2025_01/132354206</t>
  </si>
  <si>
    <t>"výpočet dle pol. 132154206</t>
  </si>
  <si>
    <t>"zemina sk. 4 -85%" 4476,10*0,85</t>
  </si>
  <si>
    <t>39</t>
  </si>
  <si>
    <t>132454206</t>
  </si>
  <si>
    <t>Hloubení zapažených rýh šířky přes 800 do 2 000 mm strojně s urovnáním dna do předepsaného profilu a spádu v hornině třídy těžitelnosti II skupiny 5 přes 1 000 do 5 000 m3</t>
  </si>
  <si>
    <t>-428670812</t>
  </si>
  <si>
    <t>https://podminky.urs.cz/item/CS_URS_2025_01/132454206</t>
  </si>
  <si>
    <t>"zemina sk. 5 -5%" 4476,10*0,05</t>
  </si>
  <si>
    <t>40</t>
  </si>
  <si>
    <t>139001101</t>
  </si>
  <si>
    <t>Příplatek k cenám hloubených vykopávek za ztížení vykopávky v blízkosti podzemního vedení nebo výbušnin pro jakoukoliv třídu horniny</t>
  </si>
  <si>
    <t>493542299</t>
  </si>
  <si>
    <t>https://podminky.urs.cz/item/CS_URS_2025_01/139001101</t>
  </si>
  <si>
    <t>"RUČNÍ ODKRYTÍ KŘÍŽENÍ SÍTÍ (Cetin, plynovod, vodovod, kabely apod.)</t>
  </si>
  <si>
    <t>"ztížení výkopů při souběhu se sitěmi</t>
  </si>
  <si>
    <t>"20% z celkového obj. výkopů</t>
  </si>
  <si>
    <t>"výkopy celkem</t>
  </si>
  <si>
    <t>"jámy" 183,30+101,18+340,20</t>
  </si>
  <si>
    <t>"rýhy" 3,634+4476,10</t>
  </si>
  <si>
    <t>5104,414*0,20</t>
  </si>
  <si>
    <t>41</t>
  </si>
  <si>
    <t>151811131</t>
  </si>
  <si>
    <t>Zřízení pažicích boxů pro pažení a rozepření stěn rýh podzemního vedení hloubka výkopu do 4 m, šířka do 1,2 m</t>
  </si>
  <si>
    <t>1861180886</t>
  </si>
  <si>
    <t>https://podminky.urs.cz/item/CS_URS_2025_01/151811131</t>
  </si>
  <si>
    <t>11,00*2,60*2</t>
  </si>
  <si>
    <t>8,50*2,45*2</t>
  </si>
  <si>
    <t>"chr.D450" 2,20*2,45*2</t>
  </si>
  <si>
    <t>42</t>
  </si>
  <si>
    <t>151811132</t>
  </si>
  <si>
    <t>Zřízení pažicích boxů pro pažení a rozepření stěn rýh podzemního vedení hloubka výkopu do 4 m, šířka přes 1,2 do 2,5 m</t>
  </si>
  <si>
    <t>-1307789093</t>
  </si>
  <si>
    <t>https://podminky.urs.cz/item/CS_URS_2025_01/151811132</t>
  </si>
  <si>
    <t>26,00*2,30*2</t>
  </si>
  <si>
    <t>9,70*2,10*2</t>
  </si>
  <si>
    <t>215,60*2,10*2</t>
  </si>
  <si>
    <t>72,90*2,40*2</t>
  </si>
  <si>
    <t>586,40*2,10*2</t>
  </si>
  <si>
    <t>74,50*2,40*2</t>
  </si>
  <si>
    <t>27,80*2,40*2</t>
  </si>
  <si>
    <t>"chr. 800" 15,40*2,40*2</t>
  </si>
  <si>
    <t>"areál" 35,60*2,10*2</t>
  </si>
  <si>
    <t>110,00*2,10*2</t>
  </si>
  <si>
    <t>38,30*3,14*2</t>
  </si>
  <si>
    <t>172,90*2,10*2</t>
  </si>
  <si>
    <t>"areál" 17,20*2,00*2</t>
  </si>
  <si>
    <t>488,70*2,10*2</t>
  </si>
  <si>
    <t>40,00*2,60*2</t>
  </si>
  <si>
    <t>43</t>
  </si>
  <si>
    <t>151811231</t>
  </si>
  <si>
    <t>Odstranění pažicích boxů pro pažení a rozepření stěn rýh podzemního vedení hloubka výkopu do 4 m, šířka do 1,2 m</t>
  </si>
  <si>
    <t>-475255100</t>
  </si>
  <si>
    <t>https://podminky.urs.cz/item/CS_URS_2025_01/151811231</t>
  </si>
  <si>
    <t>44</t>
  </si>
  <si>
    <t>151811232</t>
  </si>
  <si>
    <t>Odstranění pažicích boxů pro pažení a rozepření stěn rýh podzemního vedení hloubka výkopu do 4 m, šířka přes 1,2 do 2,5 m</t>
  </si>
  <si>
    <t>2093786743</t>
  </si>
  <si>
    <t>https://podminky.urs.cz/item/CS_URS_2025_01/151811232</t>
  </si>
  <si>
    <t>45</t>
  </si>
  <si>
    <t>162201421</t>
  </si>
  <si>
    <t>Vodorovné přemístění větví, kmenů nebo pařezů s naložením, složením a dopravou do 1000 m pařezů kmenů, průměru přes 100 do 300 mm</t>
  </si>
  <si>
    <t>1125392209</t>
  </si>
  <si>
    <t>https://podminky.urs.cz/item/CS_URS_2025_01/162201421</t>
  </si>
  <si>
    <t>46</t>
  </si>
  <si>
    <t>162201422</t>
  </si>
  <si>
    <t>Vodorovné přemístění větví, kmenů nebo pařezů s naložením, složením a dopravou do 1000 m pařezů kmenů, průměru přes 300 do 500 mm</t>
  </si>
  <si>
    <t>-1857746203</t>
  </si>
  <si>
    <t>https://podminky.urs.cz/item/CS_URS_2025_01/162201422</t>
  </si>
  <si>
    <t>47</t>
  </si>
  <si>
    <t>162301971</t>
  </si>
  <si>
    <t>Vodorovné přemístění větví, kmenů nebo pařezů s naložením, složením a dopravou Příplatek k cenám za každých dalších i započatých 1000 m přes 1000 m pařezů kmenů, průměru přes 100 do 300 mm</t>
  </si>
  <si>
    <t>996683651</t>
  </si>
  <si>
    <t>https://podminky.urs.cz/item/CS_URS_2025_01/162301971</t>
  </si>
  <si>
    <t>4*14 'Přepočtené koeficientem množství</t>
  </si>
  <si>
    <t>48</t>
  </si>
  <si>
    <t>162301972</t>
  </si>
  <si>
    <t>Vodorovné přemístění větví, kmenů nebo pařezů s naložením, složením a dopravou Příplatek k cenám za každých dalších i započatých 1000 m přes 1000 m pařezů kmenů, průměru přes 300 do 500 mm</t>
  </si>
  <si>
    <t>-107863900</t>
  </si>
  <si>
    <t>https://podminky.urs.cz/item/CS_URS_2025_01/162301972</t>
  </si>
  <si>
    <t>1*14 'Přepočtené koeficientem množství</t>
  </si>
  <si>
    <t>49</t>
  </si>
  <si>
    <t>162451106</t>
  </si>
  <si>
    <t>Vodorovné přemístění výkopku nebo sypaniny po suchu na obvyklém dopravním prostředku, bez naložení výkopku, avšak se složením bez rozhrnutí z horniny třídy těžitelnosti I skupiny 1 až 3 na vzdálenost přes 1 500 do 2 000 m</t>
  </si>
  <si>
    <t>-1165831174</t>
  </si>
  <si>
    <t>https://podminky.urs.cz/item/CS_URS_2025_01/162451106</t>
  </si>
  <si>
    <t>"doprava výkopku pro zásyp na meziskládku a zpět</t>
  </si>
  <si>
    <t>"sk.2-3" 665,883*2</t>
  </si>
  <si>
    <t>"přemístění podsypového, obsypového a zásypového materiálu po staveništi</t>
  </si>
  <si>
    <t>"lože" 253,962</t>
  </si>
  <si>
    <t>"obsyp" 1916,225</t>
  </si>
  <si>
    <t>"zásyp" 1052,661</t>
  </si>
  <si>
    <t>50</t>
  </si>
  <si>
    <t>162451126</t>
  </si>
  <si>
    <t>Vodorovné přemístění výkopku nebo sypaniny po suchu na obvyklém dopravním prostředku, bez naložení výkopku, avšak se složením bez rozhrnutí z horniny třídy těžitelnosti II skupiny 4 a 5 na vzdálenost přes 1 500 do 2 000 m</t>
  </si>
  <si>
    <t>-329472372</t>
  </si>
  <si>
    <t>https://podminky.urs.cz/item/CS_URS_2025_01/162451126</t>
  </si>
  <si>
    <t>"sk.4-5" 795,392*2</t>
  </si>
  <si>
    <t>51</t>
  </si>
  <si>
    <t>162751137</t>
  </si>
  <si>
    <t>Vodorovné přemístění výkopku nebo sypaniny po suchu na obvyklém dopravním prostředku, bez naložení výkopku, avšak se složením bez rozhrnutí z horniny třídy těžitelnosti II skupiny 4 a 5 na vzdálenost přes 9 000 do 10 000 m</t>
  </si>
  <si>
    <t>302693735</t>
  </si>
  <si>
    <t>https://podminky.urs.cz/item/CS_URS_2025_01/162751137</t>
  </si>
  <si>
    <t>"výkopy sk.2 celkem</t>
  </si>
  <si>
    <t>18,33+10,118+34,020+447,61</t>
  </si>
  <si>
    <t>"výkopy sk.3 celkem</t>
  </si>
  <si>
    <t>155,805</t>
  </si>
  <si>
    <t>"odečet výkopku pro zásyp</t>
  </si>
  <si>
    <t>-665,883</t>
  </si>
  <si>
    <t>"výkopy sk.4 celkem</t>
  </si>
  <si>
    <t>86,003+289,170</t>
  </si>
  <si>
    <t>3,634+3804,685</t>
  </si>
  <si>
    <t>"výkopy sk.5 celkem</t>
  </si>
  <si>
    <t>9,165+5,059+17,010+223,805</t>
  </si>
  <si>
    <t>"výměra dle pol. 174251109</t>
  </si>
  <si>
    <t>-(1461,275-665,883)</t>
  </si>
  <si>
    <t>52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</si>
  <si>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</si>
  <si>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</si>
  <si>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783816853</t>
  </si>
  <si>
    <t>https://podminky.urs.cz/item/CS_URS_2025_01/162751139</t>
  </si>
  <si>
    <t>3643,139*5 'Přepočtené koeficientem množství</t>
  </si>
  <si>
    <t>53</t>
  </si>
  <si>
    <t>167151111</t>
  </si>
  <si>
    <t>Nakládání, skládání a překládání neulehlého výkopku nebo sypaniny strojně nakládání, množství přes 100 m3, z hornin třídy těžitelnosti I, skupiny 1 až 3</t>
  </si>
  <si>
    <t>-576848607</t>
  </si>
  <si>
    <t>https://podminky.urs.cz/item/CS_URS_2025_01/167151111</t>
  </si>
  <si>
    <t>"doprava výkopku pro zásyp z meziskládky</t>
  </si>
  <si>
    <t>"sk.2-3" 665,883</t>
  </si>
  <si>
    <t>54</t>
  </si>
  <si>
    <t>167151112</t>
  </si>
  <si>
    <t>Nakládání, skládání a překládání neulehlého výkopku nebo sypaniny strojně nakládání, množství přes 100 m3, z hornin třídy těžitelnosti II, skupiny 4 a 5</t>
  </si>
  <si>
    <t>-1774948125</t>
  </si>
  <si>
    <t>https://podminky.urs.cz/item/CS_URS_2025_01/167151112</t>
  </si>
  <si>
    <t>"sk.4-5" 795,392</t>
  </si>
  <si>
    <t>55</t>
  </si>
  <si>
    <t>171201231</t>
  </si>
  <si>
    <t>Poplatek za uložení stavebního odpadu na recyklační skládce (skládkovné) zeminy a kamení zatříděného do Katalogu odpadů pod kódem 17 05 04</t>
  </si>
  <si>
    <t>t</t>
  </si>
  <si>
    <t>1891657548</t>
  </si>
  <si>
    <t>https://podminky.urs.cz/item/CS_URS_2025_01/171201231</t>
  </si>
  <si>
    <t>"uložení přebytku výkopku na skládce s poplatkem</t>
  </si>
  <si>
    <t>"dle pol. 162751137" 3643,139*2,00</t>
  </si>
  <si>
    <t>56</t>
  </si>
  <si>
    <t>171251201</t>
  </si>
  <si>
    <t>Uložení sypaniny na skládky nebo meziskládky bez hutnění s upravením uložené sypaniny do předepsaného tvaru</t>
  </si>
  <si>
    <t>2131259671</t>
  </si>
  <si>
    <t>https://podminky.urs.cz/item/CS_URS_2025_01/171251201</t>
  </si>
  <si>
    <t xml:space="preserve">"uložení výkopku pro zásyp na meziskládku </t>
  </si>
  <si>
    <t>1281,85</t>
  </si>
  <si>
    <t>"uložení podsypového, obsypového a zásypového materiálu na meziskládku</t>
  </si>
  <si>
    <t>57</t>
  </si>
  <si>
    <t>174151101</t>
  </si>
  <si>
    <t>Zásyp sypaninou z jakékoliv horniny strojně s uložením výkopku ve vrstvách se zhutněním jam, šachet, rýh nebo kolem objektů v těchto vykopávkách</t>
  </si>
  <si>
    <t>-347148454</t>
  </si>
  <si>
    <t>https://podminky.urs.cz/item/CS_URS_2025_01/174151101</t>
  </si>
  <si>
    <t>"ZÁSYP VÝKOPKEM</t>
  </si>
  <si>
    <t>"RT"3,60*3,50*(4,93-0,20)</t>
  </si>
  <si>
    <t>"odečet výtlaku potrubí,  lože a obsypu potrubí v jámách</t>
  </si>
  <si>
    <t>"DN1000" -3,20*1,30*(0,10+1,40)</t>
  </si>
  <si>
    <t>"DN500" -(3,60+3,60+7,00+7,00-3,20)*1,30*(0,10+0,90)</t>
  </si>
  <si>
    <t>" dl*š*(hl-tl. vrstev povrchu-výtlak lože, trub, obsypu)</t>
  </si>
  <si>
    <t>59,00*1,30*(2,10-0,20-0,10-0,90)</t>
  </si>
  <si>
    <t>"štěrk.povrch" 51,00*1,30*(2,10-0,30-0,10-0,90)</t>
  </si>
  <si>
    <t>38,30*1,30*(3,14-0,20-0,10-0,90)</t>
  </si>
  <si>
    <t>172,90*1,30*(2,10-0,20-0,10-0,90)</t>
  </si>
  <si>
    <t>"areál" 17,20*1,30*(2,00-0,20-0,10-0,90)</t>
  </si>
  <si>
    <t>488,70*1,30*(2,10-0,30-0,10-0,90)</t>
  </si>
  <si>
    <t>40,00*1,30*(2,60-0,30-0,10-0,90)</t>
  </si>
  <si>
    <t>11,00*1,00*(2,60-0,20-0,10-0,60)</t>
  </si>
  <si>
    <t>8,50*1,00*(2,45-0,20-0,10-0,60)</t>
  </si>
  <si>
    <t>"chr.D450" 2,20*1,00*(2,45-0,20-0,10-0,80)</t>
  </si>
  <si>
    <t>"ZÁSYP ŠTĚRKODRTÍ</t>
  </si>
  <si>
    <t>26,00*1,30*(2,30-0,10-0,90)</t>
  </si>
  <si>
    <t>9,70*1,30*(2,10-0,35-0,10-0,90)</t>
  </si>
  <si>
    <t>215,60*1,30*(2,12-0,47-0,10-0,90)</t>
  </si>
  <si>
    <t>72,90*1,30*(2,40-0,58-0,10-0,90)</t>
  </si>
  <si>
    <t>586,40*1,30*(2,10-0,58-0,10-0,90)</t>
  </si>
  <si>
    <t>74,50*1,30*(2,40-0,58-0,10-0,90)</t>
  </si>
  <si>
    <t>27,80*1,30*(2,41-0,47-0,10-0,90)</t>
  </si>
  <si>
    <t>"chr. 800" 15,40*1,30*(2,42-0,53-0,10-1,10)</t>
  </si>
  <si>
    <t>"areál" 35,60*1,30*(2,10-0,47-0,10-0,90)</t>
  </si>
  <si>
    <t>"chr. D450" 9,40*1,00*(2,60-0,53-0,10-0,80)</t>
  </si>
  <si>
    <t>"povrch budouci chodník</t>
  </si>
  <si>
    <t>(5,30+11,72)/2*(3,50+9,92)/2*3,41</t>
  </si>
  <si>
    <t>-(3,90*2,10*(2,61+0,10)+1,10*1,00*0,50)</t>
  </si>
  <si>
    <t>58</t>
  </si>
  <si>
    <t>M</t>
  </si>
  <si>
    <t>58344197</t>
  </si>
  <si>
    <t>štěrkodrť frakce 0/63</t>
  </si>
  <si>
    <t>2111594780</t>
  </si>
  <si>
    <t>1052,661</t>
  </si>
  <si>
    <t>1052,661*2 'Přepočtené koeficientem množství</t>
  </si>
  <si>
    <t>59</t>
  </si>
  <si>
    <t>174251109</t>
  </si>
  <si>
    <t>Zásyp sypaninou z jakékoliv horniny strojně Příplatek k ceně za prohození sypaniny</t>
  </si>
  <si>
    <t>-47229419</t>
  </si>
  <si>
    <t>https://podminky.urs.cz/item/CS_URS_2025_01/174251109</t>
  </si>
  <si>
    <t>"zásyp prosátým výkopkem</t>
  </si>
  <si>
    <t>"výměra dle pol. 174151101</t>
  </si>
  <si>
    <t>1461,275</t>
  </si>
  <si>
    <t>60</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</si>
  <si>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</si>
  <si>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</si>
  <si>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856020397</t>
  </si>
  <si>
    <t>https://podminky.urs.cz/item/CS_URS_2025_01/175151101</t>
  </si>
  <si>
    <t>"VZOROVÉ ULOŽENÍ POTRUBÍ</t>
  </si>
  <si>
    <t>"dl. LT DN500-dl. chr. DN1000-dl. chr. D800</t>
  </si>
  <si>
    <t xml:space="preserve">"odečet výtlaku trub </t>
  </si>
  <si>
    <t>(2012,00-85,80-38,60)*1,30*0,90</t>
  </si>
  <si>
    <t>-1887,60*3,14*0,50*0,50/4</t>
  </si>
  <si>
    <t>"dl. chr. DN1000 - odečet dl. protlaků</t>
  </si>
  <si>
    <t>(85,80-82,60)*1,30*1,40</t>
  </si>
  <si>
    <t>-3,20*3,14*1,00*1,00/4</t>
  </si>
  <si>
    <t>"chr. DN800</t>
  </si>
  <si>
    <t>38,60*1,30*1,10</t>
  </si>
  <si>
    <t>-38,60*1,30*0,80*0,80/4</t>
  </si>
  <si>
    <t>"dl. LT DN200-dl. chr. D450-VŠ</t>
  </si>
  <si>
    <t>(35,00-11,60-3,60)*1,00*0,60</t>
  </si>
  <si>
    <t>-19,80*3,14*0,20*0,20/4</t>
  </si>
  <si>
    <t>"chr. DN450</t>
  </si>
  <si>
    <t>11,60*1,00*0,80</t>
  </si>
  <si>
    <t>-11,60*3,14*0,45*0,45/4</t>
  </si>
  <si>
    <t>"NÁVRH OPRAVY POŠKOZENÝCH MELIORACÍ</t>
  </si>
  <si>
    <t>"předpopklad 10 míst</t>
  </si>
  <si>
    <t>" obsyp dopojení odkrytého melioračního potrubí potrubím PVC DN150</t>
  </si>
  <si>
    <t>2,50*0,50*0,40*10</t>
  </si>
  <si>
    <t>"obsyp odvodňovacího potrubí PE d63 u protlaku DN1000 -2x</t>
  </si>
  <si>
    <t>1,00*1,00*2,00*2</t>
  </si>
  <si>
    <t>61</t>
  </si>
  <si>
    <t>58337310</t>
  </si>
  <si>
    <t>štěrkopísek frakce 0/4</t>
  </si>
  <si>
    <t>-1709691823</t>
  </si>
  <si>
    <t>"obsyp fr. 0/4mm</t>
  </si>
  <si>
    <t>"výpočet dle pol.č. 175151101</t>
  </si>
  <si>
    <t>"potrubní řad" 1907,225</t>
  </si>
  <si>
    <t>"potrubí meliorace" 5,00</t>
  </si>
  <si>
    <t>1912,225*2 'Přepočtené koeficientem množství</t>
  </si>
  <si>
    <t>62</t>
  </si>
  <si>
    <t>58333674</t>
  </si>
  <si>
    <t>kamenivo těžené hrubé frakce 16/32</t>
  </si>
  <si>
    <t>-1622376753</t>
  </si>
  <si>
    <t>štěrková vrstva fr. 16/32</t>
  </si>
  <si>
    <t>obsyp odvodňovacího potrubí PE d63 u protlaku DN1000 -2x</t>
  </si>
  <si>
    <t>4*2 'Přepočtené koeficientem množství</t>
  </si>
  <si>
    <t>63</t>
  </si>
  <si>
    <t>181351113</t>
  </si>
  <si>
    <t>Rozprostření a urovnání ornice v rovině nebo ve svahu sklonu do 1:5 strojně při souvislé ploše přes 500 m2, tl. vrstvy do 200 mm</t>
  </si>
  <si>
    <t>-1018321849</t>
  </si>
  <si>
    <t>https://podminky.urs.cz/item/CS_URS_2025_01/181351113</t>
  </si>
  <si>
    <t>"výpočet dle pol. 121151123" 2747,40</t>
  </si>
  <si>
    <t>64</t>
  </si>
  <si>
    <t>181351115</t>
  </si>
  <si>
    <t>Rozprostření a urovnání ornice v rovině nebo ve svahu sklonu do 1:5 strojně při souvislé ploše přes 500 m2, tl. vrstvy přes 250 do 300 mm</t>
  </si>
  <si>
    <t>-994531654</t>
  </si>
  <si>
    <t>https://podminky.urs.cz/item/CS_URS_2025_01/181351115</t>
  </si>
  <si>
    <t>"výpočet dle pol. 121151125" 7975,50</t>
  </si>
  <si>
    <t>65</t>
  </si>
  <si>
    <t>181411131</t>
  </si>
  <si>
    <t>Založení trávníku na půdě předem připravené plochy do 1000 m2 výsevem včetně utažení parkového v rovině nebo na svahu do 1:5</t>
  </si>
  <si>
    <t>-1235287767</t>
  </si>
  <si>
    <t>https://podminky.urs.cz/item/CS_URS_2025_01/181411131</t>
  </si>
  <si>
    <t>"příjezd na staveniště - úprava plochy po ukončení stavebních prací" 600,00</t>
  </si>
  <si>
    <t>66</t>
  </si>
  <si>
    <t>00572410</t>
  </si>
  <si>
    <t>osivo směs travní parková</t>
  </si>
  <si>
    <t>kg</t>
  </si>
  <si>
    <t>1314117690</t>
  </si>
  <si>
    <t>3347,4*0,03 'Přepočtené koeficientem množství</t>
  </si>
  <si>
    <t>322</t>
  </si>
  <si>
    <t>181951111</t>
  </si>
  <si>
    <t>Úprava pláně vyrovnáním výškových rozdílů strojně v hornině třídy těžitelnosti I, skupiny 1 až 3 bez zhutnění</t>
  </si>
  <si>
    <t>-1867127991</t>
  </si>
  <si>
    <t>https://podminky.urs.cz/item/CS_URS_2025_01/181951111</t>
  </si>
  <si>
    <t>"příjezd na staveniště - úprava plochy po ukončení stavebních prací" 3600,00</t>
  </si>
  <si>
    <t>67</t>
  </si>
  <si>
    <t>185804312</t>
  </si>
  <si>
    <t>Zalití rostlin vodou plochy záhonů jednotlivě přes 20 m2</t>
  </si>
  <si>
    <t>-729652905</t>
  </si>
  <si>
    <t>https://podminky.urs.cz/item/CS_URS_2025_01/185804312</t>
  </si>
  <si>
    <t>" 3x 10l</t>
  </si>
  <si>
    <t>2747,40*0,010*3</t>
  </si>
  <si>
    <t>600,00*0,010*3</t>
  </si>
  <si>
    <t>68</t>
  </si>
  <si>
    <t>185851121</t>
  </si>
  <si>
    <t>Dovoz vody pro zálivku rostlin na vzdálenost do 1000 m</t>
  </si>
  <si>
    <t>2050905282</t>
  </si>
  <si>
    <t>https://podminky.urs.cz/item/CS_URS_2025_01/185851121</t>
  </si>
  <si>
    <t>69</t>
  </si>
  <si>
    <t>185851129</t>
  </si>
  <si>
    <t>Dovoz vody pro zálivku rostlin Příplatek k ceně za každých dalších i započatých 1000 m</t>
  </si>
  <si>
    <t>-751677382</t>
  </si>
  <si>
    <t>https://podminky.urs.cz/item/CS_URS_2025_01/185851129</t>
  </si>
  <si>
    <t>100,422*4 'Přepočtené koeficientem množství</t>
  </si>
  <si>
    <t>70</t>
  </si>
  <si>
    <t>R14172131</t>
  </si>
  <si>
    <t>Zemní protlak beton trub hl do 6 m se zatažením potrubí průměru vrtu do 1500mm v hornině třídy těžitelnosti I a II skupiny 1 až 4</t>
  </si>
  <si>
    <t>-1536860503</t>
  </si>
  <si>
    <t>P</t>
  </si>
  <si>
    <t>Poznámka k položce:_x000D_
Z důvodu velkého tření na plášti protlakových trub třeba provést opatření na jeho snížení. Tření se sníží pomocí bentonitové suspenze vháněné za rub protlačovaných železobetonových trub přes otvory předvrtané v jejich plášti. Recepturu bentonitové suspenze navrhne dle místních podmínek zhotovitel stavby. Pro dosažení maximálního efektu suspenze je potřeba, aby trouby byly obaleny suspenzí po celém obvodu, suspenze byla zdravotně nezávadná a dostatečně viskózní, injektážní tlak nesmí způsobovat zvedání nadloží a suspenze musí být tixotropní (během protlačování tekutá, v klidu gel). Bentonitová suspenze musí snížit tření alespoň o 60%. Součinitel tření beton – písčitá zemina snížený bentonitovou suspenzí tak dosáhne maximální hodnoty fred = f (1- η) = 0.60 (1-0.60) = 0.24 uvažované ve statickém výpočtu.</t>
  </si>
  <si>
    <t>44,00</t>
  </si>
  <si>
    <t>38,60</t>
  </si>
  <si>
    <t>"protlačování beton. trub DN1000  - potřebné strojní vybavení a doprovodný materiál pro protlak, spojování žb trub</t>
  </si>
  <si>
    <t>71</t>
  </si>
  <si>
    <t>59222042</t>
  </si>
  <si>
    <t>trouba ŽB protlaková DN 1000</t>
  </si>
  <si>
    <t>1219402456</t>
  </si>
  <si>
    <t>45,80</t>
  </si>
  <si>
    <t>40,00</t>
  </si>
  <si>
    <t xml:space="preserve">"POZNÁMKA: </t>
  </si>
  <si>
    <t>trouba ŽB protlaková DN 1000 s otvory pro dávkování bentonitové směsi</t>
  </si>
  <si>
    <t>85,8*1,01 'Přepočtené koeficientem množství</t>
  </si>
  <si>
    <t>72</t>
  </si>
  <si>
    <t>R15188011</t>
  </si>
  <si>
    <t>Pažení jam protlaků, D+M</t>
  </si>
  <si>
    <t>kpl</t>
  </si>
  <si>
    <t>-1161679384</t>
  </si>
  <si>
    <t xml:space="preserve">Poznámka k položce:_x000D_
Za železobetonovým blokem třeba počítat s vyplněním výztužných rámů a štětovnic betonem C 16/20. _x000D_
_x000D_
</t>
  </si>
  <si>
    <t>"Způsob pažení jam protlaků navrhne zhotovitel dle jím zvolené technologie protlaků.</t>
  </si>
  <si>
    <t>"Zajistí statické posouzení jam protlaků a návrh pažení.</t>
  </si>
  <si>
    <t>73</t>
  </si>
  <si>
    <t>R17135012</t>
  </si>
  <si>
    <t>Odvoz a likvidace odpadu z protlaků</t>
  </si>
  <si>
    <t>-1141526150</t>
  </si>
  <si>
    <t>74</t>
  </si>
  <si>
    <t>R18135121</t>
  </si>
  <si>
    <t>Náhradní výsadba; D+M</t>
  </si>
  <si>
    <t>549189806</t>
  </si>
  <si>
    <t>"náhradní výsadba za pokácených 15 stromků pr. kmene 10cm</t>
  </si>
  <si>
    <t>"vykopání jamek, výsadba stromků, mulčování, zálivky</t>
  </si>
  <si>
    <t>Zakládání</t>
  </si>
  <si>
    <t>75</t>
  </si>
  <si>
    <t>211971110</t>
  </si>
  <si>
    <t>Zřízení opláštění výplně z geotextilie odvodňovacích žeber nebo trativodů v rýze nebo zářezu se stěnami šikmými o sklonu do 1:2</t>
  </si>
  <si>
    <t>-1096451683</t>
  </si>
  <si>
    <t>https://podminky.urs.cz/item/CS_URS_2025_01/211971110</t>
  </si>
  <si>
    <t>"odvodnění stavebních jam protlaků</t>
  </si>
  <si>
    <t>80,00*2,00</t>
  </si>
  <si>
    <t>76</t>
  </si>
  <si>
    <t>69311088</t>
  </si>
  <si>
    <t>geotextilie netkaná separační, ochranná, filtrační, drenážní PES 500g/m2</t>
  </si>
  <si>
    <t>-1251245306</t>
  </si>
  <si>
    <t>160*1,1845 'Přepočtené koeficientem množství</t>
  </si>
  <si>
    <t>77</t>
  </si>
  <si>
    <t>212752101</t>
  </si>
  <si>
    <t>Trativody z drenážních trubek pro liniové stavby a komunikace se zřízením štěrkového lože pod trubky a s jejich obsypem v otevřeném výkopu trubka korugovaná sendvičová PE-HD SN 4 celoperforovaná 360° DN 100</t>
  </si>
  <si>
    <t>-625559274</t>
  </si>
  <si>
    <t>https://podminky.urs.cz/item/CS_URS_2025_01/212752101</t>
  </si>
  <si>
    <t>"dl. trub - odečet dl. protlaků</t>
  </si>
  <si>
    <t>"LT DN500" 2012,00-82,60</t>
  </si>
  <si>
    <t>"LT DN200" 35,00</t>
  </si>
  <si>
    <t>40,00*2</t>
  </si>
  <si>
    <t>78</t>
  </si>
  <si>
    <t>291211111</t>
  </si>
  <si>
    <t>Zřízení zpevněné plochy ze silničních panelů osazených do lože tl. 50 mm z kameniva</t>
  </si>
  <si>
    <t>1718222200</t>
  </si>
  <si>
    <t>https://podminky.urs.cz/item/CS_URS_2025_01/291211111</t>
  </si>
  <si>
    <t>"dočasné zajištěnípotrubí VTL v kolizi se stavbou - 8x</t>
  </si>
  <si>
    <t>79</t>
  </si>
  <si>
    <t>59381136</t>
  </si>
  <si>
    <t>panel silniční 2,00x1,00x0,15m</t>
  </si>
  <si>
    <t>-999100305</t>
  </si>
  <si>
    <t>Svislé a kompletní konstrukce</t>
  </si>
  <si>
    <t>80</t>
  </si>
  <si>
    <t>359901111</t>
  </si>
  <si>
    <t>Vyčištění potrubí jakékoliv výšky</t>
  </si>
  <si>
    <t>1418969347</t>
  </si>
  <si>
    <t>https://podminky.urs.cz/item/CS_URS_2025_01/359901111</t>
  </si>
  <si>
    <t>"LT DN500" 2012,00</t>
  </si>
  <si>
    <t>"LT DN80" 6,00</t>
  </si>
  <si>
    <t>81</t>
  </si>
  <si>
    <t>R35999017</t>
  </si>
  <si>
    <t>Zkouška průchodnosti potrubí jakékoliv výšky</t>
  </si>
  <si>
    <t>-674580009</t>
  </si>
  <si>
    <t>82</t>
  </si>
  <si>
    <t>R38212033</t>
  </si>
  <si>
    <t>ŽB krabicová prefa konstrukce - šachta z vodostavebního betonu vnitř. rozměr 3600x1800x2300 mm + stropní deska se vstupním komínkem v.500mm, doprava + dodávka + montáž</t>
  </si>
  <si>
    <t>-1009269856</t>
  </si>
  <si>
    <t>"obdélník. dno vnější rozměr 3900x2100x2610 mm, dno tl. 160 mm, stěny tl.150 mm</t>
  </si>
  <si>
    <t>Prefa dílce budou vyrobeny z betonu C 40/50 - XC4/XF3/XA2</t>
  </si>
  <si>
    <t>"zákrytová deska 3900x2100 mm tl. 150mm + 1x otvor  800x700 mm</t>
  </si>
  <si>
    <t>Prefa zákrytová deska šachty bude vyrobena z betonu C 40/50 - XC4/XF3/XA2</t>
  </si>
  <si>
    <t>"vč. prefa komínku 800x700 mm v. 500mm, tl. stěn komínku 150mm</t>
  </si>
  <si>
    <t>systémové uzavření případných montážních otvorů šachty</t>
  </si>
  <si>
    <t>"DODÁVKA, MONTÁŽ, DOPRAVA</t>
  </si>
  <si>
    <t>Vodorovné konstrukce</t>
  </si>
  <si>
    <t>83</t>
  </si>
  <si>
    <t>451572111</t>
  </si>
  <si>
    <t>Lože pod potrubí, stoky a drobné objekty v otevřeném výkopu z kameniva drobného těženého 0 až 4 mm</t>
  </si>
  <si>
    <t>-1698361485</t>
  </si>
  <si>
    <t>https://podminky.urs.cz/item/CS_URS_2025_01/451572111</t>
  </si>
  <si>
    <t>"VZOROVÉ ŘEZY RÝHOU</t>
  </si>
  <si>
    <t>"štěrkopísek fr. 0/4mm</t>
  </si>
  <si>
    <t>"dl. rýhy - odečet dl. protlaků</t>
  </si>
  <si>
    <t>"trasa LT DN500" (2012,00-82,60)*1,30*0,10</t>
  </si>
  <si>
    <t>"dl. rýhy - odečet  dl. VŠ</t>
  </si>
  <si>
    <t>"trasa LT DN200" (35,00-3,60)*1,00*0,10</t>
  </si>
  <si>
    <t>84</t>
  </si>
  <si>
    <t>452311141</t>
  </si>
  <si>
    <t>Podkladní a zajišťovací konstrukce z betonu prostého v otevřeném výkopu bez zvýšených nároků na prostředí desky pod potrubí, stoky a drobné objekty z betonu tř. C 16/20</t>
  </si>
  <si>
    <t>948325278</t>
  </si>
  <si>
    <t>https://podminky.urs.cz/item/CS_URS_2025_01/452311141</t>
  </si>
  <si>
    <t>"podkladní deska</t>
  </si>
  <si>
    <t>4,10*2,30*0,10</t>
  </si>
  <si>
    <t>85</t>
  </si>
  <si>
    <t>452313131</t>
  </si>
  <si>
    <t>Podkladní a zajišťovací konstrukce z betonu prostého v otevřeném výkopu bez zvýšených nároků na prostředí bloky pro potrubí z betonu tř. C 12/15</t>
  </si>
  <si>
    <t>486992688</t>
  </si>
  <si>
    <t>https://podminky.urs.cz/item/CS_URS_2025_01/452313131</t>
  </si>
  <si>
    <t>"dopojení odkrytého melioračního potrubí potrubím PVC DN150 - zajištění konců beton. bloky - obetonováním vč. zaslepení prostoru mezi přemostěním - 2x</t>
  </si>
  <si>
    <t>"vč. zaslepení prostoru mezi přemostěním</t>
  </si>
  <si>
    <t>(0,30*0,30*0,50*2)*10</t>
  </si>
  <si>
    <t>86</t>
  </si>
  <si>
    <t>452313161</t>
  </si>
  <si>
    <t>Podkladní a zajišťovací konstrukce z betonu prostého v otevřeném výkopu bez zvýšených nároků na prostředí bloky pro potrubí z betonu tř. C 25/30</t>
  </si>
  <si>
    <t>-1033138084</t>
  </si>
  <si>
    <t>https://podminky.urs.cz/item/CS_URS_2025_01/452313161</t>
  </si>
  <si>
    <t>"BETONOVÉ BLOKY DN500</t>
  </si>
  <si>
    <t>"VÝPIS MATERIÁLU</t>
  </si>
  <si>
    <t>" pro pro přírubovou tvarovku s přírubovou odbočkou (T) 500/200, min. PN 10" 0,75*1</t>
  </si>
  <si>
    <t>" pro koleno DN 200 - 30°" 0,20*2</t>
  </si>
  <si>
    <t>" pro koleno DN 200 - 90°" 0,20*1</t>
  </si>
  <si>
    <t>"pro přírubovou tvarovku s přírubovou odbočkou (T) 200/200, min. PN 10" 0,50*1</t>
  </si>
  <si>
    <t>"pro přírubovou tvarovku s přírubovou odbočkou (T) 200/80, min. PN 10" 0,50*1</t>
  </si>
  <si>
    <t>" pod patkové koleno DN 80" 0,10*3</t>
  </si>
  <si>
    <t>"PROPOJOVACÍ ŠACHTA V km 1,990 - VYSTROJENÍ ŠACHTY</t>
  </si>
  <si>
    <t>"podpěrný blok - 2ks" 0,37*0,30*0,60*2</t>
  </si>
  <si>
    <t>87</t>
  </si>
  <si>
    <t>452321172</t>
  </si>
  <si>
    <t>Podkladní a zajišťovací konstrukce z betonu železového v otevřeném výkopu se zvýšenými nároky na prostředí desky pod potrubí, stoky a drobné objekty z betonu tř. C 30/37</t>
  </si>
  <si>
    <t>1313357578</t>
  </si>
  <si>
    <t>https://podminky.urs.cz/item/CS_URS_2025_01/452321172</t>
  </si>
  <si>
    <t>Poznámka k položce:_x000D_
Opěrný blok z betonu C 30/37-XC2-Dmax16-S3 podle ČSN EN 206+A1 uvnitř zápichové jámy</t>
  </si>
  <si>
    <t>"startovací jáma zajišťovací beton blok pro protlak  -2x</t>
  </si>
  <si>
    <t>2*(5,00*3,90*0,50)</t>
  </si>
  <si>
    <t>88</t>
  </si>
  <si>
    <t>452351111</t>
  </si>
  <si>
    <t>Bednění podkladních a zajišťovacích konstrukcí v otevřeném výkopu desek nebo sedlových loží pod potrubí, stoky a drobné objekty zřízení</t>
  </si>
  <si>
    <t>1717459020</t>
  </si>
  <si>
    <t>https://podminky.urs.cz/item/CS_URS_2025_01/452351111</t>
  </si>
  <si>
    <t>(4,10+2,30)*2*0,10</t>
  </si>
  <si>
    <t>89</t>
  </si>
  <si>
    <t>452351112</t>
  </si>
  <si>
    <t>Bednění podkladních a zajišťovacích konstrukcí v otevřeném výkopu desek nebo sedlových loží pod potrubí, stoky a drobné objekty odstranění</t>
  </si>
  <si>
    <t>1765204760</t>
  </si>
  <si>
    <t>https://podminky.urs.cz/item/CS_URS_2025_01/452351112</t>
  </si>
  <si>
    <t>90</t>
  </si>
  <si>
    <t>452353111</t>
  </si>
  <si>
    <t>Bednění podkladních a zajišťovacích konstrukcí v otevřeném výkopu bloků pro potrubí zřízení</t>
  </si>
  <si>
    <t>476204514</t>
  </si>
  <si>
    <t>https://podminky.urs.cz/item/CS_URS_2025_01/452353111</t>
  </si>
  <si>
    <t>"vč. prostup pro potrubí LT DN500</t>
  </si>
  <si>
    <t>24,00*2</t>
  </si>
  <si>
    <t>" pro pro přírubovou tvarovku s přírubovou odbočkou (T) 500/200, min. PN 10" 2,50*1</t>
  </si>
  <si>
    <t>" pro koleno DN 200 - 90°"1,00*1</t>
  </si>
  <si>
    <t>" pro koleno DN 200 - 30"1,00*2</t>
  </si>
  <si>
    <t>"pro přírubovou tvarovku s přírubovou odbočkou (T) 200/200, min. PN 10" 1,50*1</t>
  </si>
  <si>
    <t>"pro přírubovou tvarovku s přírubovou odbočkou (T) 200/80, min. PN 10" 1,50*1</t>
  </si>
  <si>
    <t>" pod patkové koleno DN 80" 0,50*3</t>
  </si>
  <si>
    <t>"podpěrný blok - 2ks" 0,80*2</t>
  </si>
  <si>
    <t>(0,30*0,50*4*2)*10</t>
  </si>
  <si>
    <t>91</t>
  </si>
  <si>
    <t>452353112</t>
  </si>
  <si>
    <t>Bednění podkladních a zajišťovacích konstrukcí v otevřeném výkopu bloků pro potrubí odstranění</t>
  </si>
  <si>
    <t>-1174065774</t>
  </si>
  <si>
    <t>https://podminky.urs.cz/item/CS_URS_2025_01/452353112</t>
  </si>
  <si>
    <t>92</t>
  </si>
  <si>
    <t>452368113</t>
  </si>
  <si>
    <t>Výztuž podkladních desek, bloků nebo pražců v otevřeném výkopu z betonářské oceli 10 505 (R) nebo BSt 500</t>
  </si>
  <si>
    <t>1564733109</t>
  </si>
  <si>
    <t>https://podminky.urs.cz/item/CS_URS_2025_01/452368113</t>
  </si>
  <si>
    <t>Poznámka k položce:_x000D_
Opěrný blok z betonu C 30/37-XC2-Dmax16-S3 podle ČSN EN 206+A1 uvnitř zápichové jámy bude v obou směrech a při obou površích vyztužen pruty ØR10 (ocel 10505 nebo B500B) po 100 mm. Krytí výztuže betonem musí dosahovat minimálně 40 mm. Vzdálenost nosníků roznášecího roštu nesmí ve svislém ani vodorovném směru překročit 1.20 m</t>
  </si>
  <si>
    <t>0,75*2</t>
  </si>
  <si>
    <t>93</t>
  </si>
  <si>
    <t>469953111</t>
  </si>
  <si>
    <t>Plůtek laťový v patě svahu z kůlů Ø od 100 do 120 mm, délky od 1 do 1,5 m, zaražených v osové vzdálenosti 1,5 m a z tyčových výřezů Ø od 100 do 120 mm připevněných na kůly z jedné lati</t>
  </si>
  <si>
    <t>-166699000</t>
  </si>
  <si>
    <t>https://podminky.urs.cz/item/CS_URS_2025_01/469953111</t>
  </si>
  <si>
    <t>"KOORDINAČNÍ SITUAČNÍ VÝKRES Č.1</t>
  </si>
  <si>
    <t>ZAJIŠTĚNÍ POVRCHU RÝHY PROTI VYPLAVOVÁNÍ ZEMINY</t>
  </si>
  <si>
    <t>"zajištění 360m výkopů ve svahu po 20m, dl. 1 ks plůtku 3m, úsek v km 0,080 - 0,440</t>
  </si>
  <si>
    <t>3,00*18</t>
  </si>
  <si>
    <t>94</t>
  </si>
  <si>
    <t>R45487172</t>
  </si>
  <si>
    <t>Prostup pro potrubí DN200 ve stěně šachty tl.150 mm - dodávka + montáž</t>
  </si>
  <si>
    <t>1939754009</t>
  </si>
  <si>
    <t>"jádrové vrty pro prostup</t>
  </si>
  <si>
    <t>"těsnění pryžovými segmenty</t>
  </si>
  <si>
    <t>"úprava stěn šachty v okolí prostupů</t>
  </si>
  <si>
    <t>Komunikace pozemní</t>
  </si>
  <si>
    <t>95</t>
  </si>
  <si>
    <t>564751101</t>
  </si>
  <si>
    <t>Podklad nebo kryt z kameniva hrubého drceného vel. 32-63 mm s rozprostřením a zhutněním plochy jednotlivě do 100 m2, po zhutnění tl. 150 mm</t>
  </si>
  <si>
    <t>1320721405</t>
  </si>
  <si>
    <t>https://podminky.urs.cz/item/CS_URS_2025_01/564751101</t>
  </si>
  <si>
    <t>"výkop mezi lomy V2 a V3 - vrstva 300mm</t>
  </si>
  <si>
    <t>51,00*1,30*2</t>
  </si>
  <si>
    <t>96</t>
  </si>
  <si>
    <t>564761101</t>
  </si>
  <si>
    <t>Podklad nebo kryt z kameniva hrubého drceného vel. 32-63 mm s rozprostřením a zhutněním plochy jednotlivě do 100 m2, po zhutnění tl. 200 mm</t>
  </si>
  <si>
    <t>45418203</t>
  </si>
  <si>
    <t>https://podminky.urs.cz/item/CS_URS_2025_01/564761101</t>
  </si>
  <si>
    <t>9,70*1,30</t>
  </si>
  <si>
    <t>97</t>
  </si>
  <si>
    <t>564841111</t>
  </si>
  <si>
    <t>Podklad ze štěrkodrti ŠD s rozprostřením a zhutněním plochy přes 100 m2, po zhutnění tl. 120 mm</t>
  </si>
  <si>
    <t>-1365965735</t>
  </si>
  <si>
    <t>https://podminky.urs.cz/item/CS_URS_2025_01/564841111</t>
  </si>
  <si>
    <t>"provizorní dospání rýh štěrkodrtí fr. 0-32</t>
  </si>
  <si>
    <t>98</t>
  </si>
  <si>
    <t>564851111</t>
  </si>
  <si>
    <t>Podklad ze štěrkodrti ŠD s rozprostřením a zhutněním plochy přes 100 m2, po zhutnění tl. 150 mm</t>
  </si>
  <si>
    <t>-83379186</t>
  </si>
  <si>
    <t>https://podminky.urs.cz/item/CS_URS_2025_01/564851111</t>
  </si>
  <si>
    <t>"štěrkodrť fr. 0/32mm (celková tl. ŠD 350mm)</t>
  </si>
  <si>
    <t>99</t>
  </si>
  <si>
    <t>564851114</t>
  </si>
  <si>
    <t>Podklad ze štěrkodrti ŠD s rozprostřením a zhutněním plochy přes 100 m2, po zhutnění tl. 180 mm</t>
  </si>
  <si>
    <t>-1132688815</t>
  </si>
  <si>
    <t>https://podminky.urs.cz/item/CS_URS_2025_01/564851114</t>
  </si>
  <si>
    <t>100</t>
  </si>
  <si>
    <t>564861111</t>
  </si>
  <si>
    <t>Podklad ze štěrkodrti ŠD s rozprostřením a zhutněním plochy přes 100 m2, po zhutnění tl. 200 mm</t>
  </si>
  <si>
    <t>-866655419</t>
  </si>
  <si>
    <t>https://podminky.urs.cz/item/CS_URS_2025_01/564861111</t>
  </si>
  <si>
    <t>101</t>
  </si>
  <si>
    <t>564861114</t>
  </si>
  <si>
    <t>Podklad ze štěrkodrti ŠD s rozprostřením a zhutněním plochy přes 100 m2, po zhutnění tl. 230 mm</t>
  </si>
  <si>
    <t>1370553846</t>
  </si>
  <si>
    <t>https://podminky.urs.cz/item/CS_URS_2025_01/564861114</t>
  </si>
  <si>
    <t>102</t>
  </si>
  <si>
    <t>564952111</t>
  </si>
  <si>
    <t>Podklad z mechanicky zpevněného kameniva MZK (minerální beton) s rozprostřením a s hutněním, po zhutnění tl. 150 mm</t>
  </si>
  <si>
    <t>88013571</t>
  </si>
  <si>
    <t>https://podminky.urs.cz/item/CS_URS_2025_01/564952111</t>
  </si>
  <si>
    <t>103</t>
  </si>
  <si>
    <t>565156101</t>
  </si>
  <si>
    <t>Asfaltový beton vrstva podkladní ACP 22 (obalované kamenivo hrubozrnné - OKH) s rozprostřením a zhutněním v pruhu šířky do 1,5 m, po zhutnění tl. 70 mm</t>
  </si>
  <si>
    <t>1101780090</t>
  </si>
  <si>
    <t>https://podminky.urs.cz/item/CS_URS_2025_01/565156101</t>
  </si>
  <si>
    <t>104</t>
  </si>
  <si>
    <t>565165101</t>
  </si>
  <si>
    <t>Asfaltový beton vrstva podkladní ACP 16 (obalované kamenivo střednězrnné - OKS) s rozprostřením a zhutněním v pruhu šířky do 1,5 m, po zhutnění tl. 80 mm</t>
  </si>
  <si>
    <t>-97037307</t>
  </si>
  <si>
    <t>https://podminky.urs.cz/item/CS_URS_2025_01/565165101</t>
  </si>
  <si>
    <t>105</t>
  </si>
  <si>
    <t>565175103</t>
  </si>
  <si>
    <t>Asfaltový beton vrstva podkladní ACP 16 (obalované kamenivo střednězrnné - OKS) s rozprostřením a zhutněním v pruhu šířky do 1,5 m, po zhutnění tl. 120 mm</t>
  </si>
  <si>
    <t>652494876</t>
  </si>
  <si>
    <t>https://podminky.urs.cz/item/CS_URS_2025_01/565175103</t>
  </si>
  <si>
    <t>106</t>
  </si>
  <si>
    <t>569251111</t>
  </si>
  <si>
    <t>Zpevnění krajnic nebo komunikací pro pěší s rozprostřením a zhutněním, po zhutnění štěrkopískem nebo kamenivem těženým tl. 150 mm</t>
  </si>
  <si>
    <t>-719522871</t>
  </si>
  <si>
    <t>https://podminky.urs.cz/item/CS_URS_2025_01/569251111</t>
  </si>
  <si>
    <t>500,00*0,50</t>
  </si>
  <si>
    <t>107</t>
  </si>
  <si>
    <t>573111112</t>
  </si>
  <si>
    <t>Postřik infiltrační PI z asfaltu silničního s posypem kamenivem, v množství 1,00 kg/m2</t>
  </si>
  <si>
    <t>-961322326</t>
  </si>
  <si>
    <t>https://podminky.urs.cz/item/CS_URS_2025_01/573111112</t>
  </si>
  <si>
    <t>108</t>
  </si>
  <si>
    <t>573231108</t>
  </si>
  <si>
    <t>Postřik spojovací PS bez posypu kamenivem ze silniční emulze, v množství 0,50 kg/m2</t>
  </si>
  <si>
    <t>1039138142</t>
  </si>
  <si>
    <t>https://podminky.urs.cz/item/CS_URS_2025_01/573231108</t>
  </si>
  <si>
    <t>"VZOROVÉ ŘEZY RÝHOU - MK PÁVOVSKÁ</t>
  </si>
  <si>
    <t>5927,00+196,60</t>
  </si>
  <si>
    <t>109</t>
  </si>
  <si>
    <t>576133221</t>
  </si>
  <si>
    <t>Asfaltový koberec mastixový SMA 11 (AKMS) s rozprostřením a se zhutněním v pruhu šířky přes 3 m, po zhutnění tl. 40 mm</t>
  </si>
  <si>
    <t>995641009</t>
  </si>
  <si>
    <t>https://podminky.urs.cz/item/CS_URS_2025_01/576133221</t>
  </si>
  <si>
    <t>"KOORDINAČNÍ SITUAČNÍ VÝKRES  Č.3</t>
  </si>
  <si>
    <t>196,60</t>
  </si>
  <si>
    <t>110</t>
  </si>
  <si>
    <t>577134111</t>
  </si>
  <si>
    <t>Asfaltový beton vrstva obrusná ACO 11 (ABS) s rozprostřením a se zhutněním z nemodifikovaného asfaltu v pruhu šířky do 3 m tř. I (ACO 11+), po zhutnění tl. 40 mm</t>
  </si>
  <si>
    <t>127556737</t>
  </si>
  <si>
    <t>https://podminky.urs.cz/item/CS_URS_2025_01/577134111</t>
  </si>
  <si>
    <t>"KOORDINAČNÍ SITUAČNÍ VÝKRES  Č.2, Č.3</t>
  </si>
  <si>
    <t>111</t>
  </si>
  <si>
    <t>577134121</t>
  </si>
  <si>
    <t>Asfaltový beton vrstva obrusná ACO 11 (ABS) s rozprostřením a se zhutněním z nemodifikovaného asfaltu v pruhu šířky přes 3 m tř. I (ACO 11+), po zhutnění tl. 40 mm</t>
  </si>
  <si>
    <t>-1359238958</t>
  </si>
  <si>
    <t>https://podminky.urs.cz/item/CS_URS_2025_01/577134121</t>
  </si>
  <si>
    <t>"měřeno projektantem</t>
  </si>
  <si>
    <t>6123,60-196,60</t>
  </si>
  <si>
    <t>112</t>
  </si>
  <si>
    <t>577165112</t>
  </si>
  <si>
    <t>Asfaltový beton vrstva ložní ACL 16 (ABH) s rozprostřením a zhutněním z nemodifikovaného asfaltu v pruhu šířky do 3 m, po zhutnění tl. 70 mm</t>
  </si>
  <si>
    <t>408947583</t>
  </si>
  <si>
    <t>https://podminky.urs.cz/item/CS_URS_2025_01/577165112</t>
  </si>
  <si>
    <t>113</t>
  </si>
  <si>
    <t>577166111</t>
  </si>
  <si>
    <t>Asfaltový beton vrstva ložní ACL 22 (ABVH) s rozprostřením a zhutněním z nemodifikovaného asfaltu v pruhu šířky do 3 m, po zhutnění tl. 70 mm</t>
  </si>
  <si>
    <t>-1427054748</t>
  </si>
  <si>
    <t>https://podminky.urs.cz/item/CS_URS_2025_01/577166111</t>
  </si>
  <si>
    <t>Úpravy povrchů, podlahy a osazování výplní</t>
  </si>
  <si>
    <t>114</t>
  </si>
  <si>
    <t>631362021</t>
  </si>
  <si>
    <t>Výztuž mazanin ze svařovaných sítí z drátů typu KARI</t>
  </si>
  <si>
    <t>11987602</t>
  </si>
  <si>
    <t>https://podminky.urs.cz/item/CS_URS_2025_01/631362021</t>
  </si>
  <si>
    <t>"výztuž cementového potěru stropu šachty KARI síť 5/100/100 - 3,08kg/m2</t>
  </si>
  <si>
    <t>8,14*3,08*1,30/1000</t>
  </si>
  <si>
    <t>115</t>
  </si>
  <si>
    <t>632452519</t>
  </si>
  <si>
    <t>Potěr rychletuhnoucí ze suchých směsí na bázi hydraulických pojiv, tloušťky přes 40 do 50 mm</t>
  </si>
  <si>
    <t>936522609</t>
  </si>
  <si>
    <t>https://podminky.urs.cz/item/CS_URS_2025_01/632452519</t>
  </si>
  <si>
    <t xml:space="preserve">" strop + přesahy </t>
  </si>
  <si>
    <t>3,90*2,10-(1,10*1,00)</t>
  </si>
  <si>
    <t>(1,10+1,00)*0,50</t>
  </si>
  <si>
    <t>Trubní vedení</t>
  </si>
  <si>
    <t>116</t>
  </si>
  <si>
    <t>810471811</t>
  </si>
  <si>
    <t>Bourání stávajícího potrubí z betonu v otevřeném výkopu DN přes 600 do 800</t>
  </si>
  <si>
    <t>942050026</t>
  </si>
  <si>
    <t>https://podminky.urs.cz/item/CS_URS_2025_01/810471811</t>
  </si>
  <si>
    <t>"demontáž provizorních odvodňovacích šachet stavebních jam protlaků DN800</t>
  </si>
  <si>
    <t>2*0,50</t>
  </si>
  <si>
    <t>117</t>
  </si>
  <si>
    <t>830311811</t>
  </si>
  <si>
    <t>Bourání stávajícího potrubí z kameninových trub v otevřeném výkopu DN do 150</t>
  </si>
  <si>
    <t>1255920318</t>
  </si>
  <si>
    <t>https://podminky.urs.cz/item/CS_URS_2025_01/830311811</t>
  </si>
  <si>
    <t>"dmtz odkrytého melioračního potrubí" 2,00*10</t>
  </si>
  <si>
    <t>118</t>
  </si>
  <si>
    <t>851241131</t>
  </si>
  <si>
    <t>Montáž potrubí z trub litinových tlakových hrdlových v otevřeném výkopu s integrovaným těsněním DN 80</t>
  </si>
  <si>
    <t>-575093777</t>
  </si>
  <si>
    <t>https://podminky.urs.cz/item/CS_URS_2025_01/851241131</t>
  </si>
  <si>
    <t>119</t>
  </si>
  <si>
    <t>M552015</t>
  </si>
  <si>
    <t>Potrubí z tvárné litiny DN 80, tlaková třída C 100,  s násuvnými hrdlovými spoji zajištěnými proti rozpojení a zesíleným povlakem těžkou protikorozní ochranou, včetně a jištěných spojů  a ochranných manžet, přírubové trubky a tvarovky PN 10</t>
  </si>
  <si>
    <t>214740431</t>
  </si>
  <si>
    <t xml:space="preserve">Poznámka k položce:_x000D_
Potrubí z tvárné litiny DN 80, dle ČSN EN 545:2015 a ISO 2531 s násuvným jednokomorovým nebo dvoukomorovým hrdlem zajištěným proti rozpojení, PFA min. 10 bar, tlaková třída trubek: C 100. Minimální tloušťka stěny pro DN 80 C 100 = 4,7 mm, Délka trubek: min. 6,00 m. Násuvný hrdlový zajištěný spoj proti rozpojení vč. těsnícího a zámkového kroužku z pryže EPDM vhodný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</si>
  <si>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6,00</t>
  </si>
  <si>
    <t>6*1,01 'Přepočtené koeficientem množství</t>
  </si>
  <si>
    <t>120</t>
  </si>
  <si>
    <t>851351131</t>
  </si>
  <si>
    <t>Montáž potrubí z trub litinových tlakových hrdlových v otevřeném výkopu s integrovaným těsněním DN 200</t>
  </si>
  <si>
    <t>525561913</t>
  </si>
  <si>
    <t>https://podminky.urs.cz/item/CS_URS_2025_01/851351131</t>
  </si>
  <si>
    <t>121</t>
  </si>
  <si>
    <t>M552121</t>
  </si>
  <si>
    <t>Potrubí z tvárné litiny DN 200, tlaková třída C 64,  s násuvnými hrdlovými spoji zajištěnými proti rozpojení a zesíleným povlakem těžkou protikorozní ochranou, včetně zajištěných spojů a ochranných manžet, přírubové trubky a tvarovky PN 10</t>
  </si>
  <si>
    <t>-1334393162</t>
  </si>
  <si>
    <t xml:space="preserve">Poznámka k položce:_x000D_
Potrubí z tvárné litiny DN 200, dle ČSN EN 545:2015 a ISO 2531 s násuvným jednokomorovým nebo dvoukomorovým hrdlem zajištěným proti rozpojení, PFA min.10 bar, tlaková třída trubek: C 64. Minimální tloušťka stěny pro DN 200 C 64 = 5,0 mm. Délka trubek: min. 6,00 m. Násuvný hrdlový zajištěný spoj proti rozpojení vč. těsnícího a zámkového kroužku z pryže EPDM vhodný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</si>
  <si>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35,00</t>
  </si>
  <si>
    <t>35*1,01 'Přepočtené koeficientem množství</t>
  </si>
  <si>
    <t>122</t>
  </si>
  <si>
    <t>851421131</t>
  </si>
  <si>
    <t>Montáž potrubí z trub litinových tlakových hrdlových v otevřeném výkopu s integrovaným těsněním DN 500</t>
  </si>
  <si>
    <t>-373536354</t>
  </si>
  <si>
    <t>https://podminky.urs.cz/item/CS_URS_2025_01/851421131</t>
  </si>
  <si>
    <t>123</t>
  </si>
  <si>
    <t>M552151</t>
  </si>
  <si>
    <t>Potrubí z tvárné litiny DN 500, tlaková třída C 40,  s násuvnými hrdlovými spoji, přírubové trubky a tvarovky PN 10</t>
  </si>
  <si>
    <t>-1431051377</t>
  </si>
  <si>
    <t xml:space="preserve">Poznámka k položce:_x000D_
Potrubí z tvárné litiny DN 500, dle ČSN EN 545:2015 a ISO 2531 s násuvným jednokomorovým nebo dvoukomorovým hrdlem, PFA min. 10 bar, tlaková třída trubek: C 40. Minimální tloušťka stěny pro DN 500 C 40 = 7,5 mm, Délka trubek: min. 6,00 m. Násuvný hrdlový spoj vč. těsnícího kroužku,  z pryže EPDM vhodné pro použití v systémech pro pitnou vodu.  Vnější povlak trub: žárové pokovení slitinou zinku a hliníku s dalšími kovy nebo bez nich v množství 400 g/m2 a vrchní krycí vrstva. Vnitřní povlak: vyložení z cementové malty z síranovzdorného a/nebo vysokopecního cementu podle ČSN EN545:2015, tabulky E1 a dle ČSN EN 197-1 nebo polyuretanové vyložení podle ČSN EN 15 655_x000D_
</t>
  </si>
  <si>
    <t>417,00</t>
  </si>
  <si>
    <t>417*1,01 'Přepočtené koeficientem množství</t>
  </si>
  <si>
    <t>124</t>
  </si>
  <si>
    <t>M552152</t>
  </si>
  <si>
    <t>Potrubí z tvárné litiny DN 500, tlaková třída C 40,  s násuvnými hrdlovými spoji zajištěnými proti rozpojení s návarky a zesíleným povlakem těžkou protikorozní ochranou, včetně zajištěných spojů  a ochranných manžet, přírubové trubky a tvarovky PN 10</t>
  </si>
  <si>
    <t>-1525483013</t>
  </si>
  <si>
    <t xml:space="preserve">Poznámka k položce:_x000D_
Potrubí z tvárné litiny DN 500, dle ČSN EN 545:2015 a ISO 2531 s násuvným dvoukomorovým hrdlem zajištěným proti rozpojení návarkem na hladkém konci, PFA min.10 bar, tlaková třída trubek: C 40. Minimální tloušťka stěny potrubí pro DN 500 C 40 = 7,5 mm,  Délka trubek: min. 6,00 m. Násuvný dvoukomorový hrdlový spoj zajištěný proti rozpojení s návarkem vč. těsnícího a zámkového kroužku, z pryže EPDM vhodné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</si>
  <si>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100,00</t>
  </si>
  <si>
    <t>100*1,01 'Přepočtené koeficientem množství</t>
  </si>
  <si>
    <t>125</t>
  </si>
  <si>
    <t>M552153</t>
  </si>
  <si>
    <t>Potrubí z tvárné litiny DN 500, tlaková třída C 40,  s násuvnými hrdlovými spoji zajištěnými proti rozpojení, včetně zajištěných spojů, přírubové trubky a tvarovky PN 10</t>
  </si>
  <si>
    <t>1669284931</t>
  </si>
  <si>
    <t xml:space="preserve">Poznámka k položce:_x000D_
Potrubí z tvárné litiny DN 500, dle ČSN EN 545:2015 a ISO 2531 s násuvným jednokomorovým nebo dvoukomorovým hrdlem zajištěným proti rozpojení, PFA min. 10 bar, tlaková třída trubek: C 40. Minimální tloušťka stěny pro DN 500 C 40 = 7,5 mm, Délka trubek: min. 6,00 m. Násuvný  hrdlový spoj zajištěný proti rozpojení vč. těsnícího a zámkového kroužku, z pryže EPDM vhodné pro použití v systémech pro pitnou vodu.  Vnější povrch trub: žárové pokovení slitinou zinku a hliníku s dalšími kovy nebo bez nich v množství 400 g/m2 a vrchní krycí vrstva; vnitřní povrch: vyložení z cementové malty z síranuvzdorného a/nebo vysokopecního cementu podle ČSN EN 545:2015, tabulky E1 a dle ČSN EN 197-1, nebo polyuretanové vyložení podle ČSN EN 15 655_x000D_
</t>
  </si>
  <si>
    <t>920,00</t>
  </si>
  <si>
    <t>920*1,01 'Přepočtené koeficientem množství</t>
  </si>
  <si>
    <t>126</t>
  </si>
  <si>
    <t>M552154</t>
  </si>
  <si>
    <t>Potrubí z tvárné litiny DN 500, tlaková třída C40,  s násuvnými hrdlovými spoji a zesílenou těžkou protikorozní ochranou, včetně ochranných manžet, přírubové trubky a tvarovky PN 10</t>
  </si>
  <si>
    <t>265139927</t>
  </si>
  <si>
    <t xml:space="preserve">Poznámka k položce:_x000D_
Potrubí z tvárné litiny DN 500, dle ČSN EN 545:2015 a ISO 2531 s násuvným jednokomorovým nebo dvoukomorovým hrdlem, PFA min. 10 bar, tlaková třída trubek: C 40. Minimální tloušťka stěny pro DN 500 C 40 = 7,5 mm. Délka trubek: min. 6,00 m. Násuvný hrdlový spoj vč. těsnícího kroužku z pryže EPDM vhodný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</si>
  <si>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281,00</t>
  </si>
  <si>
    <t>281*1,01 'Přepočtené koeficientem množství</t>
  </si>
  <si>
    <t>127</t>
  </si>
  <si>
    <t>M552155</t>
  </si>
  <si>
    <t>Potrubí z tvárné litiny DN 500, tlaková třída C 40,  s násuvnými hrdlovými spoji zajištěnými proti rozpojení a zesíleným povlakem těžkou protikorozní ochranou, včetně zajištěných spojů a ochranných manžet, přírubové trubky a tvarovky PN 10</t>
  </si>
  <si>
    <t>1132168596</t>
  </si>
  <si>
    <t xml:space="preserve">Poznámka k položce:_x000D_
Potrubí z tvárné litiny DN 500, dle ČSN EN 545:2015 a ISO 2531 s násuvným jednokomorovým  nebo dvoukomorovým hrdlem zajištěným proti rozpojení, PFA min. 10 bar , tlaková třída trubek: C 40. Minimální tloušťka stěny potrubí pro DN 500 C 40 = 7,5 mm, Délka trubek: min. 6,00 m. Násuvný hrdlový spoj zajištěný proti rozpojení vč. těsnícího a zámkového kroužku, z pryže EPDM vhodné pro použití v systémech pro pitnou vodu. Zesílený vnější povlak těžkou protikorozní ochranou: žárové pokovení slitinou zinku a hliníku  s dalšími kovy nebo bez nich v množství 400 g/m2 a vrstva vytlačovaného polyetylenového povlaku dle normy ČSN EN 14628 nebo polyuretanový povlak podle ČSN EN 15 189. Vnitřní povrch: vyložení z cementové malty z síranuvzdorného a/nebo vysokopecního cementu podle ČSN EN 545:2015, tabulky E1 a dle ČSN EN 197-1, nebo polyuretanové vyložení podle ČSN EN 15 655 _x000D_
</t>
  </si>
  <si>
    <t>294,00</t>
  </si>
  <si>
    <t>294*1,01 'Přepočtené koeficientem množství</t>
  </si>
  <si>
    <t>128</t>
  </si>
  <si>
    <t>852242122</t>
  </si>
  <si>
    <t>Montáž potrubí z trub litinových tlakových přírubových abnormálních délek, jednotlivě do 1 m v otevřeném výkopu, kanálu nebo v šachtě DN 80</t>
  </si>
  <si>
    <t>-1919631560</t>
  </si>
  <si>
    <t>https://podminky.urs.cz/item/CS_URS_2025_01/852242122</t>
  </si>
  <si>
    <t>129</t>
  </si>
  <si>
    <t>55253241</t>
  </si>
  <si>
    <t>tvarovka přírubová litinová vodovodní FF-kus PN10/16 DN 80 dl 500mm</t>
  </si>
  <si>
    <t>-1361535983</t>
  </si>
  <si>
    <t xml:space="preserve">Poznámka k položce:_x000D_
Tvarovka z tvárné litiny DN 80, dle ČSN EN 545:2015 a ISO 2531 s dvěma přírubovými spoji, PN 10. Vnější i vnitřní ochrana povrchu: zesílená těžká protikorozní ochrana dle ČSN EN 14901 - navrstvený přáškový epoxid modré barvy s min. tl. 250 μm dle ČSN EN 14901_x000D_
</t>
  </si>
  <si>
    <t>"KLADEČSKÉ SCHÉMA</t>
  </si>
  <si>
    <t>130</t>
  </si>
  <si>
    <t>55253245</t>
  </si>
  <si>
    <t>tvarovka přírubová litinová vodovodní FF-kus PN10/16 DN 80 dl 800mm</t>
  </si>
  <si>
    <t>-1707946638</t>
  </si>
  <si>
    <t xml:space="preserve">Poznámka k položce:_x000D_
Tvarovka z tvárné litiny DN 80, dle ČSN EN 545:2015 a ISO 2531 s dvěma přírubovými spoji, PN 10. Vnější i vnitřní ochrana povrchu: zesílená těžká protikorozní ochrana dle ČSN EN 14901 -  navrstvený přáškový epoxid modré barvy s min. tl. 250 μm dle ČSN EN 14901_x000D_
</t>
  </si>
  <si>
    <t>131</t>
  </si>
  <si>
    <t>55253236</t>
  </si>
  <si>
    <t>tvarovka přírubová litinová vodovodní FF-kus PN10/16 DN 80 dl 250mm</t>
  </si>
  <si>
    <t>1630485430</t>
  </si>
  <si>
    <t>132</t>
  </si>
  <si>
    <t>857241131</t>
  </si>
  <si>
    <t>Montáž litinových tvarovek na potrubí litinovém tlakovém jednoosých na potrubí z trub hrdlových v otevřeném výkopu, kanálu nebo v šachtě s integrovaným těsněním DN 80</t>
  </si>
  <si>
    <t>987643471</t>
  </si>
  <si>
    <t>https://podminky.urs.cz/item/CS_URS_2025_01/857241131</t>
  </si>
  <si>
    <t>133</t>
  </si>
  <si>
    <t>55253952</t>
  </si>
  <si>
    <t>koleno hrdlové z tvárné litiny,práškový epoxid tl 250µm MMQ-kus DN 80-90° se dvěma hrdly pro zámkový spoj, PN 16</t>
  </si>
  <si>
    <t>-645828799</t>
  </si>
  <si>
    <t xml:space="preserve">Poznámka k položce:_x000D_
Tvarovka z tvárné litiny DN 80,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</si>
  <si>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134</t>
  </si>
  <si>
    <t>55253940</t>
  </si>
  <si>
    <t>koleno hrdlové z tvárné litiny,práškový epoxid tl 250µm MMK-kus DN 80-45° se dvěma hrdly pro zámkový spoj</t>
  </si>
  <si>
    <t>1900752477</t>
  </si>
  <si>
    <t>135</t>
  </si>
  <si>
    <t>857242122</t>
  </si>
  <si>
    <t>Montáž litinových tvarovek na potrubí litinovém tlakovém jednoosých na potrubí z trub přírubových v otevřeném výkopu, kanálu nebo v šachtě DN 80</t>
  </si>
  <si>
    <t>1704335662</t>
  </si>
  <si>
    <t>https://podminky.urs.cz/item/CS_URS_2025_01/857242122</t>
  </si>
  <si>
    <t>136</t>
  </si>
  <si>
    <t>55251262</t>
  </si>
  <si>
    <t>tvarovka přírubová s hladkým koncem F, PN 10-16 DN 90/příruba DN 80</t>
  </si>
  <si>
    <t>277209602</t>
  </si>
  <si>
    <t xml:space="preserve">Poznámka k položce:_x000D_
Tvarovka z tvárné litiny DN 80, dle ČSN EN 545:2015 a ISO 2531 s přírubovým spojem, PN 10. Vnější i vnitřní ochrana povrchu: zesílená těžká protikorozní ochrana dle ČSN EN 14901 - navrstvený přáškový epoxid modré barvy s min. tl. 250 μm _x000D_
</t>
  </si>
  <si>
    <t>137</t>
  </si>
  <si>
    <t>55254047</t>
  </si>
  <si>
    <t>koleno 90° s patkou přírubové litinové vodovodní N-kus PN10/40 DN 80</t>
  </si>
  <si>
    <t>-807321678</t>
  </si>
  <si>
    <t>138</t>
  </si>
  <si>
    <t>857351131</t>
  </si>
  <si>
    <t>Montáž litinových tvarovek na potrubí litinovém tlakovém jednoosých na potrubí z trub hrdlových v otevřeném výkopu, kanálu nebo v šachtě s integrovaným těsněním DN 200</t>
  </si>
  <si>
    <t>-393755298</t>
  </si>
  <si>
    <t>https://podminky.urs.cz/item/CS_URS_2025_01/857351131</t>
  </si>
  <si>
    <t>139</t>
  </si>
  <si>
    <t>55259486</t>
  </si>
  <si>
    <t>koleno hrdlové z tvárné litiny MMQ-kus DN 200-90°</t>
  </si>
  <si>
    <t>1028394147</t>
  </si>
  <si>
    <t xml:space="preserve">Poznámka k položce:_x000D_
Tvarovka z tvárné litiny DN 200, dle ČSN EN 545:2015 a ISO 2531 s dvěma násuvnými spoji zajištěnými proti rozpojení, včetně těsnícího a zámkového kropužku, PFA/PN min. 10 bar. Vnější i vnitřní ochrana povrchu: zesílená těžká protikorozní ochrana dle ČSN EN 14901 - navrstvený přáškový epoxid modré barvy s min. tl. 250 μm _x000D_
</t>
  </si>
  <si>
    <t>140</t>
  </si>
  <si>
    <t>55253932</t>
  </si>
  <si>
    <t>koleno hrdlové z tvárné litiny,práškový epoxid tl 250µm MMK-kus DN 200-30°</t>
  </si>
  <si>
    <t>-1370646023</t>
  </si>
  <si>
    <t xml:space="preserve">Poznámka k položce:_x000D_
Tvarovka z tvárné litiny DN 200, dle ČSN EN 545:2015 a ISO 2531 s dvěma násuvnými hrdlovými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</si>
  <si>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141</t>
  </si>
  <si>
    <t>857352122</t>
  </si>
  <si>
    <t>Montáž litinových tvarovek na potrubí litinovém tlakovém jednoosých na potrubí z trub přírubových v otevřeném výkopu, kanálu nebo v šachtě DN 200</t>
  </si>
  <si>
    <t>771362608</t>
  </si>
  <si>
    <t>https://podminky.urs.cz/item/CS_URS_2025_01/857352122</t>
  </si>
  <si>
    <t>142</t>
  </si>
  <si>
    <t>55253493</t>
  </si>
  <si>
    <t>tvarovka přírubová litinová s hladkým koncem,práškový epoxid tl 250µm F-kus DN 200</t>
  </si>
  <si>
    <t>-1405356305</t>
  </si>
  <si>
    <t xml:space="preserve">Poznámka k položce:_x000D_
Tvarovka z tvárné litiny DN 200, dle ČSN EN 545:2015 a ISO 2531 s přírubovým spojem, PN 10. Vnější i vnitřní ochrana povrchu: zesílená těžká protikorozní ochrana dle ČSN EN 14901 - navrstvený přáškový epoxid modré barvy s min. tl. 250 μm _x000D_
</t>
  </si>
  <si>
    <t>143</t>
  </si>
  <si>
    <t>55259823</t>
  </si>
  <si>
    <t>přechod přírubový tvárná litina dl 200mm DN 200/80</t>
  </si>
  <si>
    <t>-167635971</t>
  </si>
  <si>
    <t>144</t>
  </si>
  <si>
    <t>857353131</t>
  </si>
  <si>
    <t>Montáž litinových tvarovek na potrubí litinovém tlakovém odbočných na potrubí z trub hrdlových v otevřeném výkopu, kanálu nebo v šachtě s integrovaným těsněním DN 200</t>
  </si>
  <si>
    <t>-270257369</t>
  </si>
  <si>
    <t>https://podminky.urs.cz/item/CS_URS_2025_01/857353131</t>
  </si>
  <si>
    <t>145</t>
  </si>
  <si>
    <t>M552220</t>
  </si>
  <si>
    <t>Hrdlová tvarovka s hrdlovou přírubou (B) 200/200,  s hrdly pro násuvný hrdlový spoj zajištěný proti rozpojení, PFA/PN min. 10 bar</t>
  </si>
  <si>
    <t>24464958</t>
  </si>
  <si>
    <t xml:space="preserve">Poznámka k položce:_x000D_
Tvarovka z tvárné litiny DN200/200, dle ČSN EN 545:2015 a ISO 2531 s třemi hrdlovými spoji zajištěnými proti rozpojení včetně těsnícího a zámkového kroužku, PFA/PN min. 10 bar. Vnější i vnitřní ochrana povrchu: zesílená těžká protikorozní ochrana dle ČSN EN 14901 - navrstvený přáškový epoxid modré barvy s min. tl. 250 μm _x000D_
</t>
  </si>
  <si>
    <t>146</t>
  </si>
  <si>
    <t>857354122</t>
  </si>
  <si>
    <t>Montáž litinových tvarovek na potrubí litinovém tlakovém odbočných na potrubí z trub přírubových v otevřeném výkopu, kanálu nebo v šachtě DN 200</t>
  </si>
  <si>
    <t>839440380</t>
  </si>
  <si>
    <t>https://podminky.urs.cz/item/CS_URS_2025_01/857354122</t>
  </si>
  <si>
    <t>147</t>
  </si>
  <si>
    <t>55253532</t>
  </si>
  <si>
    <t>tvarovka přírubová litinová s přírubovou odbočkou,práškový epoxid tl 250µm T-kus DN 200/80</t>
  </si>
  <si>
    <t>989568025</t>
  </si>
  <si>
    <t xml:space="preserve">Poznámka k položce:_x000D_
Tvarovka z tvárné litiny DN 200/80, dle ČSN EN 545:2015 a ISO 2531 s třemi přírubovými spoji, PN 10. Vnější i vnitřní ochrana povrchu: zesílená těžká protikorozní ochrana dle ČSN EN 14901 - navrstvený přáškový epoxid modré barvy s min. tl. 250 μm dle ČSN EN 14901_x000D_
</t>
  </si>
  <si>
    <t>148</t>
  </si>
  <si>
    <t>55253537</t>
  </si>
  <si>
    <t>tvarovka přírubová litinová s přírubovou odbočkou,práškový epoxid tl 250µm T-kus DN 200/200</t>
  </si>
  <si>
    <t>-1685566202</t>
  </si>
  <si>
    <t xml:space="preserve">Poznámka k položce:_x000D_
Tvarovka z tvárné litiny DN 200/200, dle ČSN EN 545:2015 a ISO 2531 s třemi přírubovými spoji, PN 10 Vnější i vnitřní ochrana povrchu: zesílená těžká protikorozní ochrana dle ČSN EN 14901 - navrstvený přáškový epoxid modré barvy s min. tl. 250 μm dle ČSN EN 14901_x000D_
</t>
  </si>
  <si>
    <t>149</t>
  </si>
  <si>
    <t>857421131</t>
  </si>
  <si>
    <t>Montáž litinových tvarovek na potrubí litinovém tlakovém jednoosých na potrubí z trub hrdlových v otevřeném výkopu, kanálu nebo v šachtě s integrovaným těsněním DN 500</t>
  </si>
  <si>
    <t>330244017</t>
  </si>
  <si>
    <t>https://podminky.urs.cz/item/CS_URS_2025_01/857421131</t>
  </si>
  <si>
    <t>150</t>
  </si>
  <si>
    <t>M552106</t>
  </si>
  <si>
    <t>Hrdlové koleno (K) DN 500 - 11,25° se dvěma hrdly pro spoj zajištěný proti rozpojení, PFA min. 10 bar</t>
  </si>
  <si>
    <t>226478066</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</si>
  <si>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</si>
  <si>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151</t>
  </si>
  <si>
    <t>M552109</t>
  </si>
  <si>
    <t xml:space="preserve">Hrdlové koleno (K) DN 500 - 22,5° se dvěma hrdly pro spoj zajištěný proti rozpojení, PFA min. 10 bar_x000D_
</t>
  </si>
  <si>
    <t>-341422092</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</si>
  <si>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</si>
  <si>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152</t>
  </si>
  <si>
    <t>M552105</t>
  </si>
  <si>
    <t xml:space="preserve">Hrdlové koleno (K) DN 500 - 30° se dvěma hrdly pro spoj zajištěný proti rozpojení, PFA min. 10 bar_x000D_
</t>
  </si>
  <si>
    <t>-1861466292</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</si>
  <si>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</si>
  <si>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153</t>
  </si>
  <si>
    <t>M552203</t>
  </si>
  <si>
    <t xml:space="preserve">Hrdlové koleno (K) DN 500 - 45° se dvěma hrdly pro  spoj zajištěný proti rozpojení, PFA min. 10 bar_x000D_
</t>
  </si>
  <si>
    <t>100260564</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</si>
  <si>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_x000D_
</t>
  </si>
  <si>
    <t>154</t>
  </si>
  <si>
    <t>M552202</t>
  </si>
  <si>
    <t xml:space="preserve">Hrdlové koleno (K) DN 500 - 90° se dvěma hrdly pro  spoj zajištěný proti rozpojení, PFA  min. 10 bar_x000D_
</t>
  </si>
  <si>
    <t>392697548</t>
  </si>
  <si>
    <t>155</t>
  </si>
  <si>
    <t>M552101</t>
  </si>
  <si>
    <t xml:space="preserve">Hrdlová tvarovka s přírubou (E), DN 500, hrdlo pro  spoj zajištěný proti rozpojení, PFA/PN min. 10 bar_x000D_
</t>
  </si>
  <si>
    <t>1682424900</t>
  </si>
  <si>
    <t xml:space="preserve">Poznámka k položce:_x000D_
Tvarovka z tvárné litiny DN 500, dle ČSN EN 545:2015 a ISO 2531 s jedním násuvným spojem zajištěnými proti rozpojení, včetně těsnícího a zámkového kroužku, PFA min. 10 bar.  Vnější i vnitřní ochrana povrchu: zesílená těžká protikorozní ochrana dle ČSN EN 14901 - navrstvený přáškový epoxid modré barvy s min. tl. 250 μm _x000D_
</t>
  </si>
  <si>
    <t>156</t>
  </si>
  <si>
    <t>857422122</t>
  </si>
  <si>
    <t>Montáž litinových tvarovek na potrubí litinovém tlakovém jednoosých na potrubí z trub přírubových v otevřeném výkopu, kanálu nebo v šachtě DN 500</t>
  </si>
  <si>
    <t>1221183430</t>
  </si>
  <si>
    <t>https://podminky.urs.cz/item/CS_URS_2025_01/857422122</t>
  </si>
  <si>
    <t>157</t>
  </si>
  <si>
    <t>55253498</t>
  </si>
  <si>
    <t>tvarovka přírubová litinová s hladkým koncem, práškový epoxid tl 250µm F-kus DN 500</t>
  </si>
  <si>
    <t>1109957385</t>
  </si>
  <si>
    <t xml:space="preserve">Poznámka k položce:_x000D_
Tvarovka z tvárné litiny DN 500, dle ČSN EN 545:2015 a ISO 2531 s přírubovým spojem, PN 10. Vnější i vnitřní ochrana povrchu: zesílená těžká protikorozní ochrana dle ČSN EN 14901 - navrstvený přáškový epoxid modré barvy s min. tl. 250 μm _x000D_
</t>
  </si>
  <si>
    <t>158</t>
  </si>
  <si>
    <t>55253669</t>
  </si>
  <si>
    <t>příruba zaslepovací X z tvárné litiny práškový epoxid tl 250µm DN 500</t>
  </si>
  <si>
    <t>-1898422159</t>
  </si>
  <si>
    <t>159</t>
  </si>
  <si>
    <t>857423131</t>
  </si>
  <si>
    <t>Montáž litinových tvarovek na potrubí litinovém tlakovém odbočných na potrubí z trub hrdlových v otevřeném výkopu, kanálu nebo v šachtě s integrovaným těsněním DN 500</t>
  </si>
  <si>
    <t>-1027136363</t>
  </si>
  <si>
    <t>https://podminky.urs.cz/item/CS_URS_2025_01/857423131</t>
  </si>
  <si>
    <t>160</t>
  </si>
  <si>
    <t>M552204</t>
  </si>
  <si>
    <t xml:space="preserve">Hrdlová tvarovka s přírubovou odbočkou (A) 500/80  se dvěma hrdly pro spoj zajištěný proti rozpojení, PFA/PN min. 10 bar_x000D_
</t>
  </si>
  <si>
    <t>-34419034</t>
  </si>
  <si>
    <t xml:space="preserve">Poznámka k položce:_x000D_
Tvarovka z tvárné litiny DN 500/80, dle ČSN EN 545:2015 a ISO 2531 s dvěma násuvnými spoji zajištěnými proti rozpojení, včetně těsnícího a  zámkového kroužku a jedním přírubovým spojem, PN 10. Vnější i vnitřní ochrana povrchu: zesílená  těžká protikorozní ochrana dle ČSN EN 14901 - navrstvený přáškový epoxid modré barvy s min. tl. 250 μm _x000D_
</t>
  </si>
  <si>
    <t>161</t>
  </si>
  <si>
    <t>857424122</t>
  </si>
  <si>
    <t>Montáž litinových tvarovek na potrubí litinovém tlakovém odbočných na potrubí z trub přírubových v otevřeném výkopu, kanálu nebo v šachtě DN 500</t>
  </si>
  <si>
    <t>1722289542</t>
  </si>
  <si>
    <t>https://podminky.urs.cz/item/CS_URS_2025_01/857424122</t>
  </si>
  <si>
    <t>162</t>
  </si>
  <si>
    <t>55251748</t>
  </si>
  <si>
    <t>tvarovka přírubová litinová s přírubovou odbočkou,práškový epoxid tl 250µm T-kus DN 500/200</t>
  </si>
  <si>
    <t>-812851122</t>
  </si>
  <si>
    <t xml:space="preserve">Poznámka k položce:_x000D_
Tvarovka z tvárné litiny DN 500/200, dle ČSN EN 545:2015 a ISO 2531 s třemi přírubovými spoji, PN 10. Vnější i vnitřní ochrana povrchu: zesílená těžká protikorozní ochrana dle ČSN EN 14901 - navrstvený přáškový epoxid modré barvy s min. tl. 250 μm _x000D_
</t>
  </si>
  <si>
    <t>163</t>
  </si>
  <si>
    <t>871211141</t>
  </si>
  <si>
    <t>Montáž vodovodního potrubí z polyetylenu PE100 RC v otevřeném výkopu svařovaných na tupo SDR 11/PN16 d 63 x 5,8 mm</t>
  </si>
  <si>
    <t>1248027250</t>
  </si>
  <si>
    <t>https://podminky.urs.cz/item/CS_URS_2025_01/871211141</t>
  </si>
  <si>
    <t>4,50</t>
  </si>
  <si>
    <t>164</t>
  </si>
  <si>
    <t>28613113</t>
  </si>
  <si>
    <t>potrubí vodovodní jednovrstvé PE100 RC PN 16 SDR11 63x5,8mm</t>
  </si>
  <si>
    <t>-698627318</t>
  </si>
  <si>
    <t>4,5*1,015 'Přepočtené koeficientem množství</t>
  </si>
  <si>
    <t>165</t>
  </si>
  <si>
    <t>871313121</t>
  </si>
  <si>
    <t>Montáž kanalizačního potrubí z tvrdého PVC-U hladkého plnostěnného tuhost SN 8 DN 160</t>
  </si>
  <si>
    <t>-509093175</t>
  </si>
  <si>
    <t>https://podminky.urs.cz/item/CS_URS_2025_01/871313121</t>
  </si>
  <si>
    <t>"dopojení odkrytého melioračního potrubí potrubím PVC DN150</t>
  </si>
  <si>
    <t>2,50*10</t>
  </si>
  <si>
    <t>166</t>
  </si>
  <si>
    <t>28611164</t>
  </si>
  <si>
    <t>trubka kanalizační PVC-U plnostěnná jednovrstvá DN 160x1000mm SN8</t>
  </si>
  <si>
    <t>1167289903</t>
  </si>
  <si>
    <t>25*1,03 'Přepočtené koeficientem množství</t>
  </si>
  <si>
    <t>167</t>
  </si>
  <si>
    <t>871411141</t>
  </si>
  <si>
    <t>Montáž vodovodního potrubí z polyetylenu PE100 RC v otevřeném výkopu svařovaných na tupo SDR 11/PN16 d 450 x 40,9 mm</t>
  </si>
  <si>
    <t>-1136780964</t>
  </si>
  <si>
    <t>https://podminky.urs.cz/item/CS_URS_2025_01/871411141</t>
  </si>
  <si>
    <t>"PODCHOD POD MÍSTNÍ KOMUNIKACÍ V ULICI PRŮMYSLOVÁ</t>
  </si>
  <si>
    <t>11,60</t>
  </si>
  <si>
    <t>168</t>
  </si>
  <si>
    <t>28613867</t>
  </si>
  <si>
    <t>trubka vodovodní jednovrstvá PE100 RC PN 16 SDR11 s ochranným pláštěm z PP 450x40,9mm</t>
  </si>
  <si>
    <t>-885732933</t>
  </si>
  <si>
    <t>11,6*1,015 'Přepočtené koeficientem množství</t>
  </si>
  <si>
    <t>169</t>
  </si>
  <si>
    <t>871441141</t>
  </si>
  <si>
    <t>Montáž vodovodního potrubí z polyetylenu PE100 RC v otevřeném výkopu svařovaných na tupo SDR 11/PN16 d 630 x 57,2 mm</t>
  </si>
  <si>
    <t>1399574701</t>
  </si>
  <si>
    <t>https://podminky.urs.cz/item/CS_URS_2025_01/871441141</t>
  </si>
  <si>
    <t>"křížení potrubí s kanalizací" 3,40*3+3,10+3,50+6,40</t>
  </si>
  <si>
    <t>"překop pod komunikací" 15,40</t>
  </si>
  <si>
    <t>170</t>
  </si>
  <si>
    <t>M286180</t>
  </si>
  <si>
    <t>trubka vodovodní jednovrstvá PE100 RC PN 16 SDR11 D 800x47,4mm</t>
  </si>
  <si>
    <t>379119265</t>
  </si>
  <si>
    <t>38,6*1,015 'Přepočtené koeficientem množství</t>
  </si>
  <si>
    <t>171</t>
  </si>
  <si>
    <t>877211210</t>
  </si>
  <si>
    <t>Montáž tvarovek na vodovodním plastovém potrubí z polyetylenu PE 100 svařovaných na tupo SDR 11/PN16 kolen 15°, 30° nebo 45° d 63</t>
  </si>
  <si>
    <t>2043009689</t>
  </si>
  <si>
    <t>https://podminky.urs.cz/item/CS_URS_2025_01/877211210</t>
  </si>
  <si>
    <t>172</t>
  </si>
  <si>
    <t>28614839</t>
  </si>
  <si>
    <t>koleno 45° SDR11 PE 100 PN16 D 63mm</t>
  </si>
  <si>
    <t>1540856638</t>
  </si>
  <si>
    <t>173</t>
  </si>
  <si>
    <t>891241112</t>
  </si>
  <si>
    <t>Montáž vodovodních armatur na potrubí šoupátek nebo klapek uzavíracích v otevřeném výkopu nebo v šachtách s osazením zemní soupravy (bez poklopů) DN 80</t>
  </si>
  <si>
    <t>-392890083</t>
  </si>
  <si>
    <t>https://podminky.urs.cz/item/CS_URS_2025_01/891241112</t>
  </si>
  <si>
    <t>174</t>
  </si>
  <si>
    <t>42221323</t>
  </si>
  <si>
    <t>šoupátko pitná voda litina GGG 50 dlouhá stavební dl PN10/16 DN 80x280mm</t>
  </si>
  <si>
    <t>-618037148</t>
  </si>
  <si>
    <t xml:space="preserve">Poznámka k položce:_x000D_
Materiál těla šoupěte: tvárná litina EN-GJS-400 nebo EN-GJS-500. Bočně vedený celopogumovaný měkce těsnící klín z EPDM. Vedení klínu z otěruvzdorného plastu s vysokou kluzností. Povrchová ochrana: vnitřní i vnější těžká protikorozní ochrana v kvalitě GSK s minimální tloušťkou 250 μm doložená produktovým certifikátem GSK. Vřeteno: točivé nestoupavé s dvojitým bajonetem nebo závitem uloženým uvnitř šoupátkové komory utěsněné zpětným těsněním nebo O-kroužky z EPDM (dotěsnění pouze kluzným ložiskem není akceptováno). Materiál vřetene: vyžadováno vřeteno z duplexní nebo austenitické oceli, v odůvodněných případech i z martenzitické korozivzdorné oceli minimálně se 17% obsahu chromu s nulovým nebo minimálním obsahem S (max. 0,015%). Závit vřetene vyrobený lisováním za studena. Jeden typ šoupěte uzpůsobený pro ovládání: zemní soupravou, ručním kolečkem nebo elektropohonem. Spojovací materiál na spojení těla a víka šoupěte bude z korozivzdorné oceli._x000D_
</t>
  </si>
  <si>
    <t>175</t>
  </si>
  <si>
    <t>42291034</t>
  </si>
  <si>
    <t>souprava zemní teleskopická pro šoupatka DN80mm Rd 1,3-1,8m</t>
  </si>
  <si>
    <t>-927654646</t>
  </si>
  <si>
    <t xml:space="preserve">Poznámka k položce:_x000D_
Teleskopická pro plynulé přizpůsobení terénu nebo pevná do nezpevněného terénu. Přizpůsobená pro zavěšení ve spodní části samonivelačního poklopu nebo podkladové desce u tuhého poklopu. Jehlanový nástavec, objímka vřetene z tvárné litiny. Prodlužovací tyč z uhlíkové oceli žárově pozinkována. Zajišťovací kolík z korozivzdorné oceli. Víko, podložka, kryt, ochranná trubka, zasouvací trubka, horní a dolní nosná deska z plastu._x000D_
</t>
  </si>
  <si>
    <t>176</t>
  </si>
  <si>
    <t>891247112</t>
  </si>
  <si>
    <t>Montáž vodovodních armatur na potrubí hydrantů podzemních (bez osazení poklopů) DN 80</t>
  </si>
  <si>
    <t>2010935132</t>
  </si>
  <si>
    <t>https://podminky.urs.cz/item/CS_URS_2025_01/891247112</t>
  </si>
  <si>
    <t>177</t>
  </si>
  <si>
    <t>42273591</t>
  </si>
  <si>
    <t>hydrant podzemní DN 80 PN 16 jednoduchý uzávěr krycí v 1500mm</t>
  </si>
  <si>
    <t>2091043332</t>
  </si>
  <si>
    <t xml:space="preserve">Poznámka k položce:_x000D_
Tělo hydrantu z tvárné litiny min. EN-GJS-400-15, nebo austenitická korozivzdorná ocel min. 1.4307. Povrchová ochrana: vnitřní i vnější těžká protikorozní ochrana v kvalitě GSK s minimální tloušťkou 250 μm doložená produktovým certifikátem GSK nebo povlak z polyamidu. Zázubec z tvárné litiny min. EN-GJS-400-15 nebo EN – GJS-500-7. Uzavírací deska z korozivzdorné oceli duplexní nebo austenitické. Vřeteno z korozivzdorné oceli duplexní nebo austenitické. Akceptováno je i vřeteno z martenzitické oceli s minimálním obsahem chromu 17 % a maximálním obsahem síry 0,015 %. Ve výjimečných případech po schválení provozovatelem je možno použít i tyč z martenzitické oceli s 13 % Cr a minimálním obsahem S (max. 0,015 %). Ovládací tyč z korozivzdorné oceli duplexní austenitické. Akceptována je i tyč z martenzitické oceli s minimálním obsahem chromu 17 % a maximálním obsahem síry 0,015 %. Ve výjimečných případech po schválení provozovatelem je možno použít i tyč z martenzitické oceli s 13 % Cr a minimálním obsahem S (max. 0,015 %). Unášecí šnek z mosazi. Samočinné a úplné vyprazdňování zbytkového množství vody po uzavření hydrantu. Otvor odvodnění v těle hydrantu musí mít ochranu proti korozi. Odvodnění hydrantu musí být ochráněno drenážní bandáží. Výtokové hrdlo vybavené ochranným víčkem z PE proti vnikání nečistot s rozlišením, jedná se o hydrant jednočinný. Průtokové parametry hydrantu musí být doloženy dokladem o průtokové zkoušce. _x000D_
</t>
  </si>
  <si>
    <t>178</t>
  </si>
  <si>
    <t>28326001</t>
  </si>
  <si>
    <t>obal drenážní k hydrantům</t>
  </si>
  <si>
    <t>-1269111936</t>
  </si>
  <si>
    <t>179</t>
  </si>
  <si>
    <t>891311222</t>
  </si>
  <si>
    <t>Montáž vodovodních armatur na potrubí šoupátek nebo klapek uzavíracích v šachtách s ručním kolečkem DN 150</t>
  </si>
  <si>
    <t>-980277030</t>
  </si>
  <si>
    <t>https://podminky.urs.cz/item/CS_URS_2025_01/891311222</t>
  </si>
  <si>
    <t>180</t>
  </si>
  <si>
    <t>42283050</t>
  </si>
  <si>
    <t>klapka uzavírací přírubová s ručním kolem dvojitě excentrická IP68 pro vodu PN 10 DN 150</t>
  </si>
  <si>
    <t>377351786</t>
  </si>
  <si>
    <t xml:space="preserve">Poznámka k položce:_x000D_
pro pitnou vodu do 20 °C, provozní tlak do 10 baru  
klapkový uzávěr přírubový, dvojitě excentricky uložený disk s převodovkou IP67, disk je šikmo uložený s fixací koncových poloh. Těsnění disku je vyrobeno z EPDM pryže, která poskytuje excelentní kompresní vlastnosti a maximální schopnost vrátit se do původní podoby. 
Materiálové provedení:
Tělo a uzavírací disk z tvárné litiny GGG 50, vyměnitelné dosedací sedlo z nerez. oceli, dvojitě excentrické uložení uzavíracího talíře. Hřídel z nerezové oceli, těsnění hřídele prostřednictvím EPDM kroužků v bronzovém pouzdře. Epoxidace dle DIN 30677, případně těžkou protikorozní ochranou s certifikátem GSK.
Stavební délka dle EN 558, ser. 14._x000D_
</t>
  </si>
  <si>
    <t>181</t>
  </si>
  <si>
    <t>4221010-1</t>
  </si>
  <si>
    <t>Ovládací páka pro klapku</t>
  </si>
  <si>
    <t>-1506481598</t>
  </si>
  <si>
    <t>182</t>
  </si>
  <si>
    <t>891312312</t>
  </si>
  <si>
    <t>Montáž vodovodních armatur na potrubí vodoměrů v šachtě přírubových DN 150</t>
  </si>
  <si>
    <t>-1791871518</t>
  </si>
  <si>
    <t>https://podminky.urs.cz/item/CS_URS_2025_01/891312312</t>
  </si>
  <si>
    <t>183</t>
  </si>
  <si>
    <t>388217-2</t>
  </si>
  <si>
    <t>Průmyslový turbínový vodoměr přírubový pro studenou pitnou vodu do 50°C</t>
  </si>
  <si>
    <t>-327359404</t>
  </si>
  <si>
    <t xml:space="preserve">Poznámka k položce:_x000D_
"Průmyslový turbínový vodoměr pro studenou pitnou vodu do 50°C
metrologická třída C_x000D_
Přírubová armatura k zabudování do vodorovného potrubí. 
Hlava počitadla nahoru, před vodoměrem přímý nezúžený úsek potrubí 3x DN, bezprostředně za vodoměrem žádná skoková změna průřezu potrubí. _x000D_
Možnost napojení vysílače impulsů 0,01 m3.
Jmenovitá světlost  DN 150
Jmenovitý tlak   PN 16
Protékané médium pitná voda_x000D_
Materiálové provedení pouzdra: šedá litina
_x000D_
Materiálové provedení pouzdra měřícího zařízení: umělá hmota"_x000D_
Impulzní a datový systém HRI-MEI_x000D_
</t>
  </si>
  <si>
    <t>184</t>
  </si>
  <si>
    <t>891314121</t>
  </si>
  <si>
    <t>Montáž vodovodních armatur na potrubí kompenzátorů ucpávkových a gumových nebo montážních vložek DN 150</t>
  </si>
  <si>
    <t>-12450553</t>
  </si>
  <si>
    <t>https://podminky.urs.cz/item/CS_URS_2025_01/891314121</t>
  </si>
  <si>
    <t>185</t>
  </si>
  <si>
    <t>42273009</t>
  </si>
  <si>
    <t>montážní vložka přírubová litinová DN 150 PN 16</t>
  </si>
  <si>
    <t>1808261513</t>
  </si>
  <si>
    <t>Poznámka k položce:_x000D_
Tělo z tvárné litiny min. EN-GJS-400-15 nebo z korozivzdorné oceli. Povrchová ochrana: vnitřní i vnější těžká protikorozní ochrana v kvalitě GSK s minimální tloušťkou 250 μm doložená produktovým certifikátem GSK nebo povlak z polyamidu. Těsnění z pryže EPDM. Závitové tyče a matice z korozivzdorné oceli s povrchovou úpravou proti zadírání. Podložky z korozivzdorné oceli. Rozsah stavební délky min. +-25 mm. Preferovány jsou montážní vložky s vyšším rozsahem stavební délky a úhlovým vychýlením.</t>
  </si>
  <si>
    <t>186</t>
  </si>
  <si>
    <t>891351112</t>
  </si>
  <si>
    <t>Montáž vodovodních armatur na potrubí šoupátek nebo klapek uzavíracích v otevřeném výkopu nebo v šachtách s osazením zemní soupravy (bez poklopů) DN 200</t>
  </si>
  <si>
    <t>258398838</t>
  </si>
  <si>
    <t>https://podminky.urs.cz/item/CS_URS_2025_01/891351112</t>
  </si>
  <si>
    <t>187</t>
  </si>
  <si>
    <t>42221327</t>
  </si>
  <si>
    <t>šoupátko pitná voda litina GGG 50 dlouhá stavební dl PN10/16 DN 200x400mm</t>
  </si>
  <si>
    <t>-637107646</t>
  </si>
  <si>
    <t>188</t>
  </si>
  <si>
    <t>42291106</t>
  </si>
  <si>
    <t>souprava zemní teleskopická pro šoupatka DN 200mm Rd 1,1-1,8m</t>
  </si>
  <si>
    <t>-1375992979</t>
  </si>
  <si>
    <t>189</t>
  </si>
  <si>
    <t>M551216</t>
  </si>
  <si>
    <t>klapka uzavírací PN10 ltina DN 200</t>
  </si>
  <si>
    <t>-1609813778</t>
  </si>
  <si>
    <t xml:space="preserve">Poznámka k položce:_x000D_
Materiál těla klapky: tvárná litina EN-GJS-400 nebo EN-GJS-500. Povrchová ochrana: vnitřní i vnější těžká protikorozní ochrana v kvalitě GSK s minimální tloušťkou 250 μm doložená produktovým certifikátem GSK. Disk: z litiny EN-GJS-400 nebo EN-GJS-500, je uložený excentricky v horizontální i vertikální ose (dvojitá excentricita). Sedlo: svařované a obrobené (preferována finalizace lapováním), vyžadováno z duplexní nebo austenitické korozivzdorné oceli. Je akceptována i martenzitická korozivzdorná ocel s vyšším obsahem Cr (alespoň 17%) s nulovým nebo minimálním obsahem S (max. 0,015%). Ložiska čepu: z bronzu Čep i hřídel jsou uloženy v kluzných samomazných ložiscích, jsou zajištěny proti vystřelení, jsou zcela izolovány od pracovního média. Těsnění: EPDM, možnost výměny těsnění disku bez nutnosti demontáže disku z tělesa klapky. Odolnost proti podtlaku min. 0,01 Mpa (90% vakuum). Nastavitelné koncové dorazy u převodovky. Mechanický ukazatel polohy. Ovládání – zemní souprava. Provedení: IP67 nebo IP68. Spojovací materiál (čepy, šrouby): minimálně martenzitická korozivzdorná ocel s 13% obsahem Cr (1.4021)._x000D_
</t>
  </si>
  <si>
    <t>190</t>
  </si>
  <si>
    <t>M422018</t>
  </si>
  <si>
    <t>souprava zemní teleskopická pro ZK DN 200mm Rd 1,1-1,8m</t>
  </si>
  <si>
    <t>899063469</t>
  </si>
  <si>
    <t>191</t>
  </si>
  <si>
    <t>891351222</t>
  </si>
  <si>
    <t>Montáž vodovodních armatur na potrubí šoupátek nebo klapek uzavíracích v šachtách s ručním kolečkem DN 200</t>
  </si>
  <si>
    <t>1545701768</t>
  </si>
  <si>
    <t>https://podminky.urs.cz/item/CS_URS_2025_01/891351222</t>
  </si>
  <si>
    <t>192</t>
  </si>
  <si>
    <t>42283051</t>
  </si>
  <si>
    <t>klapka uzavírací přírubová s ručním kolem dvojitě excentrická IP68 pro vodu PN 10 DN 200</t>
  </si>
  <si>
    <t>615460832</t>
  </si>
  <si>
    <t>193</t>
  </si>
  <si>
    <t>42210103</t>
  </si>
  <si>
    <t>kolo ruční pro DN 200 D 350mm</t>
  </si>
  <si>
    <t>-2099901189</t>
  </si>
  <si>
    <t>194</t>
  </si>
  <si>
    <t>891359111</t>
  </si>
  <si>
    <t>Montáž vodovodních armatur na potrubí navrtávacích pasů s ventilem Jt 1 MPa, na potrubí z trub litinových, ocelových nebo plastických hmot DN 200</t>
  </si>
  <si>
    <t>624657768</t>
  </si>
  <si>
    <t>https://podminky.urs.cz/item/CS_URS_2025_01/891359111</t>
  </si>
  <si>
    <t>195</t>
  </si>
  <si>
    <t>42273461</t>
  </si>
  <si>
    <t>pás navrtávací z tvárné litiny DN 200, univerzální, se závitovým výstupem 1"</t>
  </si>
  <si>
    <t>607374508</t>
  </si>
  <si>
    <t>"vč. redukce 1’’ - 1/2’’ (vnější - vnitřní závit)</t>
  </si>
  <si>
    <t>196</t>
  </si>
  <si>
    <t>42273464</t>
  </si>
  <si>
    <t>pás navrtávací z tvárné litiny DN 200, univerzální, se závitovým výstupem 2"</t>
  </si>
  <si>
    <t>-675766043</t>
  </si>
  <si>
    <t>197</t>
  </si>
  <si>
    <t>891359961</t>
  </si>
  <si>
    <t>Montáž opravných armatur na potrubí z trub litinových, ocelových nebo plastických hmot potrubních spojek hrdlo/hrdlo DN 200</t>
  </si>
  <si>
    <t>-2054178594</t>
  </si>
  <si>
    <t>https://podminky.urs.cz/item/CS_URS_2025_01/891359961</t>
  </si>
  <si>
    <t>198</t>
  </si>
  <si>
    <t>31951019</t>
  </si>
  <si>
    <t>potrubní spojka jištěná proti posuvu hrdlo-hrdlo DN 200</t>
  </si>
  <si>
    <t>1524053419</t>
  </si>
  <si>
    <t>199</t>
  </si>
  <si>
    <t>891421112</t>
  </si>
  <si>
    <t>Montáž vodovodních armatur na potrubí šoupátek nebo klapek uzavíracích v otevřeném výkopu nebo v šachtách s osazením zemní soupravy (bez poklopů) DN 500</t>
  </si>
  <si>
    <t>761330405</t>
  </si>
  <si>
    <t>https://podminky.urs.cz/item/CS_URS_2025_01/891421112</t>
  </si>
  <si>
    <t>200</t>
  </si>
  <si>
    <t>42221333</t>
  </si>
  <si>
    <t>šoupátko pitná voda litina GGG 50 dlouhá stavební dl PN10/16 DN 500x700mm</t>
  </si>
  <si>
    <t>-539715821</t>
  </si>
  <si>
    <t>201</t>
  </si>
  <si>
    <t>M329705</t>
  </si>
  <si>
    <t>Zemní souprava teleskopická pro šoupátko DN 500, Rd = 1,1 - 1,8 m</t>
  </si>
  <si>
    <t>801101946</t>
  </si>
  <si>
    <t>202</t>
  </si>
  <si>
    <t>891429961</t>
  </si>
  <si>
    <t>Montáž opravných armatur na potrubí z trub litinových, ocelových nebo plastických hmot potrubních spojek hrdlo/hrdlo DN 500</t>
  </si>
  <si>
    <t>71229819</t>
  </si>
  <si>
    <t>https://podminky.urs.cz/item/CS_URS_2025_01/891429961</t>
  </si>
  <si>
    <t>203</t>
  </si>
  <si>
    <t>31951030</t>
  </si>
  <si>
    <t>potrubní spojka jištěná proti posuvu hrdlo-hrdlo DN 500</t>
  </si>
  <si>
    <t>-1835557020</t>
  </si>
  <si>
    <t xml:space="preserve">Poznámka k položce:_x000D_
"Multitoleranční spojka pro potrubí z litiny
Materiál – tvárná litina EN-GJS-420 opatřená těžkou protikorozní úpravou epoxidovým práškem dle předpisů GSK s pravidelným dozorem nezávislou zkušebnou.
Jištění tahových sil jistícími segmenty, pryžové těsnění integrované ve flexibilním segmentovém nosiči.
Šrouby a matice z nerezové oceli min A2 (A4) s povrchovou úpravou proti zadírání. 
"_x000D_
</t>
  </si>
  <si>
    <t>204</t>
  </si>
  <si>
    <t>892351111</t>
  </si>
  <si>
    <t>Tlakové zkoušky vodou na potrubí DN 150 nebo 200</t>
  </si>
  <si>
    <t>-1247191825</t>
  </si>
  <si>
    <t>https://podminky.urs.cz/item/CS_URS_2025_01/892351111</t>
  </si>
  <si>
    <t>205</t>
  </si>
  <si>
    <t>892353122</t>
  </si>
  <si>
    <t>Proplach a dezinfekce vodovodního potrubí DN 150 nebo 200</t>
  </si>
  <si>
    <t>30268195</t>
  </si>
  <si>
    <t>https://podminky.urs.cz/item/CS_URS_2025_01/892353122</t>
  </si>
  <si>
    <t>206</t>
  </si>
  <si>
    <t>892372111</t>
  </si>
  <si>
    <t>Tlakové zkoušky vodou zabezpečení konců potrubí při tlakových zkouškách DN do 300</t>
  </si>
  <si>
    <t>-1667843107</t>
  </si>
  <si>
    <t>https://podminky.urs.cz/item/CS_URS_2025_01/892372111</t>
  </si>
  <si>
    <t>207</t>
  </si>
  <si>
    <t>892421111</t>
  </si>
  <si>
    <t>Tlakové zkoušky vodou na potrubí DN 400 nebo 500</t>
  </si>
  <si>
    <t>-1484789680</t>
  </si>
  <si>
    <t>https://podminky.urs.cz/item/CS_URS_2025_01/892421111</t>
  </si>
  <si>
    <t>208</t>
  </si>
  <si>
    <t>892423122</t>
  </si>
  <si>
    <t>Proplach a dezinfekce vodovodního potrubí DN 400 nebo 500</t>
  </si>
  <si>
    <t>-668273490</t>
  </si>
  <si>
    <t>https://podminky.urs.cz/item/CS_URS_2025_01/892423122</t>
  </si>
  <si>
    <t>209</t>
  </si>
  <si>
    <t>892423922-1</t>
  </si>
  <si>
    <t>Proplach vodovodního potrubí jednoduchý (bez dezinfekce) DN od 400 do 500</t>
  </si>
  <si>
    <t>1525535939</t>
  </si>
  <si>
    <t>210</t>
  </si>
  <si>
    <t>892442111</t>
  </si>
  <si>
    <t>Tlakové zkoušky vodou zabezpečení konců potrubí při tlakových zkouškách DN přes 300 do 600</t>
  </si>
  <si>
    <t>-684413600</t>
  </si>
  <si>
    <t>https://podminky.urs.cz/item/CS_URS_2025_01/892442111</t>
  </si>
  <si>
    <t>211</t>
  </si>
  <si>
    <t>894410202</t>
  </si>
  <si>
    <t>Osazení betonových dílců šachet kanalizačních skruž rovná DN 800, výšky 500 mm</t>
  </si>
  <si>
    <t>528349464</t>
  </si>
  <si>
    <t>https://podminky.urs.cz/item/CS_URS_2025_01/894410202</t>
  </si>
  <si>
    <t>"dočasná čerpací jímka jámy</t>
  </si>
  <si>
    <t>212</t>
  </si>
  <si>
    <t>59224408</t>
  </si>
  <si>
    <t>skruž betonové šachty DN 800 kanalizační 80x50x9cm bez stupadel</t>
  </si>
  <si>
    <t>708093431</t>
  </si>
  <si>
    <t>213</t>
  </si>
  <si>
    <t>894410213</t>
  </si>
  <si>
    <t>Osazení betonových dílců šachet kanalizačních skruž rovná DN 1000, výšky 1000 mm</t>
  </si>
  <si>
    <t>-2101159563</t>
  </si>
  <si>
    <t>https://podminky.urs.cz/item/CS_URS_2025_01/894410213</t>
  </si>
  <si>
    <t>" ochrana kontrolního vývodu" 1+1</t>
  </si>
  <si>
    <t>214</t>
  </si>
  <si>
    <t>59224002</t>
  </si>
  <si>
    <t>dílec betonový pro vstupní šachty 100x100x9cm</t>
  </si>
  <si>
    <t>1088208466</t>
  </si>
  <si>
    <t>215</t>
  </si>
  <si>
    <t>894410302</t>
  </si>
  <si>
    <t>Osazení betonových dílců šachet kanalizačních deska zákrytová DN 1000</t>
  </si>
  <si>
    <t>-1654735121</t>
  </si>
  <si>
    <t>https://podminky.urs.cz/item/CS_URS_2025_01/894410302</t>
  </si>
  <si>
    <t>216</t>
  </si>
  <si>
    <t>59225710</t>
  </si>
  <si>
    <t>deska betonová zákrytová pro studny, šachty a jímky půlená D 130x7,5cm</t>
  </si>
  <si>
    <t>810713234</t>
  </si>
  <si>
    <t>217</t>
  </si>
  <si>
    <t>899132121</t>
  </si>
  <si>
    <t>Výměna (výšková úprava) poklopu kanalizačního s rámem pevným s ošetřením podkladních vrstev hloubky do 25 cm</t>
  </si>
  <si>
    <t>-2037210624</t>
  </si>
  <si>
    <t>https://podminky.urs.cz/item/CS_URS_2025_01/899132121</t>
  </si>
  <si>
    <t>"výšková úprava poklopů při pokládce obrusné vrstvy komunikace</t>
  </si>
  <si>
    <t>"poklop kanal. šachty" 7</t>
  </si>
  <si>
    <t>218</t>
  </si>
  <si>
    <t>899133211</t>
  </si>
  <si>
    <t>Výměna (výšková úprava) vtokové mříže uliční vpusti na betonové skruži s použitím betonových vyrovnávacích prvků</t>
  </si>
  <si>
    <t>616673157</t>
  </si>
  <si>
    <t>https://podminky.urs.cz/item/CS_URS_2025_01/899133211</t>
  </si>
  <si>
    <t>"výšková úprava mříží ul. vpustí při pokládce obrusné vrstvy komunikace</t>
  </si>
  <si>
    <t>"mříž UV" 6</t>
  </si>
  <si>
    <t>219</t>
  </si>
  <si>
    <t>899401112</t>
  </si>
  <si>
    <t>Osazení poklopů uličních s pevným rámem litinových šoupátkových</t>
  </si>
  <si>
    <t>1584686423</t>
  </si>
  <si>
    <t>https://podminky.urs.cz/item/CS_URS_2025_01/899401112</t>
  </si>
  <si>
    <t>220</t>
  </si>
  <si>
    <t>55241101</t>
  </si>
  <si>
    <t>poklop šoupátkový litinový bez ventilace tř D400 v pevném rámu</t>
  </si>
  <si>
    <t>674788947</t>
  </si>
  <si>
    <t>221</t>
  </si>
  <si>
    <t>42210050</t>
  </si>
  <si>
    <t>deska podkladová uličního poklopu litinového šoupatového</t>
  </si>
  <si>
    <t>936513616</t>
  </si>
  <si>
    <t>222</t>
  </si>
  <si>
    <t>899401113</t>
  </si>
  <si>
    <t>Osazení poklopů uličních s pevným rámem litinových hydrantových</t>
  </si>
  <si>
    <t>-4641559</t>
  </si>
  <si>
    <t>https://podminky.urs.cz/item/CS_URS_2025_01/899401113</t>
  </si>
  <si>
    <t>"HYDRANT" 3</t>
  </si>
  <si>
    <t>"KONTROLNÍ VÝVOD" 2</t>
  </si>
  <si>
    <t>223</t>
  </si>
  <si>
    <t>55241102</t>
  </si>
  <si>
    <t>poklop hydrantový litinový bez ventilace tř D400 v pevném rámu</t>
  </si>
  <si>
    <t>-588693488</t>
  </si>
  <si>
    <t>224</t>
  </si>
  <si>
    <t>42210052</t>
  </si>
  <si>
    <t>deska podkladová uličního poklopu litinového hydrantového</t>
  </si>
  <si>
    <t>-1429793631</t>
  </si>
  <si>
    <t>225</t>
  </si>
  <si>
    <t>899712111</t>
  </si>
  <si>
    <t>Orientační tabulky na vodovodních a kanalizačních řadech na zdivu</t>
  </si>
  <si>
    <t>-598982656</t>
  </si>
  <si>
    <t>https://podminky.urs.cz/item/CS_URS_2025_01/899712111</t>
  </si>
  <si>
    <t>226</t>
  </si>
  <si>
    <t>899713111</t>
  </si>
  <si>
    <t>Orientační tabulky na vodovodních a kanalizačních řadech na sloupku ocelovém nebo betonovém</t>
  </si>
  <si>
    <t>-1619354782</t>
  </si>
  <si>
    <t>https://podminky.urs.cz/item/CS_URS_2025_01/899713111</t>
  </si>
  <si>
    <t xml:space="preserve">"DROBNÉ OBJEKTY - ORIENTAČNÍ SLOUPEK </t>
  </si>
  <si>
    <t>"orientační sloupek kontrolního vývodu" 1+1</t>
  </si>
  <si>
    <t>"orientační sloupek na trase" 13</t>
  </si>
  <si>
    <t>227</t>
  </si>
  <si>
    <t>M303106</t>
  </si>
  <si>
    <t>sloupek orientační Pe/ocel 1 tabulka, délka 2 m,průměr 50mm, modrobílý vč. základové patky</t>
  </si>
  <si>
    <t>1442914786</t>
  </si>
  <si>
    <t>228</t>
  </si>
  <si>
    <t>899721112</t>
  </si>
  <si>
    <t>Signalizační vodič na potrubí DN nad 150 mm</t>
  </si>
  <si>
    <t>1592923082</t>
  </si>
  <si>
    <t>https://podminky.urs.cz/item/CS_URS_2025_01/899721112</t>
  </si>
  <si>
    <t>"ARM" 3,00*13</t>
  </si>
  <si>
    <t>229</t>
  </si>
  <si>
    <t>899722114</t>
  </si>
  <si>
    <t>Krytí potrubí z plastů výstražnou fólií z PVC šířky přes 34 do 40 cm</t>
  </si>
  <si>
    <t>256662896</t>
  </si>
  <si>
    <t>https://podminky.urs.cz/item/CS_URS_2025_01/899722114</t>
  </si>
  <si>
    <t>230</t>
  </si>
  <si>
    <t>PS080/10/1</t>
  </si>
  <si>
    <t>Přírubový spoj nerez DN80/10, sada</t>
  </si>
  <si>
    <t>-354884243</t>
  </si>
  <si>
    <t xml:space="preserve">Poznámka k položce:_x000D_
Veškerý spojovací materiál musí být z korozivzdorné oceli skupiny A2 v pevnostní třídě 70 dle ČSN EN 10088-1 Korozivzdorné oceli (DIN 1.4301). Styčné plochy matice (závity a čela) musí mít odborně provedenou povrchovou ochranu proti zadření za tepla vytvrzovaným kluzným lakem o min. tl. 0,25 μm (na bázi PTFE, nebo sulfidu molibdiničitého). Použití dodatečných maziv se nepřipouští. Pro utěsnění přírubového spoje se používají výhradně přírubová profilová těsnění s ocelovou vložkou nebo profilová těsnění s ocelovou vložkou a O-kroužkem dle DIN EN 1514-1 či DIN 2690. Použití přírubových těsnění vysekávaných či litých do formy bez nebo s textilní vložkou není povoleno._x000D_
</t>
  </si>
  <si>
    <t xml:space="preserve">"sada šroubů, matic, podložek a těsnění </t>
  </si>
  <si>
    <t>"šrouby - nerezový materiál A2</t>
  </si>
  <si>
    <t>"matice, podložky - nerezový materiál A2</t>
  </si>
  <si>
    <t>"těsnění EPDM</t>
  </si>
  <si>
    <t>"plastové podložky PA</t>
  </si>
  <si>
    <t>"sada" 14</t>
  </si>
  <si>
    <t>231</t>
  </si>
  <si>
    <t>PS150/10/2</t>
  </si>
  <si>
    <t>Přírubový spoj nerez DN150/10, sada</t>
  </si>
  <si>
    <t>-391164283</t>
  </si>
  <si>
    <t>"sada" 6</t>
  </si>
  <si>
    <t>232</t>
  </si>
  <si>
    <t>PS200/10/1</t>
  </si>
  <si>
    <t>Přírubový spoj nerez DN200/10, sada</t>
  </si>
  <si>
    <t>-5517539</t>
  </si>
  <si>
    <t>"sada" 9</t>
  </si>
  <si>
    <t>233</t>
  </si>
  <si>
    <t>PS500/10/1</t>
  </si>
  <si>
    <t>Přírubový spoj nerez DN 500/10, sada</t>
  </si>
  <si>
    <t>363047793</t>
  </si>
  <si>
    <t>"sada" 4</t>
  </si>
  <si>
    <t>234</t>
  </si>
  <si>
    <t>R88114014</t>
  </si>
  <si>
    <t>Potrubí nerez DN150 vč. tvarovek ; D+M</t>
  </si>
  <si>
    <t>983138595</t>
  </si>
  <si>
    <t xml:space="preserve">Poznámka k položce:_x000D_
Potrubí z nerezových trubek svařovaných metrických dle DIN 2463, montážní spoje přírubové, příruby přivařovací dle ČSN EN 1092.
Materiálové provedení potrubí:_x000D_
Potrubí a příruby: nerezová ocel DIN 1.4404"_x000D_
_x000D_
</t>
  </si>
  <si>
    <t>"SKLADBA REUBNÍHO MATERIÁLU NEREZ:</t>
  </si>
  <si>
    <t>"Potrubí DN 150, PN 10 - 3m</t>
  </si>
  <si>
    <t>"T-kus 90° (T) 200/150, PN 10, bez přírub - 2ks</t>
  </si>
  <si>
    <t>"Přechod trubkový – tlačný (centrický) (RP) DN 200/150, PN 10, dl. 150, bez přírub - 2ks</t>
  </si>
  <si>
    <t>"Koleno 90° DN 150, PN 10, bez přírub - 2ks</t>
  </si>
  <si>
    <t>"Příruba plochá přivařovací DN 150, PN 10 - 4 KS</t>
  </si>
  <si>
    <t>"Příruba plochá přivařovací DN 200, PN 10 - 6 KS</t>
  </si>
  <si>
    <t>235</t>
  </si>
  <si>
    <t>R89900311</t>
  </si>
  <si>
    <t>Odběr vzorků, bakteriologický rozbor vody</t>
  </si>
  <si>
    <t>-1307183297</t>
  </si>
  <si>
    <t>236</t>
  </si>
  <si>
    <t>R89910391</t>
  </si>
  <si>
    <t>Systémový poklop kompozit 800x700 mm vč. rámu, uzamykatelný, zatížení B125 ; D+M</t>
  </si>
  <si>
    <t>-603876370</t>
  </si>
  <si>
    <t xml:space="preserve"> 1</t>
  </si>
  <si>
    <t>"dodávka, montáž, utěsnění</t>
  </si>
  <si>
    <t>237</t>
  </si>
  <si>
    <t>R89910411</t>
  </si>
  <si>
    <t>Přeložení kanalizačních přípojek , D+M</t>
  </si>
  <si>
    <t>-1987781211</t>
  </si>
  <si>
    <t>"VZOROVÉ NAPOJENÍ DOMOVNÍ PŘÍPOJKY NA KANALIZAČNÍ STOKU</t>
  </si>
  <si>
    <t>Souběh s jednotnou kanalizací v ulici Školní, jejíž některé přípojky křižují nově ukládaný vodovodní přivaděč.</t>
  </si>
  <si>
    <t>Předpoklad možného přeložení přípojek v kolizi dle skutečnosti - 10ks</t>
  </si>
  <si>
    <t>"zemní práce, uložení potrubí, trubní část vč. tvarovek, domovní plast. šachta</t>
  </si>
  <si>
    <t>238</t>
  </si>
  <si>
    <t>R89950080</t>
  </si>
  <si>
    <t>Manžeta ochranná termosmršťovací přírubových spojů potrubí DN 80, D+M</t>
  </si>
  <si>
    <t>-1215614226</t>
  </si>
  <si>
    <t>239</t>
  </si>
  <si>
    <t>R89950200</t>
  </si>
  <si>
    <t>Manžeta ochranná termosmršťovací přírubových spojů potrubí DN 200, D+M</t>
  </si>
  <si>
    <t>799323857</t>
  </si>
  <si>
    <t>240</t>
  </si>
  <si>
    <t>R89950500</t>
  </si>
  <si>
    <t>Manžeta ochranná termosmršťovací přírubových spojů potrubí DN500, D+M</t>
  </si>
  <si>
    <t>-238429112</t>
  </si>
  <si>
    <t>241</t>
  </si>
  <si>
    <t>R89981101</t>
  </si>
  <si>
    <t>Napojovací vývod NV1; D+M</t>
  </si>
  <si>
    <t>870566115</t>
  </si>
  <si>
    <t>Poznámka k položce:_x000D_
1   ŠROUB DO ZDIVA M8x100 - 1ks_x000D_
2   MOSAZNÁ MATICE M8 - 2ks_x000D_
3   MOSAZNÁ PODLOŽKA M - 2ks_x000D_
4   MOSAZNÝ ŠROUB M 6x40 - 2ks_x000D_
5   MOSAZNÁ PODLOŽKA M6 - 8 ks_x000D_
6   MOSAZNÁ MATICE M6 - 4ks_x000D_
7   IZOLAČNÍ DESKA  - 1ks_x000D_
8   VYHLEDÁVACÍ VODIČ_x000D_
9   SAMOLEPICÍ PÁSKA</t>
  </si>
  <si>
    <t>DROBNÉ OBJEKTY - NAPOJOVACÍ VÝVOD NV1</t>
  </si>
  <si>
    <t>242</t>
  </si>
  <si>
    <t>R89981102</t>
  </si>
  <si>
    <t>Napojovací vývod NV2; D+M</t>
  </si>
  <si>
    <t>-1116573532</t>
  </si>
  <si>
    <t>DROBNÉ OBJEKTY - NAPOJOVACÍ VÝVOD NV2</t>
  </si>
  <si>
    <t>243</t>
  </si>
  <si>
    <t>R89981103</t>
  </si>
  <si>
    <t>Kontrolní vývod chráničky do poklopu - napojení, D+M</t>
  </si>
  <si>
    <t>619397358</t>
  </si>
  <si>
    <t>"navrtávka do žb trouby, osazení trubky PE 63 vč. zatěsnění tmelem</t>
  </si>
  <si>
    <t>Ostatní konstrukce a práce, bourání</t>
  </si>
  <si>
    <t>244</t>
  </si>
  <si>
    <t>915111122</t>
  </si>
  <si>
    <t>Vodorovné dopravní značení stříkané barvou dělící čára šířky 125 mm přerušovaná bílá retroreflexní</t>
  </si>
  <si>
    <t>-469535838</t>
  </si>
  <si>
    <t>https://podminky.urs.cz/item/CS_URS_2025_01/915111122</t>
  </si>
  <si>
    <t>700,00</t>
  </si>
  <si>
    <t>245</t>
  </si>
  <si>
    <t>915121111</t>
  </si>
  <si>
    <t>Vodorovné dopravní značení stříkané barvou vodící čára bílá šířky 250 mm souvislá základní</t>
  </si>
  <si>
    <t>-547014976</t>
  </si>
  <si>
    <t>https://podminky.urs.cz/item/CS_URS_2025_01/915121111</t>
  </si>
  <si>
    <t>700,00*2</t>
  </si>
  <si>
    <t>246</t>
  </si>
  <si>
    <t>915611111</t>
  </si>
  <si>
    <t>Předznačení pro vodorovné značení stříkané barvou nebo prováděné z nátěrových hmot liniové dělicí čáry, vodicí proužky</t>
  </si>
  <si>
    <t>-222911624</t>
  </si>
  <si>
    <t>https://podminky.urs.cz/item/CS_URS_2025_01/915611111</t>
  </si>
  <si>
    <t>247</t>
  </si>
  <si>
    <t>916131213</t>
  </si>
  <si>
    <t>Osazení silničního obrubníku betonového se zřízením lože, s vyplněním a zatřením spár cementovou maltou stojatého s boční opěrou z betonu prostého, do lože z betonu prostého</t>
  </si>
  <si>
    <t>947184523</t>
  </si>
  <si>
    <t>https://podminky.urs.cz/item/CS_URS_2025_01/916131213</t>
  </si>
  <si>
    <t>248</t>
  </si>
  <si>
    <t>59217031</t>
  </si>
  <si>
    <t>obrubník silniční betonový 1000x150x250mm</t>
  </si>
  <si>
    <t>-594043766</t>
  </si>
  <si>
    <t>50*1,02 'Přepočtené koeficientem množství</t>
  </si>
  <si>
    <t>249</t>
  </si>
  <si>
    <t>919112213</t>
  </si>
  <si>
    <t>Řezání dilatačních spár v živičném krytu vytvoření komůrky pro těsnící zálivku šířky 10 mm, hloubky 25 mm</t>
  </si>
  <si>
    <t>1667911921</t>
  </si>
  <si>
    <t>https://podminky.urs.cz/item/CS_URS_2025_01/919112213</t>
  </si>
  <si>
    <t>250</t>
  </si>
  <si>
    <t>919121112</t>
  </si>
  <si>
    <t>Utěsnění dilatačních spár zálivkou za studena v cementobetonovém nebo živičném krytu včetně adhezního nátěru s těsnicím profilem pod zálivkou, pro komůrky šířky 10 mm, hloubky 25 mm</t>
  </si>
  <si>
    <t>1358462188</t>
  </si>
  <si>
    <t>https://podminky.urs.cz/item/CS_URS_2025_01/919121112</t>
  </si>
  <si>
    <t>251</t>
  </si>
  <si>
    <t>919735111</t>
  </si>
  <si>
    <t>Řezání stávajícího živičného krytu nebo podkladu hloubky do 50 mm</t>
  </si>
  <si>
    <t>-1854644168</t>
  </si>
  <si>
    <t>https://podminky.urs.cz/item/CS_URS_2025_01/919735111</t>
  </si>
  <si>
    <t>15,40*2</t>
  </si>
  <si>
    <t>9,40*2</t>
  </si>
  <si>
    <t>27,80*2</t>
  </si>
  <si>
    <t>35,60*2</t>
  </si>
  <si>
    <t>215,60*2+1,30</t>
  </si>
  <si>
    <t>727,50*2+1,30</t>
  </si>
  <si>
    <t>"místa napojení na stáv. vozovku</t>
  </si>
  <si>
    <t>10,50+7,00+9,00+9,20+13,50</t>
  </si>
  <si>
    <t>9,00+9,30+18,00+15,30+9,00+8,00</t>
  </si>
  <si>
    <t>252</t>
  </si>
  <si>
    <t>919735112</t>
  </si>
  <si>
    <t>Řezání stávajícího živičného krytu nebo podkladu hloubky přes 50 do 100 mm</t>
  </si>
  <si>
    <t>-1765395251</t>
  </si>
  <si>
    <t>https://podminky.urs.cz/item/CS_URS_2025_01/919735112</t>
  </si>
  <si>
    <t>253</t>
  </si>
  <si>
    <t>938908411</t>
  </si>
  <si>
    <t>Čištění vozovek splachováním vodou povrchu podkladu nebo krytu živičného, betonového nebo dlážděného</t>
  </si>
  <si>
    <t>1970950833</t>
  </si>
  <si>
    <t>https://podminky.urs.cz/item/CS_URS_2025_01/938908411</t>
  </si>
  <si>
    <t>254</t>
  </si>
  <si>
    <t>949101111</t>
  </si>
  <si>
    <t>Lešení pomocné pracovní pro objekty pozemních staveb pro zatížení do 150 kg/m2, o výšce lešeňové podlahy do 1,9 m</t>
  </si>
  <si>
    <t>-2572987</t>
  </si>
  <si>
    <t>https://podminky.urs.cz/item/CS_URS_2025_01/949101111</t>
  </si>
  <si>
    <t>255</t>
  </si>
  <si>
    <t>961055111</t>
  </si>
  <si>
    <t>Bourání základů z betonu železového</t>
  </si>
  <si>
    <t>43303249</t>
  </si>
  <si>
    <t>https://podminky.urs.cz/item/CS_URS_2025_01/961055111</t>
  </si>
  <si>
    <t>"odbourání zajišťovacích žb bloků pro protlak  -2x</t>
  </si>
  <si>
    <t>997</t>
  </si>
  <si>
    <t>Přesun sutě</t>
  </si>
  <si>
    <t>256</t>
  </si>
  <si>
    <t>997221551</t>
  </si>
  <si>
    <t>Vodorovná doprava suti bez naložení, ale se složením a s hrubým urovnáním ze sypkých materiálů, na vzdálenost do 1 km</t>
  </si>
  <si>
    <t>889480772</t>
  </si>
  <si>
    <t>https://podminky.urs.cz/item/CS_URS_2025_01/997221551</t>
  </si>
  <si>
    <t>257</t>
  </si>
  <si>
    <t>997221559</t>
  </si>
  <si>
    <t>Vodorovná doprava suti bez naložení, ale se složením a s hrubým urovnáním Příplatek k ceně za každý další započatý 1 km přes 1 km</t>
  </si>
  <si>
    <t>1118405351</t>
  </si>
  <si>
    <t>https://podminky.urs.cz/item/CS_URS_2025_01/997221559</t>
  </si>
  <si>
    <t>2467,82*14 'Přepočtené koeficientem množství</t>
  </si>
  <si>
    <t>258</t>
  </si>
  <si>
    <t>997013869</t>
  </si>
  <si>
    <t>Poplatek za uložení stavebního odpadu na recyklační skládce (skládkovné) ze směsí nebo oddělených frakcí betonu, cihel a keramických výrobků zatříděného do Katalogu odpadů pod kódem 17 01 07</t>
  </si>
  <si>
    <t>-1623282008</t>
  </si>
  <si>
    <t>https://podminky.urs.cz/item/CS_URS_2025_01/997013869</t>
  </si>
  <si>
    <t>"rušené meliorační trubky" 0,58</t>
  </si>
  <si>
    <t>259</t>
  </si>
  <si>
    <t>997013871</t>
  </si>
  <si>
    <t>Poplatek za uložení stavebního odpadu na recyklační skládce (skládkovné) směsného stavebního a demoličního zatříděného do Katalogu odpadů pod kódem 17 09 04</t>
  </si>
  <si>
    <t>1111712402</t>
  </si>
  <si>
    <t>https://podminky.urs.cz/item/CS_URS_2025_01/997013871</t>
  </si>
  <si>
    <t>"odpad z čištění komunikací" 61,236</t>
  </si>
  <si>
    <t>260</t>
  </si>
  <si>
    <t>997221571</t>
  </si>
  <si>
    <t>Vodorovná doprava vybouraných hmot bez naložení, ale se složením a s hrubým urovnáním na vzdálenost do 1 km</t>
  </si>
  <si>
    <t>-665455892</t>
  </si>
  <si>
    <t>https://podminky.urs.cz/item/CS_URS_2025_01/997221571</t>
  </si>
  <si>
    <t>261</t>
  </si>
  <si>
    <t>997221579</t>
  </si>
  <si>
    <t>Vodorovná doprava vybouraných hmot bez naložení, ale se složením a s hrubým urovnáním na vzdálenost Příplatek k ceně za každý další započatý 1 km přes 1 km</t>
  </si>
  <si>
    <t>1930622883</t>
  </si>
  <si>
    <t>https://podminky.urs.cz/item/CS_URS_2025_01/997221579</t>
  </si>
  <si>
    <t>33,97*14 'Přepočtené koeficientem množství</t>
  </si>
  <si>
    <t>262</t>
  </si>
  <si>
    <t>997221861</t>
  </si>
  <si>
    <t>Poplatek za uložení stavebního odpadu na recyklační skládce (skládkovné) z prostého betonu zatříděného do Katalogu odpadů pod kódem 17 01 01</t>
  </si>
  <si>
    <t>-1077546716</t>
  </si>
  <si>
    <t>https://podminky.urs.cz/item/CS_URS_2025_01/997221861</t>
  </si>
  <si>
    <t>"bourání obrub" 10,25</t>
  </si>
  <si>
    <t>"bourání beton. trub" 1,00</t>
  </si>
  <si>
    <t>"rozebrání dočasného panel. krytí trub VTL" 22,72</t>
  </si>
  <si>
    <t>263</t>
  </si>
  <si>
    <t>997221862</t>
  </si>
  <si>
    <t>Poplatek za uložení stavebního odpadu na recyklační skládce (skládkovné) z armovaného betonu zatříděného do Katalogu odpadů pod kódem 17 01 01</t>
  </si>
  <si>
    <t>1122468506</t>
  </si>
  <si>
    <t>https://podminky.urs.cz/item/CS_URS_2025_01/997221862</t>
  </si>
  <si>
    <t>"odbourání zajišťovacích žb bloků" 46,80</t>
  </si>
  <si>
    <t>264</t>
  </si>
  <si>
    <t>997221873</t>
  </si>
  <si>
    <t>-1765861965</t>
  </si>
  <si>
    <t>https://podminky.urs.cz/item/CS_URS_2025_01/997221873</t>
  </si>
  <si>
    <t>"odstranění podkladních štěrkových vrstev zpevněných ploch</t>
  </si>
  <si>
    <t>780,715</t>
  </si>
  <si>
    <t>390,358</t>
  </si>
  <si>
    <t>265</t>
  </si>
  <si>
    <t>997221875</t>
  </si>
  <si>
    <t>Poplatek za uložení stavebního odpadu na recyklační skládce (skládkovné) asfaltového bez obsahu dehtu zatříděného do Katalogu odpadů pod kódem 17 03 02</t>
  </si>
  <si>
    <t>-706053847</t>
  </si>
  <si>
    <t>https://podminky.urs.cz/item/CS_URS_2025_01/997221875</t>
  </si>
  <si>
    <t>"odstranění podkladních vrstev živice</t>
  </si>
  <si>
    <t>302,606+301,445</t>
  </si>
  <si>
    <t>"OV" 14,29</t>
  </si>
  <si>
    <t>"odstranění živice frézováním</t>
  </si>
  <si>
    <t>563,371</t>
  </si>
  <si>
    <t>266</t>
  </si>
  <si>
    <t>R99701391</t>
  </si>
  <si>
    <t>Poplatek za uložení na skládce odpadu dřevěného biologicky rozložitelného</t>
  </si>
  <si>
    <t>-1081418686</t>
  </si>
  <si>
    <t>Biologicky rozložitelný odpad - kořeny/pařezy, kód odpadu 200201.3</t>
  </si>
  <si>
    <t>Poznámka k položce:  přepočet ks na t</t>
  </si>
  <si>
    <t xml:space="preserve">průřez pařezu * výška * koeficient zohledňující kořeny * objemová hmotnost, </t>
  </si>
  <si>
    <t xml:space="preserve"> 3,14 * D*D/4 * 0,5 m * 1,2 * 700 kg/m3,</t>
  </si>
  <si>
    <t>(3,14*0,30*0,30/4*0,50*1,2*0,70)*4</t>
  </si>
  <si>
    <t>(3,14*0,50*0,50/4*0,50*1,2*0,70)*1</t>
  </si>
  <si>
    <t>998</t>
  </si>
  <si>
    <t>Přesun hmot</t>
  </si>
  <si>
    <t>267</t>
  </si>
  <si>
    <t>998273102</t>
  </si>
  <si>
    <t>Přesun hmot pro trubní vedení hloubené z trub litinových pro vodovody nebo kanalizace v otevřeném výkopu dopravní vzdálenost do 15 m</t>
  </si>
  <si>
    <t>613634538</t>
  </si>
  <si>
    <t>https://podminky.urs.cz/item/CS_URS_2025_01/998273102</t>
  </si>
  <si>
    <t>268</t>
  </si>
  <si>
    <t>998273126</t>
  </si>
  <si>
    <t>Přesun hmot pro trubní vedení hloubené z trub litinových Příplatek k cenám za zvětšený přesun přes vymezenou dopravní vzdálenost přes 1000 do 2000 m</t>
  </si>
  <si>
    <t>837537042</t>
  </si>
  <si>
    <t>https://podminky.urs.cz/item/CS_URS_2025_01/998273126</t>
  </si>
  <si>
    <t>PSV</t>
  </si>
  <si>
    <t>Práce a dodávky PSV</t>
  </si>
  <si>
    <t>711</t>
  </si>
  <si>
    <t>Izolace proti vodě, vlhkosti a plynům</t>
  </si>
  <si>
    <t>269</t>
  </si>
  <si>
    <t>711111001</t>
  </si>
  <si>
    <t>Provedení izolace proti zemní vlhkosti natěradly a tmely za studena na ploše vodorovné V nátěrem penetračním</t>
  </si>
  <si>
    <t>913841989</t>
  </si>
  <si>
    <t>https://podminky.urs.cz/item/CS_URS_2025_01/711111001</t>
  </si>
  <si>
    <t>(3,90+2,10)*2*0,30</t>
  </si>
  <si>
    <t>(1,10+1,00)*2*0,15</t>
  </si>
  <si>
    <t>"dno + přesahy</t>
  </si>
  <si>
    <t>3,90*2,10</t>
  </si>
  <si>
    <t>270</t>
  </si>
  <si>
    <t>11163150</t>
  </si>
  <si>
    <t>lak penetrační asfaltový</t>
  </si>
  <si>
    <t>-1985615707</t>
  </si>
  <si>
    <t>23,11*0,0003 'Přepočtené koeficientem množství</t>
  </si>
  <si>
    <t>271</t>
  </si>
  <si>
    <t>711112001</t>
  </si>
  <si>
    <t>Provedení izolace proti zemní vlhkosti natěradly a tmely za studena na ploše svislé S nátěrem penetračním</t>
  </si>
  <si>
    <t>-1289189636</t>
  </si>
  <si>
    <t>https://podminky.urs.cz/item/CS_URS_2025_01/711112001</t>
  </si>
  <si>
    <t>"stěny + komínek</t>
  </si>
  <si>
    <t>(3,90+2,10)*2*2,61</t>
  </si>
  <si>
    <t>(1,10+1,00)*2*0,50</t>
  </si>
  <si>
    <t>272</t>
  </si>
  <si>
    <t>2126451443</t>
  </si>
  <si>
    <t>33,42*0,00034 'Přepočtené koeficientem množství</t>
  </si>
  <si>
    <t>273</t>
  </si>
  <si>
    <t>711141559</t>
  </si>
  <si>
    <t>Provedení izolace proti zemní vlhkosti pásy přitavením NAIP na ploše vodorovné V</t>
  </si>
  <si>
    <t>69870464</t>
  </si>
  <si>
    <t>https://podminky.urs.cz/item/CS_URS_2025_01/711141559</t>
  </si>
  <si>
    <t>2*24,58</t>
  </si>
  <si>
    <t>274</t>
  </si>
  <si>
    <t>62853004</t>
  </si>
  <si>
    <t>pás asfaltový natavitelný modifikovaný SBS s vložkou ze skleněné tkaniny a spalitelnou PE fólií nebo jemnozrnným minerálním posypem na horním povrchu tl 4,0mm</t>
  </si>
  <si>
    <t>-1284269740</t>
  </si>
  <si>
    <t>49,16*1,2 'Přepočtené koeficientem množství</t>
  </si>
  <si>
    <t>275</t>
  </si>
  <si>
    <t>711142559</t>
  </si>
  <si>
    <t>Provedení izolace proti zemní vlhkosti pásy přitavením NAIP na ploše svislé S</t>
  </si>
  <si>
    <t>1997112636</t>
  </si>
  <si>
    <t>https://podminky.urs.cz/item/CS_URS_2025_01/711142559</t>
  </si>
  <si>
    <t>2*33,42</t>
  </si>
  <si>
    <t>276</t>
  </si>
  <si>
    <t>1425959272</t>
  </si>
  <si>
    <t>66,84*1,2 'Přepočtené koeficientem množství</t>
  </si>
  <si>
    <t>277</t>
  </si>
  <si>
    <t>711161112</t>
  </si>
  <si>
    <t>Izolace proti zemní vlhkosti a beztlakové vodě nopovými fóliemi na ploše vodorovné V vrstva ochranná, odvětrávací a drenážní výška nopku 8,0 mm, tl. fólie do 0,6 mm</t>
  </si>
  <si>
    <t>602587177</t>
  </si>
  <si>
    <t>https://podminky.urs.cz/item/CS_URS_2025_01/711161112</t>
  </si>
  <si>
    <t>278</t>
  </si>
  <si>
    <t>711161212</t>
  </si>
  <si>
    <t>Izolace proti zemní vlhkosti a beztlakové vodě nopovými fóliemi na ploše svislé S vrstva ochranná, odvětrávací a drenážní výška nopku 8,0 mm, tl. fólie do 0,6 mm</t>
  </si>
  <si>
    <t>-33307470</t>
  </si>
  <si>
    <t>https://podminky.urs.cz/item/CS_URS_2025_01/711161212</t>
  </si>
  <si>
    <t>279</t>
  </si>
  <si>
    <t>998711101</t>
  </si>
  <si>
    <t>Přesun hmot pro izolace proti vodě, vlhkosti a plynům stanovený z hmotnosti přesunovaného materiálu vodorovná dopravní vzdálenost do 50 m základní v objektech výšky do 6 m</t>
  </si>
  <si>
    <t>647192912</t>
  </si>
  <si>
    <t>https://podminky.urs.cz/item/CS_URS_2025_01/998711101</t>
  </si>
  <si>
    <t>722</t>
  </si>
  <si>
    <t>Zdravotechnika - vnitřní vodovod</t>
  </si>
  <si>
    <t>280</t>
  </si>
  <si>
    <t>72222401R</t>
  </si>
  <si>
    <t>Kulový kohout uzavírací 1/2’’ (vnější závit), páka , D+M</t>
  </si>
  <si>
    <t>2060332883</t>
  </si>
  <si>
    <t xml:space="preserve">Poznámka k položce:_x000D_
"Kulový kohout uzavírací s vnějšími závity:
Plnoprůtočná uzavírací armatura s vnějšími závity pro pitnou vodu do 20 °C a tlaku 25 bar, s ovládáním ruční pákou
Materiálové provedení vybraných dílů
 těleso:     nerezová ocel
 koule:      nerezová ocel
 ucpávka: PTFE – teflon"_x000D_
</t>
  </si>
  <si>
    <t>"Kulový kohout uzavírací 1/2’’ (vnější závit), páka mat. nerez</t>
  </si>
  <si>
    <t>281</t>
  </si>
  <si>
    <t>722229106</t>
  </si>
  <si>
    <t>Armatury s jedním závitem montáž vodovodních armatur s jedním závitem ostatních typů G 2"</t>
  </si>
  <si>
    <t>-978935476</t>
  </si>
  <si>
    <t>https://podminky.urs.cz/item/CS_URS_2025_01/722229106</t>
  </si>
  <si>
    <t>282</t>
  </si>
  <si>
    <t>M510192</t>
  </si>
  <si>
    <t>automatický odvzdušňovací a zavzdušňovací ventil G 2</t>
  </si>
  <si>
    <t>1945437606</t>
  </si>
  <si>
    <t xml:space="preserve">Poznámka k položce:_x000D_
provozní tlak do 10 baru, pro pitnou vodu do 20 °C, přírubový, napojení pro odvzduš. a zavzduš. potrubí DN 50-vnitřní závit G2"_x000D_
</t>
  </si>
  <si>
    <t>283</t>
  </si>
  <si>
    <t>72223201R</t>
  </si>
  <si>
    <t xml:space="preserve">Kulový kohout uzavírací 2’’ (vnější závit), páka , D+M_x000D_
</t>
  </si>
  <si>
    <t>1699724422</t>
  </si>
  <si>
    <t>Kulový kohout uzavírací 2’’ (vnější závit), páka mat. nerez</t>
  </si>
  <si>
    <t>749.1</t>
  </si>
  <si>
    <t>Telemetrie</t>
  </si>
  <si>
    <t>284</t>
  </si>
  <si>
    <t>Pol2</t>
  </si>
  <si>
    <t>Přepěťová ochrana obvodů MAR DM-012/1RDJ</t>
  </si>
  <si>
    <t>348045491</t>
  </si>
  <si>
    <t>285</t>
  </si>
  <si>
    <t>Pol3</t>
  </si>
  <si>
    <t>Ucpávková kabelová vývodka 20</t>
  </si>
  <si>
    <t>-1174308967</t>
  </si>
  <si>
    <t>286</t>
  </si>
  <si>
    <t>Pol7</t>
  </si>
  <si>
    <t>Magnetický kontakt</t>
  </si>
  <si>
    <t>-1843454052</t>
  </si>
  <si>
    <t>287</t>
  </si>
  <si>
    <t>Pol8</t>
  </si>
  <si>
    <t>Vodivostní sonda</t>
  </si>
  <si>
    <t>-1556425680</t>
  </si>
  <si>
    <t>288</t>
  </si>
  <si>
    <t>Pol9</t>
  </si>
  <si>
    <t>Lišta plastová vkládací 20x20, vč. příslušenství</t>
  </si>
  <si>
    <t>768064449</t>
  </si>
  <si>
    <t>289</t>
  </si>
  <si>
    <t>Pol10</t>
  </si>
  <si>
    <t>Lišta plastová vkládací 40x40, vč. příslušenství</t>
  </si>
  <si>
    <t>1052543174</t>
  </si>
  <si>
    <t>290</t>
  </si>
  <si>
    <t>Pol11</t>
  </si>
  <si>
    <t>Lišta plastová vkládací 60x40, vč. příslušenství</t>
  </si>
  <si>
    <t>-1365856288</t>
  </si>
  <si>
    <t>291</t>
  </si>
  <si>
    <t>Pol14</t>
  </si>
  <si>
    <t>CMFM 2x1</t>
  </si>
  <si>
    <t>-269016280</t>
  </si>
  <si>
    <t>292</t>
  </si>
  <si>
    <t>Pol15</t>
  </si>
  <si>
    <t>vodič CYY 4 Z/Ž</t>
  </si>
  <si>
    <t>1119342384</t>
  </si>
  <si>
    <t>293</t>
  </si>
  <si>
    <t>Pol16</t>
  </si>
  <si>
    <t>Zapojení snímače průtoku BF</t>
  </si>
  <si>
    <t>995707166</t>
  </si>
  <si>
    <t>294</t>
  </si>
  <si>
    <t>Pol18</t>
  </si>
  <si>
    <t>Program doplnění vizualizace na dispečinku</t>
  </si>
  <si>
    <t>soubor</t>
  </si>
  <si>
    <t>-1415143690</t>
  </si>
  <si>
    <t>295</t>
  </si>
  <si>
    <t>Pol20</t>
  </si>
  <si>
    <t>Oživení, individuální zkoušky</t>
  </si>
  <si>
    <t>849464466</t>
  </si>
  <si>
    <t>296</t>
  </si>
  <si>
    <t>Pol21</t>
  </si>
  <si>
    <t>revize výchozí</t>
  </si>
  <si>
    <t>638698095</t>
  </si>
  <si>
    <t>297</t>
  </si>
  <si>
    <t>Pol22</t>
  </si>
  <si>
    <t>Skříň plastová 436x647x250 IP65, plné dveře, příslušenství a uchycení na stěnu.</t>
  </si>
  <si>
    <t>-1081712921</t>
  </si>
  <si>
    <t>298</t>
  </si>
  <si>
    <t>Pol23</t>
  </si>
  <si>
    <t>Telemetrická stanice GSM, napájení 12-24Vdc, 2xAI, 8xDI, 2xDO relé</t>
  </si>
  <si>
    <t>-2125164908</t>
  </si>
  <si>
    <t>299</t>
  </si>
  <si>
    <t>Pol24</t>
  </si>
  <si>
    <t>Napájecí baterie bezúdržbové 12V/40Ah</t>
  </si>
  <si>
    <t>557503734</t>
  </si>
  <si>
    <t>300</t>
  </si>
  <si>
    <t>Pol25</t>
  </si>
  <si>
    <t>Montáž a kompletace skříně</t>
  </si>
  <si>
    <t>-463725877</t>
  </si>
  <si>
    <t>301</t>
  </si>
  <si>
    <t>Pol26</t>
  </si>
  <si>
    <t>Kofigurace a program telemetrické stanice</t>
  </si>
  <si>
    <t>-2005089882</t>
  </si>
  <si>
    <t>302</t>
  </si>
  <si>
    <t>Pol28</t>
  </si>
  <si>
    <t>montáž zařízení jako celek</t>
  </si>
  <si>
    <t>-311852094</t>
  </si>
  <si>
    <t>767</t>
  </si>
  <si>
    <t>Konstrukce zámečnické</t>
  </si>
  <si>
    <t>303</t>
  </si>
  <si>
    <t>767831022</t>
  </si>
  <si>
    <t>Montáž vnitřních kovových žebříků přímých, ukotvených do betonu</t>
  </si>
  <si>
    <t>-142594696</t>
  </si>
  <si>
    <t>https://podminky.urs.cz/item/CS_URS_2025_01/767831022</t>
  </si>
  <si>
    <t>2,75</t>
  </si>
  <si>
    <t>304</t>
  </si>
  <si>
    <t>44983023-1</t>
  </si>
  <si>
    <t>žebřík výstupový jednoduchý přímý z přírodního hliníku do dl 3m</t>
  </si>
  <si>
    <t>493818559</t>
  </si>
  <si>
    <t>Práce a dodávky M</t>
  </si>
  <si>
    <t>23-M</t>
  </si>
  <si>
    <t>Montáže potrubí</t>
  </si>
  <si>
    <t>305</t>
  </si>
  <si>
    <t>230202056-1</t>
  </si>
  <si>
    <t>Nasunutí potrubní sekce do chráničky nasouvané potrubí litinové DN200 mm</t>
  </si>
  <si>
    <t>680404705</t>
  </si>
  <si>
    <t>"chráníčka PE D 450" 11,60</t>
  </si>
  <si>
    <t>306</t>
  </si>
  <si>
    <t>230202061-1</t>
  </si>
  <si>
    <t>Nasunutí potrubní sekce do chráničky nasouvané potrubí litinové DN 500</t>
  </si>
  <si>
    <t>-1882053917</t>
  </si>
  <si>
    <t>"chránička DN1000" 45,80</t>
  </si>
  <si>
    <t>"chránička DN1000" 40,00</t>
  </si>
  <si>
    <t>"chránička PE D 800" 15,40</t>
  </si>
  <si>
    <t>"KŘÍŽENÍ POTRUBÍ KANALIZACE</t>
  </si>
  <si>
    <t>"chránička PE D 800" 3,40*3+6,40+3,50+3,10</t>
  </si>
  <si>
    <t>307</t>
  </si>
  <si>
    <t>230202155</t>
  </si>
  <si>
    <t>Montáž kluzných objímek pro zasunutí potrubí do chráničky výšky 60 mm vnějšího průměru potrubí přes 220 do 252 mm</t>
  </si>
  <si>
    <t>1691007904</t>
  </si>
  <si>
    <t>https://podminky.urs.cz/item/CS_URS_2025_01/230202155</t>
  </si>
  <si>
    <t>"chránička PE D 450"9</t>
  </si>
  <si>
    <t>308</t>
  </si>
  <si>
    <t>28655190</t>
  </si>
  <si>
    <t>objímka kluzná typ F segment v 60mm</t>
  </si>
  <si>
    <t>-1401879847</t>
  </si>
  <si>
    <t>9*3 'Přepočtené koeficientem množství</t>
  </si>
  <si>
    <t>309</t>
  </si>
  <si>
    <t>230202162</t>
  </si>
  <si>
    <t>Montáž kluzných objímek pro zasunutí potrubí do chráničky pro plynovody výšky 60 mm vnějšího průměru potrubí přes 500 do 550 mm</t>
  </si>
  <si>
    <t>-698162331</t>
  </si>
  <si>
    <t>https://podminky.urs.cz/item/CS_URS_2025_01/230202162</t>
  </si>
  <si>
    <t>"chránička PE D 800" 47</t>
  </si>
  <si>
    <t>310</t>
  </si>
  <si>
    <t>28655160</t>
  </si>
  <si>
    <t>objímka kluzná typ E segment v 60mm</t>
  </si>
  <si>
    <t>-40148226</t>
  </si>
  <si>
    <t>47*5 'Přepočtené koeficientem množství</t>
  </si>
  <si>
    <t>311</t>
  </si>
  <si>
    <t>230202186</t>
  </si>
  <si>
    <t>Montáž kluzných objímek pro zasunutí potrubí do chráničky pro plynovody výšky 130 mm vnějšího průměru potrubí přes 500 do 550 mm</t>
  </si>
  <si>
    <t>-1428170160</t>
  </si>
  <si>
    <t>https://podminky.urs.cz/item/CS_URS_2025_01/230202186</t>
  </si>
  <si>
    <t>"chránička žb DN1000" 46</t>
  </si>
  <si>
    <t>312</t>
  </si>
  <si>
    <t>28655175</t>
  </si>
  <si>
    <t>objímka kluzná typ E segment v 130mm</t>
  </si>
  <si>
    <t>571852950</t>
  </si>
  <si>
    <t>46*5 'Přepočtené koeficientem množství</t>
  </si>
  <si>
    <t>313</t>
  </si>
  <si>
    <t>230202230</t>
  </si>
  <si>
    <t>Montáž manžety na chráničku potrubí plastového dn přes 315 do 450 mm</t>
  </si>
  <si>
    <t>-232478343</t>
  </si>
  <si>
    <t>https://podminky.urs.cz/item/CS_URS_2025_01/230202230</t>
  </si>
  <si>
    <t>314</t>
  </si>
  <si>
    <t>28655123-1</t>
  </si>
  <si>
    <t>manžeta chráničky vč. upínací pásky 220x450mm DN 200x400</t>
  </si>
  <si>
    <t>538818417</t>
  </si>
  <si>
    <t>315</t>
  </si>
  <si>
    <t>R23022101</t>
  </si>
  <si>
    <t>Utěsnění konců chrániček DN500/1000; D+M</t>
  </si>
  <si>
    <t>442147713</t>
  </si>
  <si>
    <t>2*2</t>
  </si>
  <si>
    <t>316</t>
  </si>
  <si>
    <t>R23022102</t>
  </si>
  <si>
    <t>Utěsnění konců chrániček DN500/D800; D+M</t>
  </si>
  <si>
    <t>1529647733</t>
  </si>
  <si>
    <t>7*2</t>
  </si>
  <si>
    <t>46-M</t>
  </si>
  <si>
    <t>Zemní práce při extr.mont.pracích</t>
  </si>
  <si>
    <t>317</t>
  </si>
  <si>
    <t>460661512</t>
  </si>
  <si>
    <t>Kabelové lože z písku včetně podsypu, zhutnění a urovnání povrchu pro kabely nn zakryté plastovou fólií, šířky přes 25 do 50 cm</t>
  </si>
  <si>
    <t>-724458858</t>
  </si>
  <si>
    <t>https://podminky.urs.cz/item/CS_URS_2025_01/460661512</t>
  </si>
  <si>
    <t>2*49,00</t>
  </si>
  <si>
    <t>318</t>
  </si>
  <si>
    <t>460762111</t>
  </si>
  <si>
    <t>Křižovatka betonového kabelového žlabu s inženýrskými sítěmi včetně úpravy dna rýhy a zakrytím žlabu bez zásypu</t>
  </si>
  <si>
    <t>-1866365930</t>
  </si>
  <si>
    <t>https://podminky.urs.cz/item/CS_URS_2025_01/460762111</t>
  </si>
  <si>
    <t>319</t>
  </si>
  <si>
    <t>59213355</t>
  </si>
  <si>
    <t>poklop kabelového žlabu betonový 500x310x55mm</t>
  </si>
  <si>
    <t>997767672</t>
  </si>
  <si>
    <t>49*4 'Přepočtené koeficientem množství</t>
  </si>
  <si>
    <t>320</t>
  </si>
  <si>
    <t>469981111</t>
  </si>
  <si>
    <t>Přesun hmot pro pomocné stavební práce při elektromontážích dopravní vzdálenost do 1 000 m</t>
  </si>
  <si>
    <t>-2088261006</t>
  </si>
  <si>
    <t>https://podminky.urs.cz/item/CS_URS_2025_01/469981111</t>
  </si>
  <si>
    <t>321</t>
  </si>
  <si>
    <t>469981211</t>
  </si>
  <si>
    <t>Přesun hmot pro pomocné stavební práce při elektromontážích Příplatek k ceně za zvětšený přesun přes vymezenou největší dopravní vzdálenost za každých dalších i započatých 1000 m</t>
  </si>
  <si>
    <t>2087994636</t>
  </si>
  <si>
    <t>https://podminky.urs.cz/item/CS_URS_2025_01/469981211</t>
  </si>
  <si>
    <t>VON - Vedlejší a ostatní rozpočtové náklady</t>
  </si>
  <si>
    <t>VRN - Vedlejší a ostatní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</si>
  <si>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</si>
  <si>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</si>
  <si>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</si>
  <si>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</si>
  <si>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</si>
  <si>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</si>
  <si>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</si>
  <si>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</si>
  <si>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011314001</t>
  </si>
  <si>
    <t>Archeologický dohled na stavbě</t>
  </si>
  <si>
    <t>1024</t>
  </si>
  <si>
    <t>-1231435647</t>
  </si>
  <si>
    <t>012002002</t>
  </si>
  <si>
    <t xml:space="preserve">Geodetické práce </t>
  </si>
  <si>
    <t>160329903</t>
  </si>
  <si>
    <t>"TECHNICKÁ ZPRÁVA, PD</t>
  </si>
  <si>
    <t>"geodetické práce před zahájením stavby, v průběhu celé stavby</t>
  </si>
  <si>
    <t>"Náklady na provedení skutečného zaměření stavby v rozsahu nezbytném pro zápis změny do katastru nemovitostí.</t>
  </si>
  <si>
    <t>013244011</t>
  </si>
  <si>
    <t xml:space="preserve">Zpracování PD pro podvrt osobou s oprávněním na ČPHZ </t>
  </si>
  <si>
    <t>-1581853049</t>
  </si>
  <si>
    <t>013254001</t>
  </si>
  <si>
    <t>Dokumentace skutečného provedení stavby</t>
  </si>
  <si>
    <t>-1279414768</t>
  </si>
  <si>
    <t>"Náklady na vyhotovení dokumentace skutečného provedení stavby a její předání objednateli v požadované formě a požadovaném počtu.</t>
  </si>
  <si>
    <t>013254002</t>
  </si>
  <si>
    <t>Dokumentace změn stavby - pro změnu stavby před kolaudací</t>
  </si>
  <si>
    <t>-955832990</t>
  </si>
  <si>
    <t>013284021</t>
  </si>
  <si>
    <t>Pasportizace a fotodokumentace stávajících objektů</t>
  </si>
  <si>
    <t>1845942599</t>
  </si>
  <si>
    <t>013294011</t>
  </si>
  <si>
    <t>Realizační dokumentace stavby</t>
  </si>
  <si>
    <t>-2104205808</t>
  </si>
  <si>
    <t>"realizační dokumentace stavby</t>
  </si>
  <si>
    <t>"dodavatelská dokumentace stavby</t>
  </si>
  <si>
    <t>"dokumentace věškerého pažení výkopů vč. statického posouzení</t>
  </si>
  <si>
    <t>"statický posudek jam protlaků vč. návrhu pažení jam</t>
  </si>
  <si>
    <t>013294030</t>
  </si>
  <si>
    <t xml:space="preserve">Harmonogram stavby </t>
  </si>
  <si>
    <t>90066572</t>
  </si>
  <si>
    <t>015110111</t>
  </si>
  <si>
    <t>Průzkumné práce, kopané sondy</t>
  </si>
  <si>
    <t>-707468966</t>
  </si>
  <si>
    <t>"vč. kopaných sond na ověření skutečné hloubky křížení sítí</t>
  </si>
  <si>
    <t>015120111</t>
  </si>
  <si>
    <t>Zpracování fotodokumentace před, v průběhu a po dokončení stavby</t>
  </si>
  <si>
    <t>875850140</t>
  </si>
  <si>
    <t>"POPIS:</t>
  </si>
  <si>
    <t>"zhotovitel fotograficky zdokumentuje stavbu před, v průběhu a po dokončení</t>
  </si>
  <si>
    <t>"Zhotovitel bude pravidelně fotograficky dokumentovat postup prací, každou změnu a každý vyvstalý problém."</t>
  </si>
  <si>
    <t>"Zhotovitel bude vždy schopen tyto materiály předat v digitální podobě investrorovi stavby, technickému dozoru apod. "</t>
  </si>
  <si>
    <t>VRN3</t>
  </si>
  <si>
    <t>Zařízení staveniště</t>
  </si>
  <si>
    <t>030001001</t>
  </si>
  <si>
    <t>Zařízení staveniště - zřízení, provoz, odstranění</t>
  </si>
  <si>
    <t>1225938999</t>
  </si>
  <si>
    <t>"Veškeré náklady spojené s vybudováním, provozem a odstraněním zařízení staveniště.</t>
  </si>
  <si>
    <t>"Zajištění ZS, napojení na sítě, oplocení apod.</t>
  </si>
  <si>
    <t>030110011</t>
  </si>
  <si>
    <t>Provizorní ohrazení staveniště a výkopů</t>
  </si>
  <si>
    <t>-1214545449</t>
  </si>
  <si>
    <t>"Zřízení, instalace a ukotvení provizorního ohrazení a oplocení staveniště vč. následné likvidace</t>
  </si>
  <si>
    <t>"Zřízení, instalace a ukotvení provizorních ohrazení výkopů vč. následné likvidace (výstražná páska, oplocení apod.)</t>
  </si>
  <si>
    <t>"Zajištění dočasných přechodů pro chodce, přejezdů pro vozidla.</t>
  </si>
  <si>
    <t>031303031</t>
  </si>
  <si>
    <t>Poplatky za dočasný zábor komunikací a ploch</t>
  </si>
  <si>
    <t>748356089</t>
  </si>
  <si>
    <t>034203021</t>
  </si>
  <si>
    <t>Statické zajištění sloupů VO a NN sousedících se staveništěm</t>
  </si>
  <si>
    <t>-673136260</t>
  </si>
  <si>
    <t>"Statické zajištění sloupů v blízkosti staveniště.</t>
  </si>
  <si>
    <t>034203022</t>
  </si>
  <si>
    <t>Zajištění a ochrana oplocení pozemků sousedících se staveništěm</t>
  </si>
  <si>
    <t>-1400150714</t>
  </si>
  <si>
    <t>Zajištění a ochrana oplocení pozemků sousedících se staveništěm,</t>
  </si>
  <si>
    <t>případná obnova poškozených objektů oplocení.</t>
  </si>
  <si>
    <t>" Demontáž a zpětná montáž oplocení blokujícího trasu vodovod cca 20m</t>
  </si>
  <si>
    <t>034203023</t>
  </si>
  <si>
    <t>Zajištění a ochrana stromů sousedících se staveništěm</t>
  </si>
  <si>
    <t>729240103</t>
  </si>
  <si>
    <t>"ochrana stromů a vzrostlé zeleně např. bedněním, bandáží po dobu trvání stavebních prací</t>
  </si>
  <si>
    <t>"při odkopávkách případné zajištění kořenovou clonou</t>
  </si>
  <si>
    <t>034303012</t>
  </si>
  <si>
    <t>Provizorní dopravní značení ( zřízení, provoz, odstranění; vč. PD DDZ)</t>
  </si>
  <si>
    <t>426260670</t>
  </si>
  <si>
    <t xml:space="preserve">"Náklady na vyhotovení návrhu dočasného dopravního značení, jeho projednání s dotčenými orgány a organizacemi, dodání dopravních značek, </t>
  </si>
  <si>
    <t>jejich rozmístění, odstranění DDZ po ukončení stavby</t>
  </si>
  <si>
    <t>"vč. vodorovného dopravního značení, uvedení trvalého DZ do původního stavu.</t>
  </si>
  <si>
    <t>034701021</t>
  </si>
  <si>
    <t>Provizorní příjezdové komunikace k objektům</t>
  </si>
  <si>
    <t>184329568</t>
  </si>
  <si>
    <t>036000012</t>
  </si>
  <si>
    <t>Vytýčení inženýrských sítí dotčených stavbou</t>
  </si>
  <si>
    <t>931447812</t>
  </si>
  <si>
    <t>"vytyčení inž. sítí, aktualizace vyjádření jednotlivých správců, provozovatelů sítí</t>
  </si>
  <si>
    <t>036300301</t>
  </si>
  <si>
    <t>Náklady na údržbu a čištění komunikací po dobu výstavby</t>
  </si>
  <si>
    <t>1973707529</t>
  </si>
  <si>
    <t>VRN4</t>
  </si>
  <si>
    <t>Inženýrská činnost</t>
  </si>
  <si>
    <t>041903001</t>
  </si>
  <si>
    <t>Dozor jiné osoby - statik</t>
  </si>
  <si>
    <t>-1015091993</t>
  </si>
  <si>
    <t>041903002</t>
  </si>
  <si>
    <t>Dozor jiné osoby - geolog</t>
  </si>
  <si>
    <t>-1078358765</t>
  </si>
  <si>
    <t>042002010</t>
  </si>
  <si>
    <t xml:space="preserve">Zajištění povolení pro nakládání s vodami v průběhu výstavby </t>
  </si>
  <si>
    <t>-1699862611</t>
  </si>
  <si>
    <t>042904022</t>
  </si>
  <si>
    <t>Havarijní plán</t>
  </si>
  <si>
    <t>-405031597</t>
  </si>
  <si>
    <t>043103010</t>
  </si>
  <si>
    <t>Zkoušky na staveništi</t>
  </si>
  <si>
    <t>1283323759</t>
  </si>
  <si>
    <t>Individuální zkoušky</t>
  </si>
  <si>
    <t>Příprava ke komplexnímu vyzkoušení</t>
  </si>
  <si>
    <t>Komplexní vyzkoušení</t>
  </si>
  <si>
    <t>Zkouška funkčnosti hydrantů a vzdušníků</t>
  </si>
  <si>
    <t>Zkouška funkčnosti vodiče na potrubí</t>
  </si>
  <si>
    <t>Zkoušky hutnění</t>
  </si>
  <si>
    <t>043203011</t>
  </si>
  <si>
    <t>Měření případného poklesu kolejí nad ražbou</t>
  </si>
  <si>
    <t>-1182660607</t>
  </si>
  <si>
    <t>045002010</t>
  </si>
  <si>
    <t>Kompletační činnost</t>
  </si>
  <si>
    <t>2030999665</t>
  </si>
  <si>
    <t>VRN7</t>
  </si>
  <si>
    <t>Provozní vlivy</t>
  </si>
  <si>
    <t>079001011</t>
  </si>
  <si>
    <t>Provozní vlivy, ztížené podmínky</t>
  </si>
  <si>
    <t>1333236532</t>
  </si>
  <si>
    <t>"možné křížení a blízkost nadzemního vedení vysokého a velmi vysokého napětí</t>
  </si>
  <si>
    <t>VRN9</t>
  </si>
  <si>
    <t>Ostatní náklady</t>
  </si>
  <si>
    <t>091002015</t>
  </si>
  <si>
    <t>Propagace stavby</t>
  </si>
  <si>
    <t>-2043664021</t>
  </si>
  <si>
    <t>"Informační  a identifikační tabule na staveništi</t>
  </si>
  <si>
    <t>092002021</t>
  </si>
  <si>
    <t xml:space="preserve">Náhradní zásobování pitnou vodou a spolupráce s provozovatelem </t>
  </si>
  <si>
    <t>-1376512144</t>
  </si>
  <si>
    <t>094002011</t>
  </si>
  <si>
    <t>Náklady na opravu vjezdové brány do areálu p. Pohanky</t>
  </si>
  <si>
    <t>-172201198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</si>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</sst>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32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39"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2" fillId="4" borderId="8"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5_01/857423131" TargetMode="External"/><Relationship Id="rId21" Type="http://schemas.openxmlformats.org/officeDocument/2006/relationships/hyperlink" Target="https://podminky.urs.cz/item/CS_URS_2025_01/119001405" TargetMode="External"/><Relationship Id="rId42" Type="http://schemas.openxmlformats.org/officeDocument/2006/relationships/hyperlink" Target="https://podminky.urs.cz/item/CS_URS_2025_01/151811132" TargetMode="External"/><Relationship Id="rId63" Type="http://schemas.openxmlformats.org/officeDocument/2006/relationships/hyperlink" Target="https://podminky.urs.cz/item/CS_URS_2025_01/181951111" TargetMode="External"/><Relationship Id="rId84" Type="http://schemas.openxmlformats.org/officeDocument/2006/relationships/hyperlink" Target="https://podminky.urs.cz/item/CS_URS_2025_01/564841111" TargetMode="External"/><Relationship Id="rId138" Type="http://schemas.openxmlformats.org/officeDocument/2006/relationships/hyperlink" Target="https://podminky.urs.cz/item/CS_URS_2025_01/892421111" TargetMode="External"/><Relationship Id="rId159" Type="http://schemas.openxmlformats.org/officeDocument/2006/relationships/hyperlink" Target="https://podminky.urs.cz/item/CS_URS_2025_01/919735112" TargetMode="External"/><Relationship Id="rId170" Type="http://schemas.openxmlformats.org/officeDocument/2006/relationships/hyperlink" Target="https://podminky.urs.cz/item/CS_URS_2025_01/997221862" TargetMode="External"/><Relationship Id="rId191" Type="http://schemas.openxmlformats.org/officeDocument/2006/relationships/hyperlink" Target="https://podminky.urs.cz/item/CS_URS_2025_01/469981211" TargetMode="External"/><Relationship Id="rId107" Type="http://schemas.openxmlformats.org/officeDocument/2006/relationships/hyperlink" Target="https://podminky.urs.cz/item/CS_URS_2025_01/851421131" TargetMode="External"/><Relationship Id="rId11" Type="http://schemas.openxmlformats.org/officeDocument/2006/relationships/hyperlink" Target="https://podminky.urs.cz/item/CS_URS_2025_01/113107181" TargetMode="External"/><Relationship Id="rId32" Type="http://schemas.openxmlformats.org/officeDocument/2006/relationships/hyperlink" Target="https://podminky.urs.cz/item/CS_URS_2025_01/131351204" TargetMode="External"/><Relationship Id="rId53" Type="http://schemas.openxmlformats.org/officeDocument/2006/relationships/hyperlink" Target="https://podminky.urs.cz/item/CS_URS_2025_01/167151111" TargetMode="External"/><Relationship Id="rId74" Type="http://schemas.openxmlformats.org/officeDocument/2006/relationships/hyperlink" Target="https://podminky.urs.cz/item/CS_URS_2025_01/452313161" TargetMode="External"/><Relationship Id="rId128" Type="http://schemas.openxmlformats.org/officeDocument/2006/relationships/hyperlink" Target="https://podminky.urs.cz/item/CS_URS_2025_01/891314121" TargetMode="External"/><Relationship Id="rId149" Type="http://schemas.openxmlformats.org/officeDocument/2006/relationships/hyperlink" Target="https://podminky.urs.cz/item/CS_URS_2025_01/899713111" TargetMode="External"/><Relationship Id="rId5" Type="http://schemas.openxmlformats.org/officeDocument/2006/relationships/hyperlink" Target="https://podminky.urs.cz/item/CS_URS_2025_01/112155215" TargetMode="External"/><Relationship Id="rId95" Type="http://schemas.openxmlformats.org/officeDocument/2006/relationships/hyperlink" Target="https://podminky.urs.cz/item/CS_URS_2025_01/573231108" TargetMode="External"/><Relationship Id="rId160" Type="http://schemas.openxmlformats.org/officeDocument/2006/relationships/hyperlink" Target="https://podminky.urs.cz/item/CS_URS_2025_01/938908411" TargetMode="External"/><Relationship Id="rId181" Type="http://schemas.openxmlformats.org/officeDocument/2006/relationships/hyperlink" Target="https://podminky.urs.cz/item/CS_URS_2025_01/998711101" TargetMode="External"/><Relationship Id="rId22" Type="http://schemas.openxmlformats.org/officeDocument/2006/relationships/hyperlink" Target="https://podminky.urs.cz/item/CS_URS_2025_01/119001412" TargetMode="External"/><Relationship Id="rId43" Type="http://schemas.openxmlformats.org/officeDocument/2006/relationships/hyperlink" Target="https://podminky.urs.cz/item/CS_URS_2025_01/151811231" TargetMode="External"/><Relationship Id="rId64" Type="http://schemas.openxmlformats.org/officeDocument/2006/relationships/hyperlink" Target="https://podminky.urs.cz/item/CS_URS_2025_01/185804312" TargetMode="External"/><Relationship Id="rId118" Type="http://schemas.openxmlformats.org/officeDocument/2006/relationships/hyperlink" Target="https://podminky.urs.cz/item/CS_URS_2025_01/857424122" TargetMode="External"/><Relationship Id="rId139" Type="http://schemas.openxmlformats.org/officeDocument/2006/relationships/hyperlink" Target="https://podminky.urs.cz/item/CS_URS_2025_01/892423122" TargetMode="External"/><Relationship Id="rId85" Type="http://schemas.openxmlformats.org/officeDocument/2006/relationships/hyperlink" Target="https://podminky.urs.cz/item/CS_URS_2025_01/564851111" TargetMode="External"/><Relationship Id="rId150" Type="http://schemas.openxmlformats.org/officeDocument/2006/relationships/hyperlink" Target="https://podminky.urs.cz/item/CS_URS_2025_01/899721112" TargetMode="External"/><Relationship Id="rId171" Type="http://schemas.openxmlformats.org/officeDocument/2006/relationships/hyperlink" Target="https://podminky.urs.cz/item/CS_URS_2025_01/997221873" TargetMode="External"/><Relationship Id="rId192" Type="http://schemas.openxmlformats.org/officeDocument/2006/relationships/drawing" Target="../drawings/drawing2.xml"/><Relationship Id="rId12" Type="http://schemas.openxmlformats.org/officeDocument/2006/relationships/hyperlink" Target="https://podminky.urs.cz/item/CS_URS_2025_01/113107182" TargetMode="External"/><Relationship Id="rId33" Type="http://schemas.openxmlformats.org/officeDocument/2006/relationships/hyperlink" Target="https://podminky.urs.cz/item/CS_URS_2025_01/131451104" TargetMode="External"/><Relationship Id="rId108" Type="http://schemas.openxmlformats.org/officeDocument/2006/relationships/hyperlink" Target="https://podminky.urs.cz/item/CS_URS_2025_01/852242122" TargetMode="External"/><Relationship Id="rId129" Type="http://schemas.openxmlformats.org/officeDocument/2006/relationships/hyperlink" Target="https://podminky.urs.cz/item/CS_URS_2025_01/891351112" TargetMode="External"/><Relationship Id="rId54" Type="http://schemas.openxmlformats.org/officeDocument/2006/relationships/hyperlink" Target="https://podminky.urs.cz/item/CS_URS_2025_01/167151112" TargetMode="External"/><Relationship Id="rId75" Type="http://schemas.openxmlformats.org/officeDocument/2006/relationships/hyperlink" Target="https://podminky.urs.cz/item/CS_URS_2025_01/452321172" TargetMode="External"/><Relationship Id="rId96" Type="http://schemas.openxmlformats.org/officeDocument/2006/relationships/hyperlink" Target="https://podminky.urs.cz/item/CS_URS_2025_01/576133221" TargetMode="External"/><Relationship Id="rId140" Type="http://schemas.openxmlformats.org/officeDocument/2006/relationships/hyperlink" Target="https://podminky.urs.cz/item/CS_URS_2025_01/892442111" TargetMode="External"/><Relationship Id="rId161" Type="http://schemas.openxmlformats.org/officeDocument/2006/relationships/hyperlink" Target="https://podminky.urs.cz/item/CS_URS_2025_01/949101111" TargetMode="External"/><Relationship Id="rId182" Type="http://schemas.openxmlformats.org/officeDocument/2006/relationships/hyperlink" Target="https://podminky.urs.cz/item/CS_URS_2025_01/722229106" TargetMode="External"/><Relationship Id="rId6" Type="http://schemas.openxmlformats.org/officeDocument/2006/relationships/hyperlink" Target="https://podminky.urs.cz/item/CS_URS_2025_01/112155221" TargetMode="External"/><Relationship Id="rId23" Type="http://schemas.openxmlformats.org/officeDocument/2006/relationships/hyperlink" Target="https://podminky.urs.cz/item/CS_URS_2025_01/119001423" TargetMode="External"/><Relationship Id="rId119" Type="http://schemas.openxmlformats.org/officeDocument/2006/relationships/hyperlink" Target="https://podminky.urs.cz/item/CS_URS_2025_01/871211141" TargetMode="External"/><Relationship Id="rId44" Type="http://schemas.openxmlformats.org/officeDocument/2006/relationships/hyperlink" Target="https://podminky.urs.cz/item/CS_URS_2025_01/151811232" TargetMode="External"/><Relationship Id="rId65" Type="http://schemas.openxmlformats.org/officeDocument/2006/relationships/hyperlink" Target="https://podminky.urs.cz/item/CS_URS_2025_01/185851121" TargetMode="External"/><Relationship Id="rId86" Type="http://schemas.openxmlformats.org/officeDocument/2006/relationships/hyperlink" Target="https://podminky.urs.cz/item/CS_URS_2025_01/564851114" TargetMode="External"/><Relationship Id="rId130" Type="http://schemas.openxmlformats.org/officeDocument/2006/relationships/hyperlink" Target="https://podminky.urs.cz/item/CS_URS_2025_01/891351222" TargetMode="External"/><Relationship Id="rId151" Type="http://schemas.openxmlformats.org/officeDocument/2006/relationships/hyperlink" Target="https://podminky.urs.cz/item/CS_URS_2025_01/899722114" TargetMode="External"/><Relationship Id="rId172" Type="http://schemas.openxmlformats.org/officeDocument/2006/relationships/hyperlink" Target="https://podminky.urs.cz/item/CS_URS_2025_01/997221875" TargetMode="External"/><Relationship Id="rId13" Type="http://schemas.openxmlformats.org/officeDocument/2006/relationships/hyperlink" Target="https://podminky.urs.cz/item/CS_URS_2025_01/113107183" TargetMode="External"/><Relationship Id="rId18" Type="http://schemas.openxmlformats.org/officeDocument/2006/relationships/hyperlink" Target="https://podminky.urs.cz/item/CS_URS_2025_01/115101202" TargetMode="External"/><Relationship Id="rId39" Type="http://schemas.openxmlformats.org/officeDocument/2006/relationships/hyperlink" Target="https://podminky.urs.cz/item/CS_URS_2025_01/132454206" TargetMode="External"/><Relationship Id="rId109" Type="http://schemas.openxmlformats.org/officeDocument/2006/relationships/hyperlink" Target="https://podminky.urs.cz/item/CS_URS_2025_01/857241131" TargetMode="External"/><Relationship Id="rId34" Type="http://schemas.openxmlformats.org/officeDocument/2006/relationships/hyperlink" Target="https://podminky.urs.cz/item/CS_URS_2025_01/131451202" TargetMode="External"/><Relationship Id="rId50" Type="http://schemas.openxmlformats.org/officeDocument/2006/relationships/hyperlink" Target="https://podminky.urs.cz/item/CS_URS_2025_01/162451126" TargetMode="External"/><Relationship Id="rId55" Type="http://schemas.openxmlformats.org/officeDocument/2006/relationships/hyperlink" Target="https://podminky.urs.cz/item/CS_URS_2025_01/171201231" TargetMode="External"/><Relationship Id="rId76" Type="http://schemas.openxmlformats.org/officeDocument/2006/relationships/hyperlink" Target="https://podminky.urs.cz/item/CS_URS_2025_01/452351111" TargetMode="External"/><Relationship Id="rId97" Type="http://schemas.openxmlformats.org/officeDocument/2006/relationships/hyperlink" Target="https://podminky.urs.cz/item/CS_URS_2025_01/577134111" TargetMode="External"/><Relationship Id="rId104" Type="http://schemas.openxmlformats.org/officeDocument/2006/relationships/hyperlink" Target="https://podminky.urs.cz/item/CS_URS_2025_01/830311811" TargetMode="External"/><Relationship Id="rId120" Type="http://schemas.openxmlformats.org/officeDocument/2006/relationships/hyperlink" Target="https://podminky.urs.cz/item/CS_URS_2025_01/871313121" TargetMode="External"/><Relationship Id="rId125" Type="http://schemas.openxmlformats.org/officeDocument/2006/relationships/hyperlink" Target="https://podminky.urs.cz/item/CS_URS_2025_01/891247112" TargetMode="External"/><Relationship Id="rId141" Type="http://schemas.openxmlformats.org/officeDocument/2006/relationships/hyperlink" Target="https://podminky.urs.cz/item/CS_URS_2025_01/894410202" TargetMode="External"/><Relationship Id="rId146" Type="http://schemas.openxmlformats.org/officeDocument/2006/relationships/hyperlink" Target="https://podminky.urs.cz/item/CS_URS_2025_01/899401112" TargetMode="External"/><Relationship Id="rId167" Type="http://schemas.openxmlformats.org/officeDocument/2006/relationships/hyperlink" Target="https://podminky.urs.cz/item/CS_URS_2025_01/997221571" TargetMode="External"/><Relationship Id="rId188" Type="http://schemas.openxmlformats.org/officeDocument/2006/relationships/hyperlink" Target="https://podminky.urs.cz/item/CS_URS_2025_01/460661512" TargetMode="External"/><Relationship Id="rId7" Type="http://schemas.openxmlformats.org/officeDocument/2006/relationships/hyperlink" Target="https://podminky.urs.cz/item/CS_URS_2025_01/112251101" TargetMode="External"/><Relationship Id="rId71" Type="http://schemas.openxmlformats.org/officeDocument/2006/relationships/hyperlink" Target="https://podminky.urs.cz/item/CS_URS_2025_01/451572111" TargetMode="External"/><Relationship Id="rId92" Type="http://schemas.openxmlformats.org/officeDocument/2006/relationships/hyperlink" Target="https://podminky.urs.cz/item/CS_URS_2025_01/565175103" TargetMode="External"/><Relationship Id="rId162" Type="http://schemas.openxmlformats.org/officeDocument/2006/relationships/hyperlink" Target="https://podminky.urs.cz/item/CS_URS_2025_01/961055111" TargetMode="External"/><Relationship Id="rId183" Type="http://schemas.openxmlformats.org/officeDocument/2006/relationships/hyperlink" Target="https://podminky.urs.cz/item/CS_URS_2025_01/767831022" TargetMode="External"/><Relationship Id="rId2" Type="http://schemas.openxmlformats.org/officeDocument/2006/relationships/hyperlink" Target="https://podminky.urs.cz/item/CS_URS_2025_01/112101101" TargetMode="External"/><Relationship Id="rId29" Type="http://schemas.openxmlformats.org/officeDocument/2006/relationships/hyperlink" Target="https://podminky.urs.cz/item/CS_URS_2025_01/131151204" TargetMode="External"/><Relationship Id="rId24" Type="http://schemas.openxmlformats.org/officeDocument/2006/relationships/hyperlink" Target="https://podminky.urs.cz/item/CS_URS_2025_01/121151123" TargetMode="External"/><Relationship Id="rId40" Type="http://schemas.openxmlformats.org/officeDocument/2006/relationships/hyperlink" Target="https://podminky.urs.cz/item/CS_URS_2025_01/139001101" TargetMode="External"/><Relationship Id="rId45" Type="http://schemas.openxmlformats.org/officeDocument/2006/relationships/hyperlink" Target="https://podminky.urs.cz/item/CS_URS_2025_01/162201421" TargetMode="External"/><Relationship Id="rId66" Type="http://schemas.openxmlformats.org/officeDocument/2006/relationships/hyperlink" Target="https://podminky.urs.cz/item/CS_URS_2025_01/185851129" TargetMode="External"/><Relationship Id="rId87" Type="http://schemas.openxmlformats.org/officeDocument/2006/relationships/hyperlink" Target="https://podminky.urs.cz/item/CS_URS_2025_01/564861111" TargetMode="External"/><Relationship Id="rId110" Type="http://schemas.openxmlformats.org/officeDocument/2006/relationships/hyperlink" Target="https://podminky.urs.cz/item/CS_URS_2025_01/857242122" TargetMode="External"/><Relationship Id="rId115" Type="http://schemas.openxmlformats.org/officeDocument/2006/relationships/hyperlink" Target="https://podminky.urs.cz/item/CS_URS_2025_01/857421131" TargetMode="External"/><Relationship Id="rId131" Type="http://schemas.openxmlformats.org/officeDocument/2006/relationships/hyperlink" Target="https://podminky.urs.cz/item/CS_URS_2025_01/891359111" TargetMode="External"/><Relationship Id="rId136" Type="http://schemas.openxmlformats.org/officeDocument/2006/relationships/hyperlink" Target="https://podminky.urs.cz/item/CS_URS_2025_01/892353122" TargetMode="External"/><Relationship Id="rId157" Type="http://schemas.openxmlformats.org/officeDocument/2006/relationships/hyperlink" Target="https://podminky.urs.cz/item/CS_URS_2025_01/919121112" TargetMode="External"/><Relationship Id="rId178" Type="http://schemas.openxmlformats.org/officeDocument/2006/relationships/hyperlink" Target="https://podminky.urs.cz/item/CS_URS_2025_01/711142559" TargetMode="External"/><Relationship Id="rId61" Type="http://schemas.openxmlformats.org/officeDocument/2006/relationships/hyperlink" Target="https://podminky.urs.cz/item/CS_URS_2025_01/181351115" TargetMode="External"/><Relationship Id="rId82" Type="http://schemas.openxmlformats.org/officeDocument/2006/relationships/hyperlink" Target="https://podminky.urs.cz/item/CS_URS_2025_01/564751101" TargetMode="External"/><Relationship Id="rId152" Type="http://schemas.openxmlformats.org/officeDocument/2006/relationships/hyperlink" Target="https://podminky.urs.cz/item/CS_URS_2025_01/915111122" TargetMode="External"/><Relationship Id="rId173" Type="http://schemas.openxmlformats.org/officeDocument/2006/relationships/hyperlink" Target="https://podminky.urs.cz/item/CS_URS_2025_01/998273102" TargetMode="External"/><Relationship Id="rId19" Type="http://schemas.openxmlformats.org/officeDocument/2006/relationships/hyperlink" Target="https://podminky.urs.cz/item/CS_URS_2025_01/115101302" TargetMode="External"/><Relationship Id="rId14" Type="http://schemas.openxmlformats.org/officeDocument/2006/relationships/hyperlink" Target="https://podminky.urs.cz/item/CS_URS_2025_01/113107222" TargetMode="External"/><Relationship Id="rId30" Type="http://schemas.openxmlformats.org/officeDocument/2006/relationships/hyperlink" Target="https://podminky.urs.cz/item/CS_URS_2025_01/131251104" TargetMode="External"/><Relationship Id="rId35" Type="http://schemas.openxmlformats.org/officeDocument/2006/relationships/hyperlink" Target="https://podminky.urs.cz/item/CS_URS_2025_01/131451204" TargetMode="External"/><Relationship Id="rId56" Type="http://schemas.openxmlformats.org/officeDocument/2006/relationships/hyperlink" Target="https://podminky.urs.cz/item/CS_URS_2025_01/171251201" TargetMode="External"/><Relationship Id="rId77" Type="http://schemas.openxmlformats.org/officeDocument/2006/relationships/hyperlink" Target="https://podminky.urs.cz/item/CS_URS_2025_01/452351112" TargetMode="External"/><Relationship Id="rId100" Type="http://schemas.openxmlformats.org/officeDocument/2006/relationships/hyperlink" Target="https://podminky.urs.cz/item/CS_URS_2025_01/577166111" TargetMode="External"/><Relationship Id="rId105" Type="http://schemas.openxmlformats.org/officeDocument/2006/relationships/hyperlink" Target="https://podminky.urs.cz/item/CS_URS_2025_01/851241131" TargetMode="External"/><Relationship Id="rId126" Type="http://schemas.openxmlformats.org/officeDocument/2006/relationships/hyperlink" Target="https://podminky.urs.cz/item/CS_URS_2025_01/891311222" TargetMode="External"/><Relationship Id="rId147" Type="http://schemas.openxmlformats.org/officeDocument/2006/relationships/hyperlink" Target="https://podminky.urs.cz/item/CS_URS_2025_01/899401113" TargetMode="External"/><Relationship Id="rId168" Type="http://schemas.openxmlformats.org/officeDocument/2006/relationships/hyperlink" Target="https://podminky.urs.cz/item/CS_URS_2025_01/997221579" TargetMode="External"/><Relationship Id="rId8" Type="http://schemas.openxmlformats.org/officeDocument/2006/relationships/hyperlink" Target="https://podminky.urs.cz/item/CS_URS_2025_01/112251102" TargetMode="External"/><Relationship Id="rId51" Type="http://schemas.openxmlformats.org/officeDocument/2006/relationships/hyperlink" Target="https://podminky.urs.cz/item/CS_URS_2025_01/162751137" TargetMode="External"/><Relationship Id="rId72" Type="http://schemas.openxmlformats.org/officeDocument/2006/relationships/hyperlink" Target="https://podminky.urs.cz/item/CS_URS_2025_01/452311141" TargetMode="External"/><Relationship Id="rId93" Type="http://schemas.openxmlformats.org/officeDocument/2006/relationships/hyperlink" Target="https://podminky.urs.cz/item/CS_URS_2025_01/569251111" TargetMode="External"/><Relationship Id="rId98" Type="http://schemas.openxmlformats.org/officeDocument/2006/relationships/hyperlink" Target="https://podminky.urs.cz/item/CS_URS_2025_01/577134121" TargetMode="External"/><Relationship Id="rId121" Type="http://schemas.openxmlformats.org/officeDocument/2006/relationships/hyperlink" Target="https://podminky.urs.cz/item/CS_URS_2025_01/871411141" TargetMode="External"/><Relationship Id="rId142" Type="http://schemas.openxmlformats.org/officeDocument/2006/relationships/hyperlink" Target="https://podminky.urs.cz/item/CS_URS_2025_01/894410213" TargetMode="External"/><Relationship Id="rId163" Type="http://schemas.openxmlformats.org/officeDocument/2006/relationships/hyperlink" Target="https://podminky.urs.cz/item/CS_URS_2025_01/997221551" TargetMode="External"/><Relationship Id="rId184" Type="http://schemas.openxmlformats.org/officeDocument/2006/relationships/hyperlink" Target="https://podminky.urs.cz/item/CS_URS_2025_01/230202155" TargetMode="External"/><Relationship Id="rId189" Type="http://schemas.openxmlformats.org/officeDocument/2006/relationships/hyperlink" Target="https://podminky.urs.cz/item/CS_URS_2025_01/460762111" TargetMode="External"/><Relationship Id="rId3" Type="http://schemas.openxmlformats.org/officeDocument/2006/relationships/hyperlink" Target="https://podminky.urs.cz/item/CS_URS_2025_01/112101102" TargetMode="External"/><Relationship Id="rId25" Type="http://schemas.openxmlformats.org/officeDocument/2006/relationships/hyperlink" Target="https://podminky.urs.cz/item/CS_URS_2025_01/121151125" TargetMode="External"/><Relationship Id="rId46" Type="http://schemas.openxmlformats.org/officeDocument/2006/relationships/hyperlink" Target="https://podminky.urs.cz/item/CS_URS_2025_01/162201422" TargetMode="External"/><Relationship Id="rId67" Type="http://schemas.openxmlformats.org/officeDocument/2006/relationships/hyperlink" Target="https://podminky.urs.cz/item/CS_URS_2025_01/211971110" TargetMode="External"/><Relationship Id="rId116" Type="http://schemas.openxmlformats.org/officeDocument/2006/relationships/hyperlink" Target="https://podminky.urs.cz/item/CS_URS_2025_01/857422122" TargetMode="External"/><Relationship Id="rId137" Type="http://schemas.openxmlformats.org/officeDocument/2006/relationships/hyperlink" Target="https://podminky.urs.cz/item/CS_URS_2025_01/892372111" TargetMode="External"/><Relationship Id="rId158" Type="http://schemas.openxmlformats.org/officeDocument/2006/relationships/hyperlink" Target="https://podminky.urs.cz/item/CS_URS_2025_01/919735111" TargetMode="External"/><Relationship Id="rId20" Type="http://schemas.openxmlformats.org/officeDocument/2006/relationships/hyperlink" Target="https://podminky.urs.cz/item/CS_URS_2025_01/119001401" TargetMode="External"/><Relationship Id="rId41" Type="http://schemas.openxmlformats.org/officeDocument/2006/relationships/hyperlink" Target="https://podminky.urs.cz/item/CS_URS_2025_01/151811131" TargetMode="External"/><Relationship Id="rId62" Type="http://schemas.openxmlformats.org/officeDocument/2006/relationships/hyperlink" Target="https://podminky.urs.cz/item/CS_URS_2025_01/181411131" TargetMode="External"/><Relationship Id="rId83" Type="http://schemas.openxmlformats.org/officeDocument/2006/relationships/hyperlink" Target="https://podminky.urs.cz/item/CS_URS_2025_01/564761101" TargetMode="External"/><Relationship Id="rId88" Type="http://schemas.openxmlformats.org/officeDocument/2006/relationships/hyperlink" Target="https://podminky.urs.cz/item/CS_URS_2025_01/564861114" TargetMode="External"/><Relationship Id="rId111" Type="http://schemas.openxmlformats.org/officeDocument/2006/relationships/hyperlink" Target="https://podminky.urs.cz/item/CS_URS_2025_01/857351131" TargetMode="External"/><Relationship Id="rId132" Type="http://schemas.openxmlformats.org/officeDocument/2006/relationships/hyperlink" Target="https://podminky.urs.cz/item/CS_URS_2025_01/891359961" TargetMode="External"/><Relationship Id="rId153" Type="http://schemas.openxmlformats.org/officeDocument/2006/relationships/hyperlink" Target="https://podminky.urs.cz/item/CS_URS_2025_01/915121111" TargetMode="External"/><Relationship Id="rId174" Type="http://schemas.openxmlformats.org/officeDocument/2006/relationships/hyperlink" Target="https://podminky.urs.cz/item/CS_URS_2025_01/998273126" TargetMode="External"/><Relationship Id="rId179" Type="http://schemas.openxmlformats.org/officeDocument/2006/relationships/hyperlink" Target="https://podminky.urs.cz/item/CS_URS_2025_01/711161112" TargetMode="External"/><Relationship Id="rId190" Type="http://schemas.openxmlformats.org/officeDocument/2006/relationships/hyperlink" Target="https://podminky.urs.cz/item/CS_URS_2025_01/469981111" TargetMode="External"/><Relationship Id="rId15" Type="http://schemas.openxmlformats.org/officeDocument/2006/relationships/hyperlink" Target="https://podminky.urs.cz/item/CS_URS_2025_01/113151111" TargetMode="External"/><Relationship Id="rId36" Type="http://schemas.openxmlformats.org/officeDocument/2006/relationships/hyperlink" Target="https://podminky.urs.cz/item/CS_URS_2025_01/132154206" TargetMode="External"/><Relationship Id="rId57" Type="http://schemas.openxmlformats.org/officeDocument/2006/relationships/hyperlink" Target="https://podminky.urs.cz/item/CS_URS_2025_01/174151101" TargetMode="External"/><Relationship Id="rId106" Type="http://schemas.openxmlformats.org/officeDocument/2006/relationships/hyperlink" Target="https://podminky.urs.cz/item/CS_URS_2025_01/851351131" TargetMode="External"/><Relationship Id="rId127" Type="http://schemas.openxmlformats.org/officeDocument/2006/relationships/hyperlink" Target="https://podminky.urs.cz/item/CS_URS_2025_01/891312312" TargetMode="External"/><Relationship Id="rId10" Type="http://schemas.openxmlformats.org/officeDocument/2006/relationships/hyperlink" Target="https://podminky.urs.cz/item/CS_URS_2025_01/113107164" TargetMode="External"/><Relationship Id="rId31" Type="http://schemas.openxmlformats.org/officeDocument/2006/relationships/hyperlink" Target="https://podminky.urs.cz/item/CS_URS_2025_01/131351202" TargetMode="External"/><Relationship Id="rId52" Type="http://schemas.openxmlformats.org/officeDocument/2006/relationships/hyperlink" Target="https://podminky.urs.cz/item/CS_URS_2025_01/162751139" TargetMode="External"/><Relationship Id="rId73" Type="http://schemas.openxmlformats.org/officeDocument/2006/relationships/hyperlink" Target="https://podminky.urs.cz/item/CS_URS_2025_01/452313131" TargetMode="External"/><Relationship Id="rId78" Type="http://schemas.openxmlformats.org/officeDocument/2006/relationships/hyperlink" Target="https://podminky.urs.cz/item/CS_URS_2025_01/452353111" TargetMode="External"/><Relationship Id="rId94" Type="http://schemas.openxmlformats.org/officeDocument/2006/relationships/hyperlink" Target="https://podminky.urs.cz/item/CS_URS_2025_01/573111112" TargetMode="External"/><Relationship Id="rId99" Type="http://schemas.openxmlformats.org/officeDocument/2006/relationships/hyperlink" Target="https://podminky.urs.cz/item/CS_URS_2025_01/577165112" TargetMode="External"/><Relationship Id="rId101" Type="http://schemas.openxmlformats.org/officeDocument/2006/relationships/hyperlink" Target="https://podminky.urs.cz/item/CS_URS_2025_01/631362021" TargetMode="External"/><Relationship Id="rId122" Type="http://schemas.openxmlformats.org/officeDocument/2006/relationships/hyperlink" Target="https://podminky.urs.cz/item/CS_URS_2025_01/871441141" TargetMode="External"/><Relationship Id="rId143" Type="http://schemas.openxmlformats.org/officeDocument/2006/relationships/hyperlink" Target="https://podminky.urs.cz/item/CS_URS_2025_01/894410302" TargetMode="External"/><Relationship Id="rId148" Type="http://schemas.openxmlformats.org/officeDocument/2006/relationships/hyperlink" Target="https://podminky.urs.cz/item/CS_URS_2025_01/899712111" TargetMode="External"/><Relationship Id="rId164" Type="http://schemas.openxmlformats.org/officeDocument/2006/relationships/hyperlink" Target="https://podminky.urs.cz/item/CS_URS_2025_01/997221559" TargetMode="External"/><Relationship Id="rId169" Type="http://schemas.openxmlformats.org/officeDocument/2006/relationships/hyperlink" Target="https://podminky.urs.cz/item/CS_URS_2025_01/997221861" TargetMode="External"/><Relationship Id="rId185" Type="http://schemas.openxmlformats.org/officeDocument/2006/relationships/hyperlink" Target="https://podminky.urs.cz/item/CS_URS_2025_01/230202162" TargetMode="External"/><Relationship Id="rId4" Type="http://schemas.openxmlformats.org/officeDocument/2006/relationships/hyperlink" Target="https://podminky.urs.cz/item/CS_URS_2025_01/112155115" TargetMode="External"/><Relationship Id="rId9" Type="http://schemas.openxmlformats.org/officeDocument/2006/relationships/hyperlink" Target="https://podminky.urs.cz/item/CS_URS_2025_01/113107162" TargetMode="External"/><Relationship Id="rId180" Type="http://schemas.openxmlformats.org/officeDocument/2006/relationships/hyperlink" Target="https://podminky.urs.cz/item/CS_URS_2025_01/711161212" TargetMode="External"/><Relationship Id="rId26" Type="http://schemas.openxmlformats.org/officeDocument/2006/relationships/hyperlink" Target="https://podminky.urs.cz/item/CS_URS_2025_01/129951123" TargetMode="External"/><Relationship Id="rId47" Type="http://schemas.openxmlformats.org/officeDocument/2006/relationships/hyperlink" Target="https://podminky.urs.cz/item/CS_URS_2025_01/162301971" TargetMode="External"/><Relationship Id="rId68" Type="http://schemas.openxmlformats.org/officeDocument/2006/relationships/hyperlink" Target="https://podminky.urs.cz/item/CS_URS_2025_01/212752101" TargetMode="External"/><Relationship Id="rId89" Type="http://schemas.openxmlformats.org/officeDocument/2006/relationships/hyperlink" Target="https://podminky.urs.cz/item/CS_URS_2025_01/564952111" TargetMode="External"/><Relationship Id="rId112" Type="http://schemas.openxmlformats.org/officeDocument/2006/relationships/hyperlink" Target="https://podminky.urs.cz/item/CS_URS_2025_01/857352122" TargetMode="External"/><Relationship Id="rId133" Type="http://schemas.openxmlformats.org/officeDocument/2006/relationships/hyperlink" Target="https://podminky.urs.cz/item/CS_URS_2025_01/891421112" TargetMode="External"/><Relationship Id="rId154" Type="http://schemas.openxmlformats.org/officeDocument/2006/relationships/hyperlink" Target="https://podminky.urs.cz/item/CS_URS_2025_01/915611111" TargetMode="External"/><Relationship Id="rId175" Type="http://schemas.openxmlformats.org/officeDocument/2006/relationships/hyperlink" Target="https://podminky.urs.cz/item/CS_URS_2025_01/711111001" TargetMode="External"/><Relationship Id="rId16" Type="http://schemas.openxmlformats.org/officeDocument/2006/relationships/hyperlink" Target="https://podminky.urs.cz/item/CS_URS_2025_01/113154542" TargetMode="External"/><Relationship Id="rId37" Type="http://schemas.openxmlformats.org/officeDocument/2006/relationships/hyperlink" Target="https://podminky.urs.cz/item/CS_URS_2025_01/132351101" TargetMode="External"/><Relationship Id="rId58" Type="http://schemas.openxmlformats.org/officeDocument/2006/relationships/hyperlink" Target="https://podminky.urs.cz/item/CS_URS_2025_01/174251109" TargetMode="External"/><Relationship Id="rId79" Type="http://schemas.openxmlformats.org/officeDocument/2006/relationships/hyperlink" Target="https://podminky.urs.cz/item/CS_URS_2025_01/452353112" TargetMode="External"/><Relationship Id="rId102" Type="http://schemas.openxmlformats.org/officeDocument/2006/relationships/hyperlink" Target="https://podminky.urs.cz/item/CS_URS_2025_01/632452519" TargetMode="External"/><Relationship Id="rId123" Type="http://schemas.openxmlformats.org/officeDocument/2006/relationships/hyperlink" Target="https://podminky.urs.cz/item/CS_URS_2025_01/877211210" TargetMode="External"/><Relationship Id="rId144" Type="http://schemas.openxmlformats.org/officeDocument/2006/relationships/hyperlink" Target="https://podminky.urs.cz/item/CS_URS_2025_01/899132121" TargetMode="External"/><Relationship Id="rId90" Type="http://schemas.openxmlformats.org/officeDocument/2006/relationships/hyperlink" Target="https://podminky.urs.cz/item/CS_URS_2025_01/565156101" TargetMode="External"/><Relationship Id="rId165" Type="http://schemas.openxmlformats.org/officeDocument/2006/relationships/hyperlink" Target="https://podminky.urs.cz/item/CS_URS_2025_01/997013869" TargetMode="External"/><Relationship Id="rId186" Type="http://schemas.openxmlformats.org/officeDocument/2006/relationships/hyperlink" Target="https://podminky.urs.cz/item/CS_URS_2025_01/230202186" TargetMode="External"/><Relationship Id="rId27" Type="http://schemas.openxmlformats.org/officeDocument/2006/relationships/hyperlink" Target="https://podminky.urs.cz/item/CS_URS_2025_01/131151104" TargetMode="External"/><Relationship Id="rId48" Type="http://schemas.openxmlformats.org/officeDocument/2006/relationships/hyperlink" Target="https://podminky.urs.cz/item/CS_URS_2025_01/162301972" TargetMode="External"/><Relationship Id="rId69" Type="http://schemas.openxmlformats.org/officeDocument/2006/relationships/hyperlink" Target="https://podminky.urs.cz/item/CS_URS_2025_01/291211111" TargetMode="External"/><Relationship Id="rId113" Type="http://schemas.openxmlformats.org/officeDocument/2006/relationships/hyperlink" Target="https://podminky.urs.cz/item/CS_URS_2025_01/857353131" TargetMode="External"/><Relationship Id="rId134" Type="http://schemas.openxmlformats.org/officeDocument/2006/relationships/hyperlink" Target="https://podminky.urs.cz/item/CS_URS_2025_01/891429961" TargetMode="External"/><Relationship Id="rId80" Type="http://schemas.openxmlformats.org/officeDocument/2006/relationships/hyperlink" Target="https://podminky.urs.cz/item/CS_URS_2025_01/452368113" TargetMode="External"/><Relationship Id="rId155" Type="http://schemas.openxmlformats.org/officeDocument/2006/relationships/hyperlink" Target="https://podminky.urs.cz/item/CS_URS_2025_01/916131213" TargetMode="External"/><Relationship Id="rId176" Type="http://schemas.openxmlformats.org/officeDocument/2006/relationships/hyperlink" Target="https://podminky.urs.cz/item/CS_URS_2025_01/711112001" TargetMode="External"/><Relationship Id="rId17" Type="http://schemas.openxmlformats.org/officeDocument/2006/relationships/hyperlink" Target="https://podminky.urs.cz/item/CS_URS_2025_01/113202111" TargetMode="External"/><Relationship Id="rId38" Type="http://schemas.openxmlformats.org/officeDocument/2006/relationships/hyperlink" Target="https://podminky.urs.cz/item/CS_URS_2025_01/132354206" TargetMode="External"/><Relationship Id="rId59" Type="http://schemas.openxmlformats.org/officeDocument/2006/relationships/hyperlink" Target="https://podminky.urs.cz/item/CS_URS_2025_01/175151101" TargetMode="External"/><Relationship Id="rId103" Type="http://schemas.openxmlformats.org/officeDocument/2006/relationships/hyperlink" Target="https://podminky.urs.cz/item/CS_URS_2025_01/810471811" TargetMode="External"/><Relationship Id="rId124" Type="http://schemas.openxmlformats.org/officeDocument/2006/relationships/hyperlink" Target="https://podminky.urs.cz/item/CS_URS_2025_01/891241112" TargetMode="External"/><Relationship Id="rId70" Type="http://schemas.openxmlformats.org/officeDocument/2006/relationships/hyperlink" Target="https://podminky.urs.cz/item/CS_URS_2025_01/359901111" TargetMode="External"/><Relationship Id="rId91" Type="http://schemas.openxmlformats.org/officeDocument/2006/relationships/hyperlink" Target="https://podminky.urs.cz/item/CS_URS_2025_01/565165101" TargetMode="External"/><Relationship Id="rId145" Type="http://schemas.openxmlformats.org/officeDocument/2006/relationships/hyperlink" Target="https://podminky.urs.cz/item/CS_URS_2025_01/899133211" TargetMode="External"/><Relationship Id="rId166" Type="http://schemas.openxmlformats.org/officeDocument/2006/relationships/hyperlink" Target="https://podminky.urs.cz/item/CS_URS_2025_01/997013871" TargetMode="External"/><Relationship Id="rId187" Type="http://schemas.openxmlformats.org/officeDocument/2006/relationships/hyperlink" Target="https://podminky.urs.cz/item/CS_URS_2025_01/230202230" TargetMode="External"/><Relationship Id="rId1" Type="http://schemas.openxmlformats.org/officeDocument/2006/relationships/hyperlink" Target="https://podminky.urs.cz/item/CS_URS_2025_01/111211101" TargetMode="External"/><Relationship Id="rId28" Type="http://schemas.openxmlformats.org/officeDocument/2006/relationships/hyperlink" Target="https://podminky.urs.cz/item/CS_URS_2025_01/131151202" TargetMode="External"/><Relationship Id="rId49" Type="http://schemas.openxmlformats.org/officeDocument/2006/relationships/hyperlink" Target="https://podminky.urs.cz/item/CS_URS_2025_01/162451106" TargetMode="External"/><Relationship Id="rId114" Type="http://schemas.openxmlformats.org/officeDocument/2006/relationships/hyperlink" Target="https://podminky.urs.cz/item/CS_URS_2025_01/857354122" TargetMode="External"/><Relationship Id="rId60" Type="http://schemas.openxmlformats.org/officeDocument/2006/relationships/hyperlink" Target="https://podminky.urs.cz/item/CS_URS_2025_01/181351113" TargetMode="External"/><Relationship Id="rId81" Type="http://schemas.openxmlformats.org/officeDocument/2006/relationships/hyperlink" Target="https://podminky.urs.cz/item/CS_URS_2025_01/469953111" TargetMode="External"/><Relationship Id="rId135" Type="http://schemas.openxmlformats.org/officeDocument/2006/relationships/hyperlink" Target="https://podminky.urs.cz/item/CS_URS_2025_01/892351111" TargetMode="External"/><Relationship Id="rId156" Type="http://schemas.openxmlformats.org/officeDocument/2006/relationships/hyperlink" Target="https://podminky.urs.cz/item/CS_URS_2025_01/919112213" TargetMode="External"/><Relationship Id="rId177" Type="http://schemas.openxmlformats.org/officeDocument/2006/relationships/hyperlink" Target="https://podminky.urs.cz/item/CS_URS_2025_01/71114155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80"/>
      <c r="AS2" s="280"/>
      <c r="AT2" s="280"/>
      <c r="AU2" s="280"/>
      <c r="AV2" s="280"/>
      <c r="AW2" s="280"/>
      <c r="AX2" s="280"/>
      <c r="AY2" s="280"/>
      <c r="AZ2" s="280"/>
      <c r="BA2" s="280"/>
      <c r="BB2" s="280"/>
      <c r="BC2" s="280"/>
      <c r="BD2" s="280"/>
      <c r="BE2" s="280"/>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79" t="s">
        <v>14</v>
      </c>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R5" s="21"/>
      <c r="BE5" s="276" t="s">
        <v>15</v>
      </c>
      <c r="BS5" s="18" t="s">
        <v>6</v>
      </c>
    </row>
    <row r="6" spans="1:74" ht="36.950000000000003" customHeight="1">
      <c r="B6" s="21"/>
      <c r="D6" s="27" t="s">
        <v>16</v>
      </c>
      <c r="K6" s="281" t="s">
        <v>17</v>
      </c>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R6" s="21"/>
      <c r="BE6" s="277"/>
      <c r="BS6" s="18" t="s">
        <v>6</v>
      </c>
    </row>
    <row r="7" spans="1:74" ht="12" customHeight="1">
      <c r="B7" s="21"/>
      <c r="D7" s="28" t="s">
        <v>18</v>
      </c>
      <c r="K7" s="26" t="s">
        <v>19</v>
      </c>
      <c r="AK7" s="28" t="s">
        <v>20</v>
      </c>
      <c r="AN7" s="26" t="s">
        <v>19</v>
      </c>
      <c r="AR7" s="21"/>
      <c r="BE7" s="277"/>
      <c r="BS7" s="18" t="s">
        <v>6</v>
      </c>
    </row>
    <row r="8" spans="1:74" ht="12" customHeight="1">
      <c r="B8" s="21"/>
      <c r="D8" s="28" t="s">
        <v>21</v>
      </c>
      <c r="K8" s="26" t="s">
        <v>22</v>
      </c>
      <c r="AK8" s="28" t="s">
        <v>23</v>
      </c>
      <c r="AN8" s="29" t="s">
        <v>24</v>
      </c>
      <c r="AR8" s="21"/>
      <c r="BE8" s="277"/>
      <c r="BS8" s="18" t="s">
        <v>6</v>
      </c>
    </row>
    <row r="9" spans="1:74" ht="14.45" customHeight="1">
      <c r="B9" s="21"/>
      <c r="AR9" s="21"/>
      <c r="BE9" s="277"/>
      <c r="BS9" s="18" t="s">
        <v>6</v>
      </c>
    </row>
    <row r="10" spans="1:74" ht="12" customHeight="1">
      <c r="B10" s="21"/>
      <c r="D10" s="28" t="s">
        <v>25</v>
      </c>
      <c r="AK10" s="28" t="s">
        <v>26</v>
      </c>
      <c r="AN10" s="26" t="s">
        <v>27</v>
      </c>
      <c r="AR10" s="21"/>
      <c r="BE10" s="277"/>
      <c r="BS10" s="18" t="s">
        <v>6</v>
      </c>
    </row>
    <row r="11" spans="1:74" ht="18.399999999999999" customHeight="1">
      <c r="B11" s="21"/>
      <c r="E11" s="26" t="s">
        <v>28</v>
      </c>
      <c r="AK11" s="28" t="s">
        <v>29</v>
      </c>
      <c r="AN11" s="26" t="s">
        <v>19</v>
      </c>
      <c r="AR11" s="21"/>
      <c r="BE11" s="277"/>
      <c r="BS11" s="18" t="s">
        <v>6</v>
      </c>
    </row>
    <row r="12" spans="1:74" ht="6.95" customHeight="1">
      <c r="B12" s="21"/>
      <c r="AR12" s="21"/>
      <c r="BE12" s="277"/>
      <c r="BS12" s="18" t="s">
        <v>6</v>
      </c>
    </row>
    <row r="13" spans="1:74" ht="12" customHeight="1">
      <c r="B13" s="21"/>
      <c r="D13" s="28" t="s">
        <v>30</v>
      </c>
      <c r="AK13" s="28" t="s">
        <v>26</v>
      </c>
      <c r="AN13" s="30" t="s">
        <v>31</v>
      </c>
      <c r="AR13" s="21"/>
      <c r="BE13" s="277"/>
      <c r="BS13" s="18" t="s">
        <v>6</v>
      </c>
    </row>
    <row r="14" spans="1:74" ht="12.75">
      <c r="B14" s="21"/>
      <c r="E14" s="282" t="s">
        <v>31</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 t="s">
        <v>29</v>
      </c>
      <c r="AN14" s="30" t="s">
        <v>31</v>
      </c>
      <c r="AR14" s="21"/>
      <c r="BE14" s="277"/>
      <c r="BS14" s="18" t="s">
        <v>6</v>
      </c>
    </row>
    <row r="15" spans="1:74" ht="6.95" customHeight="1">
      <c r="B15" s="21"/>
      <c r="AR15" s="21"/>
      <c r="BE15" s="277"/>
      <c r="BS15" s="18" t="s">
        <v>4</v>
      </c>
    </row>
    <row r="16" spans="1:74" ht="12" customHeight="1">
      <c r="B16" s="21"/>
      <c r="D16" s="28" t="s">
        <v>32</v>
      </c>
      <c r="AK16" s="28" t="s">
        <v>26</v>
      </c>
      <c r="AN16" s="26" t="s">
        <v>33</v>
      </c>
      <c r="AR16" s="21"/>
      <c r="BE16" s="277"/>
      <c r="BS16" s="18" t="s">
        <v>4</v>
      </c>
    </row>
    <row r="17" spans="2:71" ht="18.399999999999999" customHeight="1">
      <c r="B17" s="21"/>
      <c r="E17" s="26" t="s">
        <v>34</v>
      </c>
      <c r="AK17" s="28" t="s">
        <v>29</v>
      </c>
      <c r="AN17" s="26" t="s">
        <v>19</v>
      </c>
      <c r="AR17" s="21"/>
      <c r="BE17" s="277"/>
      <c r="BS17" s="18" t="s">
        <v>35</v>
      </c>
    </row>
    <row r="18" spans="2:71" ht="6.95" customHeight="1">
      <c r="B18" s="21"/>
      <c r="AR18" s="21"/>
      <c r="BE18" s="277"/>
      <c r="BS18" s="18" t="s">
        <v>6</v>
      </c>
    </row>
    <row r="19" spans="2:71" ht="12" customHeight="1">
      <c r="B19" s="21"/>
      <c r="D19" s="28" t="s">
        <v>36</v>
      </c>
      <c r="AK19" s="28" t="s">
        <v>26</v>
      </c>
      <c r="AN19" s="26" t="s">
        <v>19</v>
      </c>
      <c r="AR19" s="21"/>
      <c r="BE19" s="277"/>
      <c r="BS19" s="18" t="s">
        <v>6</v>
      </c>
    </row>
    <row r="20" spans="2:71" ht="18.399999999999999" customHeight="1">
      <c r="B20" s="21"/>
      <c r="E20" s="26" t="s">
        <v>37</v>
      </c>
      <c r="AK20" s="28" t="s">
        <v>29</v>
      </c>
      <c r="AN20" s="26" t="s">
        <v>19</v>
      </c>
      <c r="AR20" s="21"/>
      <c r="BE20" s="277"/>
      <c r="BS20" s="18" t="s">
        <v>4</v>
      </c>
    </row>
    <row r="21" spans="2:71" ht="6.95" customHeight="1">
      <c r="B21" s="21"/>
      <c r="AR21" s="21"/>
      <c r="BE21" s="277"/>
    </row>
    <row r="22" spans="2:71" ht="12" customHeight="1">
      <c r="B22" s="21"/>
      <c r="D22" s="28" t="s">
        <v>38</v>
      </c>
      <c r="AR22" s="21"/>
      <c r="BE22" s="277"/>
    </row>
    <row r="23" spans="2:71" ht="47.25" customHeight="1">
      <c r="B23" s="21"/>
      <c r="E23" s="284" t="s">
        <v>39</v>
      </c>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R23" s="21"/>
      <c r="BE23" s="277"/>
    </row>
    <row r="24" spans="2:71" ht="6.95" customHeight="1">
      <c r="B24" s="21"/>
      <c r="AR24" s="21"/>
      <c r="BE24" s="277"/>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77"/>
    </row>
    <row r="26" spans="2:71" s="1" customFormat="1" ht="25.9" customHeight="1">
      <c r="B26" s="33"/>
      <c r="D26" s="34" t="s">
        <v>40</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85">
        <f>ROUND(AG54,2)</f>
        <v>0</v>
      </c>
      <c r="AL26" s="286"/>
      <c r="AM26" s="286"/>
      <c r="AN26" s="286"/>
      <c r="AO26" s="286"/>
      <c r="AR26" s="33"/>
      <c r="BE26" s="277"/>
    </row>
    <row r="27" spans="2:71" s="1" customFormat="1" ht="6.95" customHeight="1">
      <c r="B27" s="33"/>
      <c r="AR27" s="33"/>
      <c r="BE27" s="277"/>
    </row>
    <row r="28" spans="2:71" s="1" customFormat="1" ht="12.75">
      <c r="B28" s="33"/>
      <c r="L28" s="287" t="s">
        <v>41</v>
      </c>
      <c r="M28" s="287"/>
      <c r="N28" s="287"/>
      <c r="O28" s="287"/>
      <c r="P28" s="287"/>
      <c r="W28" s="287" t="s">
        <v>42</v>
      </c>
      <c r="X28" s="287"/>
      <c r="Y28" s="287"/>
      <c r="Z28" s="287"/>
      <c r="AA28" s="287"/>
      <c r="AB28" s="287"/>
      <c r="AC28" s="287"/>
      <c r="AD28" s="287"/>
      <c r="AE28" s="287"/>
      <c r="AK28" s="287" t="s">
        <v>43</v>
      </c>
      <c r="AL28" s="287"/>
      <c r="AM28" s="287"/>
      <c r="AN28" s="287"/>
      <c r="AO28" s="287"/>
      <c r="AR28" s="33"/>
      <c r="BE28" s="277"/>
    </row>
    <row r="29" spans="2:71" s="2" customFormat="1" ht="14.45" customHeight="1">
      <c r="B29" s="37"/>
      <c r="D29" s="28" t="s">
        <v>44</v>
      </c>
      <c r="F29" s="28" t="s">
        <v>45</v>
      </c>
      <c r="L29" s="290">
        <v>0.21</v>
      </c>
      <c r="M29" s="289"/>
      <c r="N29" s="289"/>
      <c r="O29" s="289"/>
      <c r="P29" s="289"/>
      <c r="W29" s="288">
        <f>ROUND(AZ54, 2)</f>
        <v>0</v>
      </c>
      <c r="X29" s="289"/>
      <c r="Y29" s="289"/>
      <c r="Z29" s="289"/>
      <c r="AA29" s="289"/>
      <c r="AB29" s="289"/>
      <c r="AC29" s="289"/>
      <c r="AD29" s="289"/>
      <c r="AE29" s="289"/>
      <c r="AK29" s="288">
        <f>ROUND(AV54, 2)</f>
        <v>0</v>
      </c>
      <c r="AL29" s="289"/>
      <c r="AM29" s="289"/>
      <c r="AN29" s="289"/>
      <c r="AO29" s="289"/>
      <c r="AR29" s="37"/>
      <c r="BE29" s="278"/>
    </row>
    <row r="30" spans="2:71" s="2" customFormat="1" ht="14.45" customHeight="1">
      <c r="B30" s="37"/>
      <c r="F30" s="28" t="s">
        <v>46</v>
      </c>
      <c r="L30" s="290">
        <v>0.12</v>
      </c>
      <c r="M30" s="289"/>
      <c r="N30" s="289"/>
      <c r="O30" s="289"/>
      <c r="P30" s="289"/>
      <c r="W30" s="288">
        <f>ROUND(BA54, 2)</f>
        <v>0</v>
      </c>
      <c r="X30" s="289"/>
      <c r="Y30" s="289"/>
      <c r="Z30" s="289"/>
      <c r="AA30" s="289"/>
      <c r="AB30" s="289"/>
      <c r="AC30" s="289"/>
      <c r="AD30" s="289"/>
      <c r="AE30" s="289"/>
      <c r="AK30" s="288">
        <f>ROUND(AW54, 2)</f>
        <v>0</v>
      </c>
      <c r="AL30" s="289"/>
      <c r="AM30" s="289"/>
      <c r="AN30" s="289"/>
      <c r="AO30" s="289"/>
      <c r="AR30" s="37"/>
      <c r="BE30" s="278"/>
    </row>
    <row r="31" spans="2:71" s="2" customFormat="1" ht="14.45" hidden="1" customHeight="1">
      <c r="B31" s="37"/>
      <c r="F31" s="28" t="s">
        <v>47</v>
      </c>
      <c r="L31" s="290">
        <v>0.21</v>
      </c>
      <c r="M31" s="289"/>
      <c r="N31" s="289"/>
      <c r="O31" s="289"/>
      <c r="P31" s="289"/>
      <c r="W31" s="288">
        <f>ROUND(BB54, 2)</f>
        <v>0</v>
      </c>
      <c r="X31" s="289"/>
      <c r="Y31" s="289"/>
      <c r="Z31" s="289"/>
      <c r="AA31" s="289"/>
      <c r="AB31" s="289"/>
      <c r="AC31" s="289"/>
      <c r="AD31" s="289"/>
      <c r="AE31" s="289"/>
      <c r="AK31" s="288">
        <v>0</v>
      </c>
      <c r="AL31" s="289"/>
      <c r="AM31" s="289"/>
      <c r="AN31" s="289"/>
      <c r="AO31" s="289"/>
      <c r="AR31" s="37"/>
      <c r="BE31" s="278"/>
    </row>
    <row r="32" spans="2:71" s="2" customFormat="1" ht="14.45" hidden="1" customHeight="1">
      <c r="B32" s="37"/>
      <c r="F32" s="28" t="s">
        <v>48</v>
      </c>
      <c r="L32" s="290">
        <v>0.12</v>
      </c>
      <c r="M32" s="289"/>
      <c r="N32" s="289"/>
      <c r="O32" s="289"/>
      <c r="P32" s="289"/>
      <c r="W32" s="288">
        <f>ROUND(BC54, 2)</f>
        <v>0</v>
      </c>
      <c r="X32" s="289"/>
      <c r="Y32" s="289"/>
      <c r="Z32" s="289"/>
      <c r="AA32" s="289"/>
      <c r="AB32" s="289"/>
      <c r="AC32" s="289"/>
      <c r="AD32" s="289"/>
      <c r="AE32" s="289"/>
      <c r="AK32" s="288">
        <v>0</v>
      </c>
      <c r="AL32" s="289"/>
      <c r="AM32" s="289"/>
      <c r="AN32" s="289"/>
      <c r="AO32" s="289"/>
      <c r="AR32" s="37"/>
      <c r="BE32" s="278"/>
    </row>
    <row r="33" spans="2:44" s="2" customFormat="1" ht="14.45" hidden="1" customHeight="1">
      <c r="B33" s="37"/>
      <c r="F33" s="28" t="s">
        <v>49</v>
      </c>
      <c r="L33" s="290">
        <v>0</v>
      </c>
      <c r="M33" s="289"/>
      <c r="N33" s="289"/>
      <c r="O33" s="289"/>
      <c r="P33" s="289"/>
      <c r="W33" s="288">
        <f>ROUND(BD54, 2)</f>
        <v>0</v>
      </c>
      <c r="X33" s="289"/>
      <c r="Y33" s="289"/>
      <c r="Z33" s="289"/>
      <c r="AA33" s="289"/>
      <c r="AB33" s="289"/>
      <c r="AC33" s="289"/>
      <c r="AD33" s="289"/>
      <c r="AE33" s="289"/>
      <c r="AK33" s="288">
        <v>0</v>
      </c>
      <c r="AL33" s="289"/>
      <c r="AM33" s="289"/>
      <c r="AN33" s="289"/>
      <c r="AO33" s="289"/>
      <c r="AR33" s="37"/>
    </row>
    <row r="34" spans="2:44" s="1" customFormat="1" ht="6.95" customHeight="1">
      <c r="B34" s="33"/>
      <c r="AR34" s="33"/>
    </row>
    <row r="35" spans="2:44" s="1" customFormat="1" ht="25.9" customHeight="1">
      <c r="B35" s="33"/>
      <c r="C35" s="38"/>
      <c r="D35" s="39" t="s">
        <v>50</v>
      </c>
      <c r="E35" s="40"/>
      <c r="F35" s="40"/>
      <c r="G35" s="40"/>
      <c r="H35" s="40"/>
      <c r="I35" s="40"/>
      <c r="J35" s="40"/>
      <c r="K35" s="40"/>
      <c r="L35" s="40"/>
      <c r="M35" s="40"/>
      <c r="N35" s="40"/>
      <c r="O35" s="40"/>
      <c r="P35" s="40"/>
      <c r="Q35" s="40"/>
      <c r="R35" s="40"/>
      <c r="S35" s="40"/>
      <c r="T35" s="41" t="s">
        <v>51</v>
      </c>
      <c r="U35" s="40"/>
      <c r="V35" s="40"/>
      <c r="W35" s="40"/>
      <c r="X35" s="291" t="s">
        <v>52</v>
      </c>
      <c r="Y35" s="292"/>
      <c r="Z35" s="292"/>
      <c r="AA35" s="292"/>
      <c r="AB35" s="292"/>
      <c r="AC35" s="40"/>
      <c r="AD35" s="40"/>
      <c r="AE35" s="40"/>
      <c r="AF35" s="40"/>
      <c r="AG35" s="40"/>
      <c r="AH35" s="40"/>
      <c r="AI35" s="40"/>
      <c r="AJ35" s="40"/>
      <c r="AK35" s="293">
        <f>SUM(AK26:AK33)</f>
        <v>0</v>
      </c>
      <c r="AL35" s="292"/>
      <c r="AM35" s="292"/>
      <c r="AN35" s="292"/>
      <c r="AO35" s="294"/>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53</v>
      </c>
      <c r="AR42" s="33"/>
    </row>
    <row r="43" spans="2:44" s="1" customFormat="1" ht="6.95" customHeight="1">
      <c r="B43" s="33"/>
      <c r="AR43" s="33"/>
    </row>
    <row r="44" spans="2:44" s="3" customFormat="1" ht="12" customHeight="1">
      <c r="B44" s="46"/>
      <c r="C44" s="28" t="s">
        <v>13</v>
      </c>
      <c r="L44" s="3" t="str">
        <f>K5</f>
        <v>5469/002</v>
      </c>
      <c r="AR44" s="46"/>
    </row>
    <row r="45" spans="2:44" s="4" customFormat="1" ht="36.950000000000003" customHeight="1">
      <c r="B45" s="47"/>
      <c r="C45" s="48" t="s">
        <v>16</v>
      </c>
      <c r="L45" s="295" t="str">
        <f>K6</f>
        <v>POSÍLENÍ VODOVODNÍ SITĚ V JIHLAVĚ - SV VĚTEV</v>
      </c>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R45" s="47"/>
    </row>
    <row r="46" spans="2:44" s="1" customFormat="1" ht="6.95" customHeight="1">
      <c r="B46" s="33"/>
      <c r="AR46" s="33"/>
    </row>
    <row r="47" spans="2:44" s="1" customFormat="1" ht="12" customHeight="1">
      <c r="B47" s="33"/>
      <c r="C47" s="28" t="s">
        <v>21</v>
      </c>
      <c r="L47" s="49" t="str">
        <f>IF(K8="","",K8)</f>
        <v>Jihlava</v>
      </c>
      <c r="AI47" s="28" t="s">
        <v>23</v>
      </c>
      <c r="AM47" s="297" t="str">
        <f>IF(AN8= "","",AN8)</f>
        <v>14. 4. 2025</v>
      </c>
      <c r="AN47" s="297"/>
      <c r="AR47" s="33"/>
    </row>
    <row r="48" spans="2:44" s="1" customFormat="1" ht="6.95" customHeight="1">
      <c r="B48" s="33"/>
      <c r="AR48" s="33"/>
    </row>
    <row r="49" spans="1:91" s="1" customFormat="1" ht="25.7" customHeight="1">
      <c r="B49" s="33"/>
      <c r="C49" s="28" t="s">
        <v>25</v>
      </c>
      <c r="L49" s="3" t="str">
        <f>IF(E11= "","",E11)</f>
        <v>Statutární město Jihlava</v>
      </c>
      <c r="AI49" s="28" t="s">
        <v>32</v>
      </c>
      <c r="AM49" s="298" t="str">
        <f>IF(E17="","",E17)</f>
        <v>Vodohospodářský rozvoj a výstavba a.s., Praha</v>
      </c>
      <c r="AN49" s="299"/>
      <c r="AO49" s="299"/>
      <c r="AP49" s="299"/>
      <c r="AR49" s="33"/>
      <c r="AS49" s="300" t="s">
        <v>54</v>
      </c>
      <c r="AT49" s="301"/>
      <c r="AU49" s="51"/>
      <c r="AV49" s="51"/>
      <c r="AW49" s="51"/>
      <c r="AX49" s="51"/>
      <c r="AY49" s="51"/>
      <c r="AZ49" s="51"/>
      <c r="BA49" s="51"/>
      <c r="BB49" s="51"/>
      <c r="BC49" s="51"/>
      <c r="BD49" s="52"/>
    </row>
    <row r="50" spans="1:91" s="1" customFormat="1" ht="15.2" customHeight="1">
      <c r="B50" s="33"/>
      <c r="C50" s="28" t="s">
        <v>30</v>
      </c>
      <c r="L50" s="3" t="str">
        <f>IF(E14= "Vyplň údaj","",E14)</f>
        <v/>
      </c>
      <c r="AI50" s="28" t="s">
        <v>36</v>
      </c>
      <c r="AM50" s="298" t="str">
        <f>IF(E20="","",E20)</f>
        <v>M. Morská</v>
      </c>
      <c r="AN50" s="299"/>
      <c r="AO50" s="299"/>
      <c r="AP50" s="299"/>
      <c r="AR50" s="33"/>
      <c r="AS50" s="302"/>
      <c r="AT50" s="303"/>
      <c r="BD50" s="54"/>
    </row>
    <row r="51" spans="1:91" s="1" customFormat="1" ht="10.9" customHeight="1">
      <c r="B51" s="33"/>
      <c r="AR51" s="33"/>
      <c r="AS51" s="302"/>
      <c r="AT51" s="303"/>
      <c r="BD51" s="54"/>
    </row>
    <row r="52" spans="1:91" s="1" customFormat="1" ht="29.25" customHeight="1">
      <c r="B52" s="33"/>
      <c r="C52" s="304" t="s">
        <v>55</v>
      </c>
      <c r="D52" s="305"/>
      <c r="E52" s="305"/>
      <c r="F52" s="305"/>
      <c r="G52" s="305"/>
      <c r="H52" s="55"/>
      <c r="I52" s="306" t="s">
        <v>56</v>
      </c>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7" t="s">
        <v>57</v>
      </c>
      <c r="AH52" s="305"/>
      <c r="AI52" s="305"/>
      <c r="AJ52" s="305"/>
      <c r="AK52" s="305"/>
      <c r="AL52" s="305"/>
      <c r="AM52" s="305"/>
      <c r="AN52" s="306" t="s">
        <v>58</v>
      </c>
      <c r="AO52" s="305"/>
      <c r="AP52" s="305"/>
      <c r="AQ52" s="56" t="s">
        <v>59</v>
      </c>
      <c r="AR52" s="33"/>
      <c r="AS52" s="57" t="s">
        <v>60</v>
      </c>
      <c r="AT52" s="58" t="s">
        <v>61</v>
      </c>
      <c r="AU52" s="58" t="s">
        <v>62</v>
      </c>
      <c r="AV52" s="58" t="s">
        <v>63</v>
      </c>
      <c r="AW52" s="58" t="s">
        <v>64</v>
      </c>
      <c r="AX52" s="58" t="s">
        <v>65</v>
      </c>
      <c r="AY52" s="58" t="s">
        <v>66</v>
      </c>
      <c r="AZ52" s="58" t="s">
        <v>67</v>
      </c>
      <c r="BA52" s="58" t="s">
        <v>68</v>
      </c>
      <c r="BB52" s="58" t="s">
        <v>69</v>
      </c>
      <c r="BC52" s="58" t="s">
        <v>70</v>
      </c>
      <c r="BD52" s="59" t="s">
        <v>71</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72</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11">
        <f>ROUND(SUM(AG55:AG56),2)</f>
        <v>0</v>
      </c>
      <c r="AH54" s="311"/>
      <c r="AI54" s="311"/>
      <c r="AJ54" s="311"/>
      <c r="AK54" s="311"/>
      <c r="AL54" s="311"/>
      <c r="AM54" s="311"/>
      <c r="AN54" s="312">
        <f>SUM(AG54,AT54)</f>
        <v>0</v>
      </c>
      <c r="AO54" s="312"/>
      <c r="AP54" s="312"/>
      <c r="AQ54" s="65" t="s">
        <v>19</v>
      </c>
      <c r="AR54" s="61"/>
      <c r="AS54" s="66">
        <f>ROUND(SUM(AS55:AS56),2)</f>
        <v>0</v>
      </c>
      <c r="AT54" s="67">
        <f>ROUND(SUM(AV54:AW54),2)</f>
        <v>0</v>
      </c>
      <c r="AU54" s="68">
        <f>ROUND(SUM(AU55:AU56),5)</f>
        <v>0</v>
      </c>
      <c r="AV54" s="67">
        <f>ROUND(AZ54*L29,2)</f>
        <v>0</v>
      </c>
      <c r="AW54" s="67">
        <f>ROUND(BA54*L30,2)</f>
        <v>0</v>
      </c>
      <c r="AX54" s="67">
        <f>ROUND(BB54*L29,2)</f>
        <v>0</v>
      </c>
      <c r="AY54" s="67">
        <f>ROUND(BC54*L30,2)</f>
        <v>0</v>
      </c>
      <c r="AZ54" s="67">
        <f>ROUND(SUM(AZ55:AZ56),2)</f>
        <v>0</v>
      </c>
      <c r="BA54" s="67">
        <f>ROUND(SUM(BA55:BA56),2)</f>
        <v>0</v>
      </c>
      <c r="BB54" s="67">
        <f>ROUND(SUM(BB55:BB56),2)</f>
        <v>0</v>
      </c>
      <c r="BC54" s="67">
        <f>ROUND(SUM(BC55:BC56),2)</f>
        <v>0</v>
      </c>
      <c r="BD54" s="69">
        <f>ROUND(SUM(BD55:BD56),2)</f>
        <v>0</v>
      </c>
      <c r="BS54" s="70" t="s">
        <v>73</v>
      </c>
      <c r="BT54" s="70" t="s">
        <v>74</v>
      </c>
      <c r="BU54" s="71" t="s">
        <v>75</v>
      </c>
      <c r="BV54" s="70" t="s">
        <v>76</v>
      </c>
      <c r="BW54" s="70" t="s">
        <v>5</v>
      </c>
      <c r="BX54" s="70" t="s">
        <v>77</v>
      </c>
      <c r="CL54" s="70" t="s">
        <v>19</v>
      </c>
    </row>
    <row r="55" spans="1:91" s="6" customFormat="1" ht="16.5" customHeight="1">
      <c r="A55" s="72" t="s">
        <v>78</v>
      </c>
      <c r="B55" s="73"/>
      <c r="C55" s="74"/>
      <c r="D55" s="310" t="s">
        <v>79</v>
      </c>
      <c r="E55" s="310"/>
      <c r="F55" s="310"/>
      <c r="G55" s="310"/>
      <c r="H55" s="310"/>
      <c r="I55" s="75"/>
      <c r="J55" s="310" t="s">
        <v>80</v>
      </c>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08">
        <f>'SO 01 - SEVEROVÝCHODNÍ VĚ...'!J30</f>
        <v>0</v>
      </c>
      <c r="AH55" s="309"/>
      <c r="AI55" s="309"/>
      <c r="AJ55" s="309"/>
      <c r="AK55" s="309"/>
      <c r="AL55" s="309"/>
      <c r="AM55" s="309"/>
      <c r="AN55" s="308">
        <f>SUM(AG55,AT55)</f>
        <v>0</v>
      </c>
      <c r="AO55" s="309"/>
      <c r="AP55" s="309"/>
      <c r="AQ55" s="76" t="s">
        <v>81</v>
      </c>
      <c r="AR55" s="73"/>
      <c r="AS55" s="77">
        <v>0</v>
      </c>
      <c r="AT55" s="78">
        <f>ROUND(SUM(AV55:AW55),2)</f>
        <v>0</v>
      </c>
      <c r="AU55" s="79">
        <f>'SO 01 - SEVEROVÝCHODNÍ VĚ...'!P98</f>
        <v>0</v>
      </c>
      <c r="AV55" s="78">
        <f>'SO 01 - SEVEROVÝCHODNÍ VĚ...'!J33</f>
        <v>0</v>
      </c>
      <c r="AW55" s="78">
        <f>'SO 01 - SEVEROVÝCHODNÍ VĚ...'!J34</f>
        <v>0</v>
      </c>
      <c r="AX55" s="78">
        <f>'SO 01 - SEVEROVÝCHODNÍ VĚ...'!J35</f>
        <v>0</v>
      </c>
      <c r="AY55" s="78">
        <f>'SO 01 - SEVEROVÝCHODNÍ VĚ...'!J36</f>
        <v>0</v>
      </c>
      <c r="AZ55" s="78">
        <f>'SO 01 - SEVEROVÝCHODNÍ VĚ...'!F33</f>
        <v>0</v>
      </c>
      <c r="BA55" s="78">
        <f>'SO 01 - SEVEROVÝCHODNÍ VĚ...'!F34</f>
        <v>0</v>
      </c>
      <c r="BB55" s="78">
        <f>'SO 01 - SEVEROVÝCHODNÍ VĚ...'!F35</f>
        <v>0</v>
      </c>
      <c r="BC55" s="78">
        <f>'SO 01 - SEVEROVÝCHODNÍ VĚ...'!F36</f>
        <v>0</v>
      </c>
      <c r="BD55" s="80">
        <f>'SO 01 - SEVEROVÝCHODNÍ VĚ...'!F37</f>
        <v>0</v>
      </c>
      <c r="BT55" s="81" t="s">
        <v>82</v>
      </c>
      <c r="BV55" s="81" t="s">
        <v>76</v>
      </c>
      <c r="BW55" s="81" t="s">
        <v>83</v>
      </c>
      <c r="BX55" s="81" t="s">
        <v>5</v>
      </c>
      <c r="CL55" s="81" t="s">
        <v>19</v>
      </c>
      <c r="CM55" s="81" t="s">
        <v>84</v>
      </c>
    </row>
    <row r="56" spans="1:91" s="6" customFormat="1" ht="16.5" customHeight="1">
      <c r="A56" s="72" t="s">
        <v>78</v>
      </c>
      <c r="B56" s="73"/>
      <c r="C56" s="74"/>
      <c r="D56" s="310" t="s">
        <v>85</v>
      </c>
      <c r="E56" s="310"/>
      <c r="F56" s="310"/>
      <c r="G56" s="310"/>
      <c r="H56" s="310"/>
      <c r="I56" s="75"/>
      <c r="J56" s="310" t="s">
        <v>86</v>
      </c>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08">
        <f>'VON - Vedlejší a ostatní ...'!J30</f>
        <v>0</v>
      </c>
      <c r="AH56" s="309"/>
      <c r="AI56" s="309"/>
      <c r="AJ56" s="309"/>
      <c r="AK56" s="309"/>
      <c r="AL56" s="309"/>
      <c r="AM56" s="309"/>
      <c r="AN56" s="308">
        <f>SUM(AG56,AT56)</f>
        <v>0</v>
      </c>
      <c r="AO56" s="309"/>
      <c r="AP56" s="309"/>
      <c r="AQ56" s="76" t="s">
        <v>81</v>
      </c>
      <c r="AR56" s="73"/>
      <c r="AS56" s="82">
        <v>0</v>
      </c>
      <c r="AT56" s="83">
        <f>ROUND(SUM(AV56:AW56),2)</f>
        <v>0</v>
      </c>
      <c r="AU56" s="84">
        <f>'VON - Vedlejší a ostatní ...'!P85</f>
        <v>0</v>
      </c>
      <c r="AV56" s="83">
        <f>'VON - Vedlejší a ostatní ...'!J33</f>
        <v>0</v>
      </c>
      <c r="AW56" s="83">
        <f>'VON - Vedlejší a ostatní ...'!J34</f>
        <v>0</v>
      </c>
      <c r="AX56" s="83">
        <f>'VON - Vedlejší a ostatní ...'!J35</f>
        <v>0</v>
      </c>
      <c r="AY56" s="83">
        <f>'VON - Vedlejší a ostatní ...'!J36</f>
        <v>0</v>
      </c>
      <c r="AZ56" s="83">
        <f>'VON - Vedlejší a ostatní ...'!F33</f>
        <v>0</v>
      </c>
      <c r="BA56" s="83">
        <f>'VON - Vedlejší a ostatní ...'!F34</f>
        <v>0</v>
      </c>
      <c r="BB56" s="83">
        <f>'VON - Vedlejší a ostatní ...'!F35</f>
        <v>0</v>
      </c>
      <c r="BC56" s="83">
        <f>'VON - Vedlejší a ostatní ...'!F36</f>
        <v>0</v>
      </c>
      <c r="BD56" s="85">
        <f>'VON - Vedlejší a ostatní ...'!F37</f>
        <v>0</v>
      </c>
      <c r="BT56" s="81" t="s">
        <v>82</v>
      </c>
      <c r="BV56" s="81" t="s">
        <v>76</v>
      </c>
      <c r="BW56" s="81" t="s">
        <v>87</v>
      </c>
      <c r="BX56" s="81" t="s">
        <v>5</v>
      </c>
      <c r="CL56" s="81" t="s">
        <v>19</v>
      </c>
      <c r="CM56" s="81" t="s">
        <v>84</v>
      </c>
    </row>
    <row r="57" spans="1:91" s="1" customFormat="1" ht="30" customHeight="1">
      <c r="B57" s="33"/>
      <c r="AR57" s="33"/>
    </row>
    <row r="58" spans="1:91" s="1" customFormat="1" ht="6.95" customHeight="1">
      <c r="B58" s="4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33"/>
    </row>
  </sheetData>
  <sheetProtection algorithmName="SHA-512" hashValue="tZ3lWLWhdPFbatJhjEhcKU70kpfdigMVHZh0dz+USJ66f26D8PpTl07Oc8FA32bGsU3NfjpFusuKqVho10bn7w==" saltValue="oaq4rVnDzgqeVMn+L9dym9FJbuLlwk/ZKPy8iFWkjCzLEkXo+oKnvkSsMmDTnyD2ArhzQUuDbDDn58KdazVDXw=="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 01 - SEVEROVÝCHODNÍ VĚ...'!C2" display="/" xr:uid="{00000000-0004-0000-0000-000000000000}"/>
    <hyperlink ref="A56" location="'VON - Vedlejší a ostatní ...'!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8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0"/>
      <c r="M2" s="280"/>
      <c r="N2" s="280"/>
      <c r="O2" s="280"/>
      <c r="P2" s="280"/>
      <c r="Q2" s="280"/>
      <c r="R2" s="280"/>
      <c r="S2" s="280"/>
      <c r="T2" s="280"/>
      <c r="U2" s="280"/>
      <c r="V2" s="280"/>
      <c r="AT2" s="18" t="s">
        <v>83</v>
      </c>
    </row>
    <row r="3" spans="2:46" ht="6.95" customHeight="1">
      <c r="B3" s="19"/>
      <c r="C3" s="20"/>
      <c r="D3" s="20"/>
      <c r="E3" s="20"/>
      <c r="F3" s="20"/>
      <c r="G3" s="20"/>
      <c r="H3" s="20"/>
      <c r="I3" s="20"/>
      <c r="J3" s="20"/>
      <c r="K3" s="20"/>
      <c r="L3" s="21"/>
      <c r="AT3" s="18" t="s">
        <v>84</v>
      </c>
    </row>
    <row r="4" spans="2:46" ht="24.95" customHeight="1">
      <c r="B4" s="21"/>
      <c r="D4" s="22" t="s">
        <v>88</v>
      </c>
      <c r="L4" s="21"/>
      <c r="M4" s="86" t="s">
        <v>10</v>
      </c>
      <c r="AT4" s="18" t="s">
        <v>4</v>
      </c>
    </row>
    <row r="5" spans="2:46" ht="6.95" customHeight="1">
      <c r="B5" s="21"/>
      <c r="L5" s="21"/>
    </row>
    <row r="6" spans="2:46" ht="12" customHeight="1">
      <c r="B6" s="21"/>
      <c r="D6" s="28" t="s">
        <v>16</v>
      </c>
      <c r="L6" s="21"/>
    </row>
    <row r="7" spans="2:46" ht="16.5" customHeight="1">
      <c r="B7" s="21"/>
      <c r="E7" s="313" t="str">
        <f>'Rekapitulace stavby'!K6</f>
        <v>POSÍLENÍ VODOVODNÍ SITĚ V JIHLAVĚ - SV VĚTEV</v>
      </c>
      <c r="F7" s="314"/>
      <c r="G7" s="314"/>
      <c r="H7" s="314"/>
      <c r="L7" s="21"/>
    </row>
    <row r="8" spans="2:46" s="1" customFormat="1" ht="12" customHeight="1">
      <c r="B8" s="33"/>
      <c r="D8" s="28" t="s">
        <v>89</v>
      </c>
      <c r="L8" s="33"/>
    </row>
    <row r="9" spans="2:46" s="1" customFormat="1" ht="16.5" customHeight="1">
      <c r="B9" s="33"/>
      <c r="E9" s="295" t="s">
        <v>90</v>
      </c>
      <c r="F9" s="315"/>
      <c r="G9" s="315"/>
      <c r="H9" s="31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14. 4. 2025</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6" t="str">
        <f>'Rekapitulace stavby'!E14</f>
        <v>Vyplň údaj</v>
      </c>
      <c r="F18" s="279"/>
      <c r="G18" s="279"/>
      <c r="H18" s="279"/>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5" customHeight="1">
      <c r="B22" s="33"/>
      <c r="L22" s="33"/>
    </row>
    <row r="23" spans="2:12" s="1" customFormat="1" ht="12" customHeight="1">
      <c r="B23" s="33"/>
      <c r="D23" s="28" t="s">
        <v>36</v>
      </c>
      <c r="I23" s="28" t="s">
        <v>26</v>
      </c>
      <c r="J23" s="26" t="s">
        <v>19</v>
      </c>
      <c r="L23" s="33"/>
    </row>
    <row r="24" spans="2:12" s="1" customFormat="1" ht="18" customHeight="1">
      <c r="B24" s="33"/>
      <c r="E24" s="26" t="s">
        <v>37</v>
      </c>
      <c r="I24" s="28" t="s">
        <v>29</v>
      </c>
      <c r="J24" s="26" t="s">
        <v>19</v>
      </c>
      <c r="L24" s="33"/>
    </row>
    <row r="25" spans="2:12" s="1" customFormat="1" ht="6.95" customHeight="1">
      <c r="B25" s="33"/>
      <c r="L25" s="33"/>
    </row>
    <row r="26" spans="2:12" s="1" customFormat="1" ht="12" customHeight="1">
      <c r="B26" s="33"/>
      <c r="D26" s="28" t="s">
        <v>38</v>
      </c>
      <c r="L26" s="33"/>
    </row>
    <row r="27" spans="2:12" s="7" customFormat="1" ht="71.25" customHeight="1">
      <c r="B27" s="87"/>
      <c r="E27" s="284" t="s">
        <v>39</v>
      </c>
      <c r="F27" s="284"/>
      <c r="G27" s="284"/>
      <c r="H27" s="284"/>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40</v>
      </c>
      <c r="J30" s="64">
        <f>ROUND(J98, 2)</f>
        <v>0</v>
      </c>
      <c r="L30" s="33"/>
    </row>
    <row r="31" spans="2:12" s="1" customFormat="1" ht="6.95" customHeight="1">
      <c r="B31" s="33"/>
      <c r="D31" s="51"/>
      <c r="E31" s="51"/>
      <c r="F31" s="51"/>
      <c r="G31" s="51"/>
      <c r="H31" s="51"/>
      <c r="I31" s="51"/>
      <c r="J31" s="51"/>
      <c r="K31" s="51"/>
      <c r="L31" s="33"/>
    </row>
    <row r="32" spans="2:12" s="1" customFormat="1" ht="14.45" customHeight="1">
      <c r="B32" s="33"/>
      <c r="F32" s="36" t="s">
        <v>42</v>
      </c>
      <c r="I32" s="36" t="s">
        <v>41</v>
      </c>
      <c r="J32" s="36" t="s">
        <v>43</v>
      </c>
      <c r="L32" s="33"/>
    </row>
    <row r="33" spans="2:12" s="1" customFormat="1" ht="14.45" customHeight="1">
      <c r="B33" s="33"/>
      <c r="D33" s="53" t="s">
        <v>44</v>
      </c>
      <c r="E33" s="28" t="s">
        <v>45</v>
      </c>
      <c r="F33" s="89">
        <f>ROUND((SUM(BE98:BE1835)),  2)</f>
        <v>0</v>
      </c>
      <c r="I33" s="90">
        <v>0.21</v>
      </c>
      <c r="J33" s="89">
        <f>ROUND(((SUM(BE98:BE1835))*I33),  2)</f>
        <v>0</v>
      </c>
      <c r="L33" s="33"/>
    </row>
    <row r="34" spans="2:12" s="1" customFormat="1" ht="14.45" customHeight="1">
      <c r="B34" s="33"/>
      <c r="E34" s="28" t="s">
        <v>46</v>
      </c>
      <c r="F34" s="89">
        <f>ROUND((SUM(BF98:BF1835)),  2)</f>
        <v>0</v>
      </c>
      <c r="I34" s="90">
        <v>0.12</v>
      </c>
      <c r="J34" s="89">
        <f>ROUND(((SUM(BF98:BF1835))*I34),  2)</f>
        <v>0</v>
      </c>
      <c r="L34" s="33"/>
    </row>
    <row r="35" spans="2:12" s="1" customFormat="1" ht="14.45" hidden="1" customHeight="1">
      <c r="B35" s="33"/>
      <c r="E35" s="28" t="s">
        <v>47</v>
      </c>
      <c r="F35" s="89">
        <f>ROUND((SUM(BG98:BG1835)),  2)</f>
        <v>0</v>
      </c>
      <c r="I35" s="90">
        <v>0.21</v>
      </c>
      <c r="J35" s="89">
        <f>0</f>
        <v>0</v>
      </c>
      <c r="L35" s="33"/>
    </row>
    <row r="36" spans="2:12" s="1" customFormat="1" ht="14.45" hidden="1" customHeight="1">
      <c r="B36" s="33"/>
      <c r="E36" s="28" t="s">
        <v>48</v>
      </c>
      <c r="F36" s="89">
        <f>ROUND((SUM(BH98:BH1835)),  2)</f>
        <v>0</v>
      </c>
      <c r="I36" s="90">
        <v>0.12</v>
      </c>
      <c r="J36" s="89">
        <f>0</f>
        <v>0</v>
      </c>
      <c r="L36" s="33"/>
    </row>
    <row r="37" spans="2:12" s="1" customFormat="1" ht="14.45" hidden="1" customHeight="1">
      <c r="B37" s="33"/>
      <c r="E37" s="28" t="s">
        <v>49</v>
      </c>
      <c r="F37" s="89">
        <f>ROUND((SUM(BI98:BI1835)),  2)</f>
        <v>0</v>
      </c>
      <c r="I37" s="90">
        <v>0</v>
      </c>
      <c r="J37" s="89">
        <f>0</f>
        <v>0</v>
      </c>
      <c r="L37" s="33"/>
    </row>
    <row r="38" spans="2:12" s="1" customFormat="1" ht="6.95" customHeight="1">
      <c r="B38" s="33"/>
      <c r="L38" s="33"/>
    </row>
    <row r="39" spans="2:12" s="1" customFormat="1" ht="25.35" customHeight="1">
      <c r="B39" s="33"/>
      <c r="C39" s="91"/>
      <c r="D39" s="92" t="s">
        <v>50</v>
      </c>
      <c r="E39" s="55"/>
      <c r="F39" s="55"/>
      <c r="G39" s="93" t="s">
        <v>51</v>
      </c>
      <c r="H39" s="94" t="s">
        <v>52</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91</v>
      </c>
      <c r="L45" s="33"/>
    </row>
    <row r="46" spans="2:12" s="1" customFormat="1" ht="6.95" customHeight="1">
      <c r="B46" s="33"/>
      <c r="L46" s="33"/>
    </row>
    <row r="47" spans="2:12" s="1" customFormat="1" ht="12" customHeight="1">
      <c r="B47" s="33"/>
      <c r="C47" s="28" t="s">
        <v>16</v>
      </c>
      <c r="L47" s="33"/>
    </row>
    <row r="48" spans="2:12" s="1" customFormat="1" ht="16.5" customHeight="1">
      <c r="B48" s="33"/>
      <c r="E48" s="313" t="str">
        <f>E7</f>
        <v>POSÍLENÍ VODOVODNÍ SITĚ V JIHLAVĚ - SV VĚTEV</v>
      </c>
      <c r="F48" s="314"/>
      <c r="G48" s="314"/>
      <c r="H48" s="314"/>
      <c r="L48" s="33"/>
    </row>
    <row r="49" spans="2:47" s="1" customFormat="1" ht="12" customHeight="1">
      <c r="B49" s="33"/>
      <c r="C49" s="28" t="s">
        <v>89</v>
      </c>
      <c r="L49" s="33"/>
    </row>
    <row r="50" spans="2:47" s="1" customFormat="1" ht="16.5" customHeight="1">
      <c r="B50" s="33"/>
      <c r="E50" s="295" t="str">
        <f>E9</f>
        <v>SO 01 - SEVEROVÝCHODNÍ VĚTEV - I. ETAPA</v>
      </c>
      <c r="F50" s="315"/>
      <c r="G50" s="315"/>
      <c r="H50" s="315"/>
      <c r="L50" s="33"/>
    </row>
    <row r="51" spans="2:47" s="1" customFormat="1" ht="6.95" customHeight="1">
      <c r="B51" s="33"/>
      <c r="L51" s="33"/>
    </row>
    <row r="52" spans="2:47" s="1" customFormat="1" ht="12" customHeight="1">
      <c r="B52" s="33"/>
      <c r="C52" s="28" t="s">
        <v>21</v>
      </c>
      <c r="F52" s="26" t="str">
        <f>F12</f>
        <v>Jihlava</v>
      </c>
      <c r="I52" s="28" t="s">
        <v>23</v>
      </c>
      <c r="J52" s="50" t="str">
        <f>IF(J12="","",J12)</f>
        <v>14. 4. 2025</v>
      </c>
      <c r="L52" s="33"/>
    </row>
    <row r="53" spans="2:47" s="1" customFormat="1" ht="6.95" customHeight="1">
      <c r="B53" s="33"/>
      <c r="L53" s="33"/>
    </row>
    <row r="54" spans="2:47" s="1" customFormat="1" ht="40.15" customHeight="1">
      <c r="B54" s="33"/>
      <c r="C54" s="28" t="s">
        <v>25</v>
      </c>
      <c r="F54" s="26" t="str">
        <f>E15</f>
        <v>Statutární město Jihlava</v>
      </c>
      <c r="I54" s="28" t="s">
        <v>32</v>
      </c>
      <c r="J54" s="31" t="str">
        <f>E21</f>
        <v>Vodohospodářský rozvoj a výstavba a.s., Praha</v>
      </c>
      <c r="L54" s="33"/>
    </row>
    <row r="55" spans="2:47" s="1" customFormat="1" ht="15.2" customHeight="1">
      <c r="B55" s="33"/>
      <c r="C55" s="28" t="s">
        <v>30</v>
      </c>
      <c r="F55" s="26" t="str">
        <f>IF(E18="","",E18)</f>
        <v>Vyplň údaj</v>
      </c>
      <c r="I55" s="28" t="s">
        <v>36</v>
      </c>
      <c r="J55" s="31" t="str">
        <f>E24</f>
        <v>M. Morská</v>
      </c>
      <c r="L55" s="33"/>
    </row>
    <row r="56" spans="2:47" s="1" customFormat="1" ht="10.35" customHeight="1">
      <c r="B56" s="33"/>
      <c r="L56" s="33"/>
    </row>
    <row r="57" spans="2:47" s="1" customFormat="1" ht="29.25" customHeight="1">
      <c r="B57" s="33"/>
      <c r="C57" s="97" t="s">
        <v>92</v>
      </c>
      <c r="D57" s="91"/>
      <c r="E57" s="91"/>
      <c r="F57" s="91"/>
      <c r="G57" s="91"/>
      <c r="H57" s="91"/>
      <c r="I57" s="91"/>
      <c r="J57" s="98" t="s">
        <v>93</v>
      </c>
      <c r="K57" s="91"/>
      <c r="L57" s="33"/>
    </row>
    <row r="58" spans="2:47" s="1" customFormat="1" ht="10.35" customHeight="1">
      <c r="B58" s="33"/>
      <c r="L58" s="33"/>
    </row>
    <row r="59" spans="2:47" s="1" customFormat="1" ht="22.9" customHeight="1">
      <c r="B59" s="33"/>
      <c r="C59" s="99" t="s">
        <v>72</v>
      </c>
      <c r="J59" s="64">
        <f>J98</f>
        <v>0</v>
      </c>
      <c r="L59" s="33"/>
      <c r="AU59" s="18" t="s">
        <v>94</v>
      </c>
    </row>
    <row r="60" spans="2:47" s="8" customFormat="1" ht="24.95" customHeight="1">
      <c r="B60" s="100"/>
      <c r="D60" s="101" t="s">
        <v>95</v>
      </c>
      <c r="E60" s="102"/>
      <c r="F60" s="102"/>
      <c r="G60" s="102"/>
      <c r="H60" s="102"/>
      <c r="I60" s="102"/>
      <c r="J60" s="103">
        <f>J99</f>
        <v>0</v>
      </c>
      <c r="L60" s="100"/>
    </row>
    <row r="61" spans="2:47" s="9" customFormat="1" ht="19.899999999999999" customHeight="1">
      <c r="B61" s="104"/>
      <c r="D61" s="105" t="s">
        <v>96</v>
      </c>
      <c r="E61" s="106"/>
      <c r="F61" s="106"/>
      <c r="G61" s="106"/>
      <c r="H61" s="106"/>
      <c r="I61" s="106"/>
      <c r="J61" s="107">
        <f>J100</f>
        <v>0</v>
      </c>
      <c r="L61" s="104"/>
    </row>
    <row r="62" spans="2:47" s="9" customFormat="1" ht="19.899999999999999" customHeight="1">
      <c r="B62" s="104"/>
      <c r="D62" s="105" t="s">
        <v>97</v>
      </c>
      <c r="E62" s="106"/>
      <c r="F62" s="106"/>
      <c r="G62" s="106"/>
      <c r="H62" s="106"/>
      <c r="I62" s="106"/>
      <c r="J62" s="107">
        <f>J709</f>
        <v>0</v>
      </c>
      <c r="L62" s="104"/>
    </row>
    <row r="63" spans="2:47" s="9" customFormat="1" ht="19.899999999999999" customHeight="1">
      <c r="B63" s="104"/>
      <c r="D63" s="105" t="s">
        <v>98</v>
      </c>
      <c r="E63" s="106"/>
      <c r="F63" s="106"/>
      <c r="G63" s="106"/>
      <c r="H63" s="106"/>
      <c r="I63" s="106"/>
      <c r="J63" s="107">
        <f>J733</f>
        <v>0</v>
      </c>
      <c r="L63" s="104"/>
    </row>
    <row r="64" spans="2:47" s="9" customFormat="1" ht="19.899999999999999" customHeight="1">
      <c r="B64" s="104"/>
      <c r="D64" s="105" t="s">
        <v>99</v>
      </c>
      <c r="E64" s="106"/>
      <c r="F64" s="106"/>
      <c r="G64" s="106"/>
      <c r="H64" s="106"/>
      <c r="I64" s="106"/>
      <c r="J64" s="107">
        <f>J758</f>
        <v>0</v>
      </c>
      <c r="L64" s="104"/>
    </row>
    <row r="65" spans="2:12" s="9" customFormat="1" ht="19.899999999999999" customHeight="1">
      <c r="B65" s="104"/>
      <c r="D65" s="105" t="s">
        <v>100</v>
      </c>
      <c r="E65" s="106"/>
      <c r="F65" s="106"/>
      <c r="G65" s="106"/>
      <c r="H65" s="106"/>
      <c r="I65" s="106"/>
      <c r="J65" s="107">
        <f>J849</f>
        <v>0</v>
      </c>
      <c r="L65" s="104"/>
    </row>
    <row r="66" spans="2:12" s="9" customFormat="1" ht="19.899999999999999" customHeight="1">
      <c r="B66" s="104"/>
      <c r="D66" s="105" t="s">
        <v>101</v>
      </c>
      <c r="E66" s="106"/>
      <c r="F66" s="106"/>
      <c r="G66" s="106"/>
      <c r="H66" s="106"/>
      <c r="I66" s="106"/>
      <c r="J66" s="107">
        <f>J1027</f>
        <v>0</v>
      </c>
      <c r="L66" s="104"/>
    </row>
    <row r="67" spans="2:12" s="9" customFormat="1" ht="19.899999999999999" customHeight="1">
      <c r="B67" s="104"/>
      <c r="D67" s="105" t="s">
        <v>102</v>
      </c>
      <c r="E67" s="106"/>
      <c r="F67" s="106"/>
      <c r="G67" s="106"/>
      <c r="H67" s="106"/>
      <c r="I67" s="106"/>
      <c r="J67" s="107">
        <f>J1041</f>
        <v>0</v>
      </c>
      <c r="L67" s="104"/>
    </row>
    <row r="68" spans="2:12" s="9" customFormat="1" ht="19.899999999999999" customHeight="1">
      <c r="B68" s="104"/>
      <c r="D68" s="105" t="s">
        <v>103</v>
      </c>
      <c r="E68" s="106"/>
      <c r="F68" s="106"/>
      <c r="G68" s="106"/>
      <c r="H68" s="106"/>
      <c r="I68" s="106"/>
      <c r="J68" s="107">
        <f>J1573</f>
        <v>0</v>
      </c>
      <c r="L68" s="104"/>
    </row>
    <row r="69" spans="2:12" s="9" customFormat="1" ht="19.899999999999999" customHeight="1">
      <c r="B69" s="104"/>
      <c r="D69" s="105" t="s">
        <v>104</v>
      </c>
      <c r="E69" s="106"/>
      <c r="F69" s="106"/>
      <c r="G69" s="106"/>
      <c r="H69" s="106"/>
      <c r="I69" s="106"/>
      <c r="J69" s="107">
        <f>J1629</f>
        <v>0</v>
      </c>
      <c r="L69" s="104"/>
    </row>
    <row r="70" spans="2:12" s="9" customFormat="1" ht="19.899999999999999" customHeight="1">
      <c r="B70" s="104"/>
      <c r="D70" s="105" t="s">
        <v>105</v>
      </c>
      <c r="E70" s="106"/>
      <c r="F70" s="106"/>
      <c r="G70" s="106"/>
      <c r="H70" s="106"/>
      <c r="I70" s="106"/>
      <c r="J70" s="107">
        <f>J1678</f>
        <v>0</v>
      </c>
      <c r="L70" s="104"/>
    </row>
    <row r="71" spans="2:12" s="8" customFormat="1" ht="24.95" customHeight="1">
      <c r="B71" s="100"/>
      <c r="D71" s="101" t="s">
        <v>106</v>
      </c>
      <c r="E71" s="102"/>
      <c r="F71" s="102"/>
      <c r="G71" s="102"/>
      <c r="H71" s="102"/>
      <c r="I71" s="102"/>
      <c r="J71" s="103">
        <f>J1683</f>
        <v>0</v>
      </c>
      <c r="L71" s="100"/>
    </row>
    <row r="72" spans="2:12" s="9" customFormat="1" ht="19.899999999999999" customHeight="1">
      <c r="B72" s="104"/>
      <c r="D72" s="105" t="s">
        <v>107</v>
      </c>
      <c r="E72" s="106"/>
      <c r="F72" s="106"/>
      <c r="G72" s="106"/>
      <c r="H72" s="106"/>
      <c r="I72" s="106"/>
      <c r="J72" s="107">
        <f>J1684</f>
        <v>0</v>
      </c>
      <c r="L72" s="104"/>
    </row>
    <row r="73" spans="2:12" s="9" customFormat="1" ht="19.899999999999999" customHeight="1">
      <c r="B73" s="104"/>
      <c r="D73" s="105" t="s">
        <v>108</v>
      </c>
      <c r="E73" s="106"/>
      <c r="F73" s="106"/>
      <c r="G73" s="106"/>
      <c r="H73" s="106"/>
      <c r="I73" s="106"/>
      <c r="J73" s="107">
        <f>J1739</f>
        <v>0</v>
      </c>
      <c r="L73" s="104"/>
    </row>
    <row r="74" spans="2:12" s="9" customFormat="1" ht="19.899999999999999" customHeight="1">
      <c r="B74" s="104"/>
      <c r="D74" s="105" t="s">
        <v>109</v>
      </c>
      <c r="E74" s="106"/>
      <c r="F74" s="106"/>
      <c r="G74" s="106"/>
      <c r="H74" s="106"/>
      <c r="I74" s="106"/>
      <c r="J74" s="107">
        <f>J1756</f>
        <v>0</v>
      </c>
      <c r="L74" s="104"/>
    </row>
    <row r="75" spans="2:12" s="9" customFormat="1" ht="19.899999999999999" customHeight="1">
      <c r="B75" s="104"/>
      <c r="D75" s="105" t="s">
        <v>110</v>
      </c>
      <c r="E75" s="106"/>
      <c r="F75" s="106"/>
      <c r="G75" s="106"/>
      <c r="H75" s="106"/>
      <c r="I75" s="106"/>
      <c r="J75" s="107">
        <f>J1776</f>
        <v>0</v>
      </c>
      <c r="L75" s="104"/>
    </row>
    <row r="76" spans="2:12" s="8" customFormat="1" ht="24.95" customHeight="1">
      <c r="B76" s="100"/>
      <c r="D76" s="101" t="s">
        <v>111</v>
      </c>
      <c r="E76" s="102"/>
      <c r="F76" s="102"/>
      <c r="G76" s="102"/>
      <c r="H76" s="102"/>
      <c r="I76" s="102"/>
      <c r="J76" s="103">
        <f>J1782</f>
        <v>0</v>
      </c>
      <c r="L76" s="100"/>
    </row>
    <row r="77" spans="2:12" s="9" customFormat="1" ht="19.899999999999999" customHeight="1">
      <c r="B77" s="104"/>
      <c r="D77" s="105" t="s">
        <v>112</v>
      </c>
      <c r="E77" s="106"/>
      <c r="F77" s="106"/>
      <c r="G77" s="106"/>
      <c r="H77" s="106"/>
      <c r="I77" s="106"/>
      <c r="J77" s="107">
        <f>J1783</f>
        <v>0</v>
      </c>
      <c r="L77" s="104"/>
    </row>
    <row r="78" spans="2:12" s="9" customFormat="1" ht="19.899999999999999" customHeight="1">
      <c r="B78" s="104"/>
      <c r="D78" s="105" t="s">
        <v>113</v>
      </c>
      <c r="E78" s="106"/>
      <c r="F78" s="106"/>
      <c r="G78" s="106"/>
      <c r="H78" s="106"/>
      <c r="I78" s="106"/>
      <c r="J78" s="107">
        <f>J1824</f>
        <v>0</v>
      </c>
      <c r="L78" s="104"/>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114</v>
      </c>
      <c r="L85" s="33"/>
    </row>
    <row r="86" spans="2:12" s="1" customFormat="1" ht="6.95" customHeight="1">
      <c r="B86" s="33"/>
      <c r="L86" s="33"/>
    </row>
    <row r="87" spans="2:12" s="1" customFormat="1" ht="12" customHeight="1">
      <c r="B87" s="33"/>
      <c r="C87" s="28" t="s">
        <v>16</v>
      </c>
      <c r="L87" s="33"/>
    </row>
    <row r="88" spans="2:12" s="1" customFormat="1" ht="16.5" customHeight="1">
      <c r="B88" s="33"/>
      <c r="E88" s="313" t="str">
        <f>E7</f>
        <v>POSÍLENÍ VODOVODNÍ SITĚ V JIHLAVĚ - SV VĚTEV</v>
      </c>
      <c r="F88" s="314"/>
      <c r="G88" s="314"/>
      <c r="H88" s="314"/>
      <c r="L88" s="33"/>
    </row>
    <row r="89" spans="2:12" s="1" customFormat="1" ht="12" customHeight="1">
      <c r="B89" s="33"/>
      <c r="C89" s="28" t="s">
        <v>89</v>
      </c>
      <c r="L89" s="33"/>
    </row>
    <row r="90" spans="2:12" s="1" customFormat="1" ht="16.5" customHeight="1">
      <c r="B90" s="33"/>
      <c r="E90" s="295" t="str">
        <f>E9</f>
        <v>SO 01 - SEVEROVÝCHODNÍ VĚTEV - I. ETAPA</v>
      </c>
      <c r="F90" s="315"/>
      <c r="G90" s="315"/>
      <c r="H90" s="315"/>
      <c r="L90" s="33"/>
    </row>
    <row r="91" spans="2:12" s="1" customFormat="1" ht="6.95" customHeight="1">
      <c r="B91" s="33"/>
      <c r="L91" s="33"/>
    </row>
    <row r="92" spans="2:12" s="1" customFormat="1" ht="12" customHeight="1">
      <c r="B92" s="33"/>
      <c r="C92" s="28" t="s">
        <v>21</v>
      </c>
      <c r="F92" s="26" t="str">
        <f>F12</f>
        <v>Jihlava</v>
      </c>
      <c r="I92" s="28" t="s">
        <v>23</v>
      </c>
      <c r="J92" s="50" t="str">
        <f>IF(J12="","",J12)</f>
        <v>14. 4. 2025</v>
      </c>
      <c r="L92" s="33"/>
    </row>
    <row r="93" spans="2:12" s="1" customFormat="1" ht="6.95" customHeight="1">
      <c r="B93" s="33"/>
      <c r="L93" s="33"/>
    </row>
    <row r="94" spans="2:12" s="1" customFormat="1" ht="40.15" customHeight="1">
      <c r="B94" s="33"/>
      <c r="C94" s="28" t="s">
        <v>25</v>
      </c>
      <c r="F94" s="26" t="str">
        <f>E15</f>
        <v>Statutární město Jihlava</v>
      </c>
      <c r="I94" s="28" t="s">
        <v>32</v>
      </c>
      <c r="J94" s="31" t="str">
        <f>E21</f>
        <v>Vodohospodářský rozvoj a výstavba a.s., Praha</v>
      </c>
      <c r="L94" s="33"/>
    </row>
    <row r="95" spans="2:12" s="1" customFormat="1" ht="15.2" customHeight="1">
      <c r="B95" s="33"/>
      <c r="C95" s="28" t="s">
        <v>30</v>
      </c>
      <c r="F95" s="26" t="str">
        <f>IF(E18="","",E18)</f>
        <v>Vyplň údaj</v>
      </c>
      <c r="I95" s="28" t="s">
        <v>36</v>
      </c>
      <c r="J95" s="31" t="str">
        <f>E24</f>
        <v>M. Morská</v>
      </c>
      <c r="L95" s="33"/>
    </row>
    <row r="96" spans="2:12" s="1" customFormat="1" ht="10.35" customHeight="1">
      <c r="B96" s="33"/>
      <c r="L96" s="33"/>
    </row>
    <row r="97" spans="2:65" s="10" customFormat="1" ht="29.25" customHeight="1">
      <c r="B97" s="108"/>
      <c r="C97" s="109" t="s">
        <v>115</v>
      </c>
      <c r="D97" s="110" t="s">
        <v>59</v>
      </c>
      <c r="E97" s="110" t="s">
        <v>55</v>
      </c>
      <c r="F97" s="110" t="s">
        <v>56</v>
      </c>
      <c r="G97" s="110" t="s">
        <v>116</v>
      </c>
      <c r="H97" s="110" t="s">
        <v>117</v>
      </c>
      <c r="I97" s="110" t="s">
        <v>118</v>
      </c>
      <c r="J97" s="110" t="s">
        <v>93</v>
      </c>
      <c r="K97" s="111" t="s">
        <v>119</v>
      </c>
      <c r="L97" s="108"/>
      <c r="M97" s="57" t="s">
        <v>19</v>
      </c>
      <c r="N97" s="58" t="s">
        <v>44</v>
      </c>
      <c r="O97" s="58" t="s">
        <v>120</v>
      </c>
      <c r="P97" s="58" t="s">
        <v>121</v>
      </c>
      <c r="Q97" s="58" t="s">
        <v>122</v>
      </c>
      <c r="R97" s="58" t="s">
        <v>123</v>
      </c>
      <c r="S97" s="58" t="s">
        <v>124</v>
      </c>
      <c r="T97" s="59" t="s">
        <v>125</v>
      </c>
    </row>
    <row r="98" spans="2:65" s="1" customFormat="1" ht="22.9" customHeight="1">
      <c r="B98" s="33"/>
      <c r="C98" s="62" t="s">
        <v>126</v>
      </c>
      <c r="J98" s="112">
        <f>BK98</f>
        <v>0</v>
      </c>
      <c r="L98" s="33"/>
      <c r="M98" s="60"/>
      <c r="N98" s="51"/>
      <c r="O98" s="51"/>
      <c r="P98" s="113">
        <f>P99+P1683+P1782</f>
        <v>0</v>
      </c>
      <c r="Q98" s="51"/>
      <c r="R98" s="113">
        <f>R99+R1683+R1782</f>
        <v>1034.7856011500003</v>
      </c>
      <c r="S98" s="51"/>
      <c r="T98" s="114">
        <f>T99+T1683+T1782</f>
        <v>2501.7903999999999</v>
      </c>
      <c r="AT98" s="18" t="s">
        <v>73</v>
      </c>
      <c r="AU98" s="18" t="s">
        <v>94</v>
      </c>
      <c r="BK98" s="115">
        <f>BK99+BK1683+BK1782</f>
        <v>0</v>
      </c>
    </row>
    <row r="99" spans="2:65" s="11" customFormat="1" ht="25.9" customHeight="1">
      <c r="B99" s="116"/>
      <c r="D99" s="117" t="s">
        <v>73</v>
      </c>
      <c r="E99" s="118" t="s">
        <v>127</v>
      </c>
      <c r="F99" s="118" t="s">
        <v>128</v>
      </c>
      <c r="I99" s="119"/>
      <c r="J99" s="120">
        <f>BK99</f>
        <v>0</v>
      </c>
      <c r="L99" s="116"/>
      <c r="M99" s="121"/>
      <c r="P99" s="122">
        <f>P100+P709+P733+P758+P849+P1027+P1041+P1573+P1629+P1678</f>
        <v>0</v>
      </c>
      <c r="R99" s="122">
        <f>R100+R709+R733+R758+R849+R1027+R1041+R1573+R1629+R1678</f>
        <v>1020.9773301500002</v>
      </c>
      <c r="T99" s="123">
        <f>T100+T709+T733+T758+T849+T1027+T1041+T1573+T1629+T1678</f>
        <v>2501.7903999999999</v>
      </c>
      <c r="AR99" s="117" t="s">
        <v>82</v>
      </c>
      <c r="AT99" s="124" t="s">
        <v>73</v>
      </c>
      <c r="AU99" s="124" t="s">
        <v>74</v>
      </c>
      <c r="AY99" s="117" t="s">
        <v>129</v>
      </c>
      <c r="BK99" s="125">
        <f>BK100+BK709+BK733+BK758+BK849+BK1027+BK1041+BK1573+BK1629+BK1678</f>
        <v>0</v>
      </c>
    </row>
    <row r="100" spans="2:65" s="11" customFormat="1" ht="22.9" customHeight="1">
      <c r="B100" s="116"/>
      <c r="D100" s="117" t="s">
        <v>73</v>
      </c>
      <c r="E100" s="126" t="s">
        <v>82</v>
      </c>
      <c r="F100" s="126" t="s">
        <v>130</v>
      </c>
      <c r="I100" s="119"/>
      <c r="J100" s="127">
        <f>BK100</f>
        <v>0</v>
      </c>
      <c r="L100" s="116"/>
      <c r="M100" s="121"/>
      <c r="P100" s="122">
        <f>SUM(P101:P708)</f>
        <v>0</v>
      </c>
      <c r="R100" s="122">
        <f>SUM(R101:R708)</f>
        <v>120.06711395999999</v>
      </c>
      <c r="T100" s="123">
        <f>SUM(T101:T708)</f>
        <v>2385.7543999999998</v>
      </c>
      <c r="AR100" s="117" t="s">
        <v>82</v>
      </c>
      <c r="AT100" s="124" t="s">
        <v>73</v>
      </c>
      <c r="AU100" s="124" t="s">
        <v>82</v>
      </c>
      <c r="AY100" s="117" t="s">
        <v>129</v>
      </c>
      <c r="BK100" s="125">
        <f>SUM(BK101:BK708)</f>
        <v>0</v>
      </c>
    </row>
    <row r="101" spans="2:65" s="1" customFormat="1" ht="44.25" customHeight="1">
      <c r="B101" s="33"/>
      <c r="C101" s="128" t="s">
        <v>82</v>
      </c>
      <c r="D101" s="128" t="s">
        <v>131</v>
      </c>
      <c r="E101" s="129" t="s">
        <v>132</v>
      </c>
      <c r="F101" s="130" t="s">
        <v>133</v>
      </c>
      <c r="G101" s="131" t="s">
        <v>134</v>
      </c>
      <c r="H101" s="132">
        <v>22.5</v>
      </c>
      <c r="I101" s="133"/>
      <c r="J101" s="134">
        <f>ROUND(I101*H101,2)</f>
        <v>0</v>
      </c>
      <c r="K101" s="130" t="s">
        <v>135</v>
      </c>
      <c r="L101" s="33"/>
      <c r="M101" s="135" t="s">
        <v>19</v>
      </c>
      <c r="N101" s="136" t="s">
        <v>45</v>
      </c>
      <c r="P101" s="137">
        <f>O101*H101</f>
        <v>0</v>
      </c>
      <c r="Q101" s="137">
        <v>0</v>
      </c>
      <c r="R101" s="137">
        <f>Q101*H101</f>
        <v>0</v>
      </c>
      <c r="S101" s="137">
        <v>0</v>
      </c>
      <c r="T101" s="138">
        <f>S101*H101</f>
        <v>0</v>
      </c>
      <c r="AR101" s="139" t="s">
        <v>136</v>
      </c>
      <c r="AT101" s="139" t="s">
        <v>131</v>
      </c>
      <c r="AU101" s="139" t="s">
        <v>84</v>
      </c>
      <c r="AY101" s="18" t="s">
        <v>129</v>
      </c>
      <c r="BE101" s="140">
        <f>IF(N101="základní",J101,0)</f>
        <v>0</v>
      </c>
      <c r="BF101" s="140">
        <f>IF(N101="snížená",J101,0)</f>
        <v>0</v>
      </c>
      <c r="BG101" s="140">
        <f>IF(N101="zákl. přenesená",J101,0)</f>
        <v>0</v>
      </c>
      <c r="BH101" s="140">
        <f>IF(N101="sníž. přenesená",J101,0)</f>
        <v>0</v>
      </c>
      <c r="BI101" s="140">
        <f>IF(N101="nulová",J101,0)</f>
        <v>0</v>
      </c>
      <c r="BJ101" s="18" t="s">
        <v>82</v>
      </c>
      <c r="BK101" s="140">
        <f>ROUND(I101*H101,2)</f>
        <v>0</v>
      </c>
      <c r="BL101" s="18" t="s">
        <v>136</v>
      </c>
      <c r="BM101" s="139" t="s">
        <v>137</v>
      </c>
    </row>
    <row r="102" spans="2:65" s="1" customFormat="1" ht="11.25">
      <c r="B102" s="33"/>
      <c r="D102" s="141" t="s">
        <v>138</v>
      </c>
      <c r="F102" s="142" t="s">
        <v>139</v>
      </c>
      <c r="I102" s="143"/>
      <c r="L102" s="33"/>
      <c r="M102" s="144"/>
      <c r="T102" s="54"/>
      <c r="AT102" s="18" t="s">
        <v>138</v>
      </c>
      <c r="AU102" s="18" t="s">
        <v>84</v>
      </c>
    </row>
    <row r="103" spans="2:65" s="12" customFormat="1" ht="11.25">
      <c r="B103" s="145"/>
      <c r="D103" s="146" t="s">
        <v>140</v>
      </c>
      <c r="E103" s="147" t="s">
        <v>19</v>
      </c>
      <c r="F103" s="148" t="s">
        <v>141</v>
      </c>
      <c r="H103" s="147" t="s">
        <v>19</v>
      </c>
      <c r="I103" s="149"/>
      <c r="L103" s="145"/>
      <c r="M103" s="150"/>
      <c r="T103" s="151"/>
      <c r="AT103" s="147" t="s">
        <v>140</v>
      </c>
      <c r="AU103" s="147" t="s">
        <v>84</v>
      </c>
      <c r="AV103" s="12" t="s">
        <v>82</v>
      </c>
      <c r="AW103" s="12" t="s">
        <v>35</v>
      </c>
      <c r="AX103" s="12" t="s">
        <v>74</v>
      </c>
      <c r="AY103" s="147" t="s">
        <v>129</v>
      </c>
    </row>
    <row r="104" spans="2:65" s="12" customFormat="1" ht="11.25">
      <c r="B104" s="145"/>
      <c r="D104" s="146" t="s">
        <v>140</v>
      </c>
      <c r="E104" s="147" t="s">
        <v>19</v>
      </c>
      <c r="F104" s="148" t="s">
        <v>142</v>
      </c>
      <c r="H104" s="147" t="s">
        <v>19</v>
      </c>
      <c r="I104" s="149"/>
      <c r="L104" s="145"/>
      <c r="M104" s="150"/>
      <c r="T104" s="151"/>
      <c r="AT104" s="147" t="s">
        <v>140</v>
      </c>
      <c r="AU104" s="147" t="s">
        <v>84</v>
      </c>
      <c r="AV104" s="12" t="s">
        <v>82</v>
      </c>
      <c r="AW104" s="12" t="s">
        <v>35</v>
      </c>
      <c r="AX104" s="12" t="s">
        <v>74</v>
      </c>
      <c r="AY104" s="147" t="s">
        <v>129</v>
      </c>
    </row>
    <row r="105" spans="2:65" s="13" customFormat="1" ht="11.25">
      <c r="B105" s="152"/>
      <c r="D105" s="146" t="s">
        <v>140</v>
      </c>
      <c r="E105" s="153" t="s">
        <v>19</v>
      </c>
      <c r="F105" s="154" t="s">
        <v>143</v>
      </c>
      <c r="H105" s="155">
        <v>22.5</v>
      </c>
      <c r="I105" s="156"/>
      <c r="L105" s="152"/>
      <c r="M105" s="157"/>
      <c r="T105" s="158"/>
      <c r="AT105" s="153" t="s">
        <v>140</v>
      </c>
      <c r="AU105" s="153" t="s">
        <v>84</v>
      </c>
      <c r="AV105" s="13" t="s">
        <v>84</v>
      </c>
      <c r="AW105" s="13" t="s">
        <v>35</v>
      </c>
      <c r="AX105" s="13" t="s">
        <v>82</v>
      </c>
      <c r="AY105" s="153" t="s">
        <v>129</v>
      </c>
    </row>
    <row r="106" spans="2:65" s="1" customFormat="1" ht="33" customHeight="1">
      <c r="B106" s="33"/>
      <c r="C106" s="128" t="s">
        <v>84</v>
      </c>
      <c r="D106" s="128" t="s">
        <v>131</v>
      </c>
      <c r="E106" s="129" t="s">
        <v>144</v>
      </c>
      <c r="F106" s="130" t="s">
        <v>145</v>
      </c>
      <c r="G106" s="131" t="s">
        <v>146</v>
      </c>
      <c r="H106" s="132">
        <v>4</v>
      </c>
      <c r="I106" s="133"/>
      <c r="J106" s="134">
        <f>ROUND(I106*H106,2)</f>
        <v>0</v>
      </c>
      <c r="K106" s="130" t="s">
        <v>135</v>
      </c>
      <c r="L106" s="33"/>
      <c r="M106" s="135" t="s">
        <v>19</v>
      </c>
      <c r="N106" s="136" t="s">
        <v>45</v>
      </c>
      <c r="P106" s="137">
        <f>O106*H106</f>
        <v>0</v>
      </c>
      <c r="Q106" s="137">
        <v>0</v>
      </c>
      <c r="R106" s="137">
        <f>Q106*H106</f>
        <v>0</v>
      </c>
      <c r="S106" s="137">
        <v>0</v>
      </c>
      <c r="T106" s="138">
        <f>S106*H106</f>
        <v>0</v>
      </c>
      <c r="AR106" s="139" t="s">
        <v>136</v>
      </c>
      <c r="AT106" s="139" t="s">
        <v>131</v>
      </c>
      <c r="AU106" s="139" t="s">
        <v>84</v>
      </c>
      <c r="AY106" s="18" t="s">
        <v>129</v>
      </c>
      <c r="BE106" s="140">
        <f>IF(N106="základní",J106,0)</f>
        <v>0</v>
      </c>
      <c r="BF106" s="140">
        <f>IF(N106="snížená",J106,0)</f>
        <v>0</v>
      </c>
      <c r="BG106" s="140">
        <f>IF(N106="zákl. přenesená",J106,0)</f>
        <v>0</v>
      </c>
      <c r="BH106" s="140">
        <f>IF(N106="sníž. přenesená",J106,0)</f>
        <v>0</v>
      </c>
      <c r="BI106" s="140">
        <f>IF(N106="nulová",J106,0)</f>
        <v>0</v>
      </c>
      <c r="BJ106" s="18" t="s">
        <v>82</v>
      </c>
      <c r="BK106" s="140">
        <f>ROUND(I106*H106,2)</f>
        <v>0</v>
      </c>
      <c r="BL106" s="18" t="s">
        <v>136</v>
      </c>
      <c r="BM106" s="139" t="s">
        <v>147</v>
      </c>
    </row>
    <row r="107" spans="2:65" s="1" customFormat="1" ht="11.25">
      <c r="B107" s="33"/>
      <c r="D107" s="141" t="s">
        <v>138</v>
      </c>
      <c r="F107" s="142" t="s">
        <v>148</v>
      </c>
      <c r="I107" s="143"/>
      <c r="L107" s="33"/>
      <c r="M107" s="144"/>
      <c r="T107" s="54"/>
      <c r="AT107" s="18" t="s">
        <v>138</v>
      </c>
      <c r="AU107" s="18" t="s">
        <v>84</v>
      </c>
    </row>
    <row r="108" spans="2:65" s="12" customFormat="1" ht="11.25">
      <c r="B108" s="145"/>
      <c r="D108" s="146" t="s">
        <v>140</v>
      </c>
      <c r="E108" s="147" t="s">
        <v>19</v>
      </c>
      <c r="F108" s="148" t="s">
        <v>141</v>
      </c>
      <c r="H108" s="147" t="s">
        <v>19</v>
      </c>
      <c r="I108" s="149"/>
      <c r="L108" s="145"/>
      <c r="M108" s="150"/>
      <c r="T108" s="151"/>
      <c r="AT108" s="147" t="s">
        <v>140</v>
      </c>
      <c r="AU108" s="147" t="s">
        <v>84</v>
      </c>
      <c r="AV108" s="12" t="s">
        <v>82</v>
      </c>
      <c r="AW108" s="12" t="s">
        <v>35</v>
      </c>
      <c r="AX108" s="12" t="s">
        <v>74</v>
      </c>
      <c r="AY108" s="147" t="s">
        <v>129</v>
      </c>
    </row>
    <row r="109" spans="2:65" s="12" customFormat="1" ht="11.25">
      <c r="B109" s="145"/>
      <c r="D109" s="146" t="s">
        <v>140</v>
      </c>
      <c r="E109" s="147" t="s">
        <v>19</v>
      </c>
      <c r="F109" s="148" t="s">
        <v>142</v>
      </c>
      <c r="H109" s="147" t="s">
        <v>19</v>
      </c>
      <c r="I109" s="149"/>
      <c r="L109" s="145"/>
      <c r="M109" s="150"/>
      <c r="T109" s="151"/>
      <c r="AT109" s="147" t="s">
        <v>140</v>
      </c>
      <c r="AU109" s="147" t="s">
        <v>84</v>
      </c>
      <c r="AV109" s="12" t="s">
        <v>82</v>
      </c>
      <c r="AW109" s="12" t="s">
        <v>35</v>
      </c>
      <c r="AX109" s="12" t="s">
        <v>74</v>
      </c>
      <c r="AY109" s="147" t="s">
        <v>129</v>
      </c>
    </row>
    <row r="110" spans="2:65" s="13" customFormat="1" ht="11.25">
      <c r="B110" s="152"/>
      <c r="D110" s="146" t="s">
        <v>140</v>
      </c>
      <c r="E110" s="153" t="s">
        <v>19</v>
      </c>
      <c r="F110" s="154" t="s">
        <v>136</v>
      </c>
      <c r="H110" s="155">
        <v>4</v>
      </c>
      <c r="I110" s="156"/>
      <c r="L110" s="152"/>
      <c r="M110" s="157"/>
      <c r="T110" s="158"/>
      <c r="AT110" s="153" t="s">
        <v>140</v>
      </c>
      <c r="AU110" s="153" t="s">
        <v>84</v>
      </c>
      <c r="AV110" s="13" t="s">
        <v>84</v>
      </c>
      <c r="AW110" s="13" t="s">
        <v>35</v>
      </c>
      <c r="AX110" s="13" t="s">
        <v>82</v>
      </c>
      <c r="AY110" s="153" t="s">
        <v>129</v>
      </c>
    </row>
    <row r="111" spans="2:65" s="1" customFormat="1" ht="33" customHeight="1">
      <c r="B111" s="33"/>
      <c r="C111" s="128" t="s">
        <v>149</v>
      </c>
      <c r="D111" s="128" t="s">
        <v>131</v>
      </c>
      <c r="E111" s="129" t="s">
        <v>150</v>
      </c>
      <c r="F111" s="130" t="s">
        <v>151</v>
      </c>
      <c r="G111" s="131" t="s">
        <v>146</v>
      </c>
      <c r="H111" s="132">
        <v>1</v>
      </c>
      <c r="I111" s="133"/>
      <c r="J111" s="134">
        <f>ROUND(I111*H111,2)</f>
        <v>0</v>
      </c>
      <c r="K111" s="130" t="s">
        <v>135</v>
      </c>
      <c r="L111" s="33"/>
      <c r="M111" s="135" t="s">
        <v>19</v>
      </c>
      <c r="N111" s="136" t="s">
        <v>45</v>
      </c>
      <c r="P111" s="137">
        <f>O111*H111</f>
        <v>0</v>
      </c>
      <c r="Q111" s="137">
        <v>0</v>
      </c>
      <c r="R111" s="137">
        <f>Q111*H111</f>
        <v>0</v>
      </c>
      <c r="S111" s="137">
        <v>0</v>
      </c>
      <c r="T111" s="138">
        <f>S111*H111</f>
        <v>0</v>
      </c>
      <c r="AR111" s="139" t="s">
        <v>136</v>
      </c>
      <c r="AT111" s="139" t="s">
        <v>131</v>
      </c>
      <c r="AU111" s="139" t="s">
        <v>84</v>
      </c>
      <c r="AY111" s="18" t="s">
        <v>129</v>
      </c>
      <c r="BE111" s="140">
        <f>IF(N111="základní",J111,0)</f>
        <v>0</v>
      </c>
      <c r="BF111" s="140">
        <f>IF(N111="snížená",J111,0)</f>
        <v>0</v>
      </c>
      <c r="BG111" s="140">
        <f>IF(N111="zákl. přenesená",J111,0)</f>
        <v>0</v>
      </c>
      <c r="BH111" s="140">
        <f>IF(N111="sníž. přenesená",J111,0)</f>
        <v>0</v>
      </c>
      <c r="BI111" s="140">
        <f>IF(N111="nulová",J111,0)</f>
        <v>0</v>
      </c>
      <c r="BJ111" s="18" t="s">
        <v>82</v>
      </c>
      <c r="BK111" s="140">
        <f>ROUND(I111*H111,2)</f>
        <v>0</v>
      </c>
      <c r="BL111" s="18" t="s">
        <v>136</v>
      </c>
      <c r="BM111" s="139" t="s">
        <v>152</v>
      </c>
    </row>
    <row r="112" spans="2:65" s="1" customFormat="1" ht="11.25">
      <c r="B112" s="33"/>
      <c r="D112" s="141" t="s">
        <v>138</v>
      </c>
      <c r="F112" s="142" t="s">
        <v>153</v>
      </c>
      <c r="I112" s="143"/>
      <c r="L112" s="33"/>
      <c r="M112" s="144"/>
      <c r="T112" s="54"/>
      <c r="AT112" s="18" t="s">
        <v>138</v>
      </c>
      <c r="AU112" s="18" t="s">
        <v>84</v>
      </c>
    </row>
    <row r="113" spans="2:65" s="12" customFormat="1" ht="11.25">
      <c r="B113" s="145"/>
      <c r="D113" s="146" t="s">
        <v>140</v>
      </c>
      <c r="E113" s="147" t="s">
        <v>19</v>
      </c>
      <c r="F113" s="148" t="s">
        <v>141</v>
      </c>
      <c r="H113" s="147" t="s">
        <v>19</v>
      </c>
      <c r="I113" s="149"/>
      <c r="L113" s="145"/>
      <c r="M113" s="150"/>
      <c r="T113" s="151"/>
      <c r="AT113" s="147" t="s">
        <v>140</v>
      </c>
      <c r="AU113" s="147" t="s">
        <v>84</v>
      </c>
      <c r="AV113" s="12" t="s">
        <v>82</v>
      </c>
      <c r="AW113" s="12" t="s">
        <v>35</v>
      </c>
      <c r="AX113" s="12" t="s">
        <v>74</v>
      </c>
      <c r="AY113" s="147" t="s">
        <v>129</v>
      </c>
    </row>
    <row r="114" spans="2:65" s="12" customFormat="1" ht="11.25">
      <c r="B114" s="145"/>
      <c r="D114" s="146" t="s">
        <v>140</v>
      </c>
      <c r="E114" s="147" t="s">
        <v>19</v>
      </c>
      <c r="F114" s="148" t="s">
        <v>142</v>
      </c>
      <c r="H114" s="147" t="s">
        <v>19</v>
      </c>
      <c r="I114" s="149"/>
      <c r="L114" s="145"/>
      <c r="M114" s="150"/>
      <c r="T114" s="151"/>
      <c r="AT114" s="147" t="s">
        <v>140</v>
      </c>
      <c r="AU114" s="147" t="s">
        <v>84</v>
      </c>
      <c r="AV114" s="12" t="s">
        <v>82</v>
      </c>
      <c r="AW114" s="12" t="s">
        <v>35</v>
      </c>
      <c r="AX114" s="12" t="s">
        <v>74</v>
      </c>
      <c r="AY114" s="147" t="s">
        <v>129</v>
      </c>
    </row>
    <row r="115" spans="2:65" s="13" customFormat="1" ht="11.25">
      <c r="B115" s="152"/>
      <c r="D115" s="146" t="s">
        <v>140</v>
      </c>
      <c r="E115" s="153" t="s">
        <v>19</v>
      </c>
      <c r="F115" s="154" t="s">
        <v>82</v>
      </c>
      <c r="H115" s="155">
        <v>1</v>
      </c>
      <c r="I115" s="156"/>
      <c r="L115" s="152"/>
      <c r="M115" s="157"/>
      <c r="T115" s="158"/>
      <c r="AT115" s="153" t="s">
        <v>140</v>
      </c>
      <c r="AU115" s="153" t="s">
        <v>84</v>
      </c>
      <c r="AV115" s="13" t="s">
        <v>84</v>
      </c>
      <c r="AW115" s="13" t="s">
        <v>35</v>
      </c>
      <c r="AX115" s="13" t="s">
        <v>82</v>
      </c>
      <c r="AY115" s="153" t="s">
        <v>129</v>
      </c>
    </row>
    <row r="116" spans="2:65" s="1" customFormat="1" ht="44.25" customHeight="1">
      <c r="B116" s="33"/>
      <c r="C116" s="128" t="s">
        <v>136</v>
      </c>
      <c r="D116" s="128" t="s">
        <v>131</v>
      </c>
      <c r="E116" s="129" t="s">
        <v>154</v>
      </c>
      <c r="F116" s="130" t="s">
        <v>155</v>
      </c>
      <c r="G116" s="131" t="s">
        <v>146</v>
      </c>
      <c r="H116" s="132">
        <v>15</v>
      </c>
      <c r="I116" s="133"/>
      <c r="J116" s="134">
        <f>ROUND(I116*H116,2)</f>
        <v>0</v>
      </c>
      <c r="K116" s="130" t="s">
        <v>135</v>
      </c>
      <c r="L116" s="33"/>
      <c r="M116" s="135" t="s">
        <v>19</v>
      </c>
      <c r="N116" s="136" t="s">
        <v>45</v>
      </c>
      <c r="P116" s="137">
        <f>O116*H116</f>
        <v>0</v>
      </c>
      <c r="Q116" s="137">
        <v>0</v>
      </c>
      <c r="R116" s="137">
        <f>Q116*H116</f>
        <v>0</v>
      </c>
      <c r="S116" s="137">
        <v>0</v>
      </c>
      <c r="T116" s="138">
        <f>S116*H116</f>
        <v>0</v>
      </c>
      <c r="AR116" s="139" t="s">
        <v>136</v>
      </c>
      <c r="AT116" s="139" t="s">
        <v>131</v>
      </c>
      <c r="AU116" s="139" t="s">
        <v>84</v>
      </c>
      <c r="AY116" s="18" t="s">
        <v>129</v>
      </c>
      <c r="BE116" s="140">
        <f>IF(N116="základní",J116,0)</f>
        <v>0</v>
      </c>
      <c r="BF116" s="140">
        <f>IF(N116="snížená",J116,0)</f>
        <v>0</v>
      </c>
      <c r="BG116" s="140">
        <f>IF(N116="zákl. přenesená",J116,0)</f>
        <v>0</v>
      </c>
      <c r="BH116" s="140">
        <f>IF(N116="sníž. přenesená",J116,0)</f>
        <v>0</v>
      </c>
      <c r="BI116" s="140">
        <f>IF(N116="nulová",J116,0)</f>
        <v>0</v>
      </c>
      <c r="BJ116" s="18" t="s">
        <v>82</v>
      </c>
      <c r="BK116" s="140">
        <f>ROUND(I116*H116,2)</f>
        <v>0</v>
      </c>
      <c r="BL116" s="18" t="s">
        <v>136</v>
      </c>
      <c r="BM116" s="139" t="s">
        <v>156</v>
      </c>
    </row>
    <row r="117" spans="2:65" s="1" customFormat="1" ht="11.25">
      <c r="B117" s="33"/>
      <c r="D117" s="141" t="s">
        <v>138</v>
      </c>
      <c r="F117" s="142" t="s">
        <v>157</v>
      </c>
      <c r="I117" s="143"/>
      <c r="L117" s="33"/>
      <c r="M117" s="144"/>
      <c r="T117" s="54"/>
      <c r="AT117" s="18" t="s">
        <v>138</v>
      </c>
      <c r="AU117" s="18" t="s">
        <v>84</v>
      </c>
    </row>
    <row r="118" spans="2:65" s="1" customFormat="1" ht="37.9" customHeight="1">
      <c r="B118" s="33"/>
      <c r="C118" s="128" t="s">
        <v>158</v>
      </c>
      <c r="D118" s="128" t="s">
        <v>131</v>
      </c>
      <c r="E118" s="129" t="s">
        <v>159</v>
      </c>
      <c r="F118" s="130" t="s">
        <v>160</v>
      </c>
      <c r="G118" s="131" t="s">
        <v>146</v>
      </c>
      <c r="H118" s="132">
        <v>4</v>
      </c>
      <c r="I118" s="133"/>
      <c r="J118" s="134">
        <f>ROUND(I118*H118,2)</f>
        <v>0</v>
      </c>
      <c r="K118" s="130" t="s">
        <v>135</v>
      </c>
      <c r="L118" s="33"/>
      <c r="M118" s="135" t="s">
        <v>19</v>
      </c>
      <c r="N118" s="136" t="s">
        <v>45</v>
      </c>
      <c r="P118" s="137">
        <f>O118*H118</f>
        <v>0</v>
      </c>
      <c r="Q118" s="137">
        <v>0</v>
      </c>
      <c r="R118" s="137">
        <f>Q118*H118</f>
        <v>0</v>
      </c>
      <c r="S118" s="137">
        <v>0</v>
      </c>
      <c r="T118" s="138">
        <f>S118*H118</f>
        <v>0</v>
      </c>
      <c r="AR118" s="139" t="s">
        <v>136</v>
      </c>
      <c r="AT118" s="139" t="s">
        <v>131</v>
      </c>
      <c r="AU118" s="139" t="s">
        <v>84</v>
      </c>
      <c r="AY118" s="18" t="s">
        <v>129</v>
      </c>
      <c r="BE118" s="140">
        <f>IF(N118="základní",J118,0)</f>
        <v>0</v>
      </c>
      <c r="BF118" s="140">
        <f>IF(N118="snížená",J118,0)</f>
        <v>0</v>
      </c>
      <c r="BG118" s="140">
        <f>IF(N118="zákl. přenesená",J118,0)</f>
        <v>0</v>
      </c>
      <c r="BH118" s="140">
        <f>IF(N118="sníž. přenesená",J118,0)</f>
        <v>0</v>
      </c>
      <c r="BI118" s="140">
        <f>IF(N118="nulová",J118,0)</f>
        <v>0</v>
      </c>
      <c r="BJ118" s="18" t="s">
        <v>82</v>
      </c>
      <c r="BK118" s="140">
        <f>ROUND(I118*H118,2)</f>
        <v>0</v>
      </c>
      <c r="BL118" s="18" t="s">
        <v>136</v>
      </c>
      <c r="BM118" s="139" t="s">
        <v>161</v>
      </c>
    </row>
    <row r="119" spans="2:65" s="1" customFormat="1" ht="11.25">
      <c r="B119" s="33"/>
      <c r="D119" s="141" t="s">
        <v>138</v>
      </c>
      <c r="F119" s="142" t="s">
        <v>162</v>
      </c>
      <c r="I119" s="143"/>
      <c r="L119" s="33"/>
      <c r="M119" s="144"/>
      <c r="T119" s="54"/>
      <c r="AT119" s="18" t="s">
        <v>138</v>
      </c>
      <c r="AU119" s="18" t="s">
        <v>84</v>
      </c>
    </row>
    <row r="120" spans="2:65" s="1" customFormat="1" ht="37.9" customHeight="1">
      <c r="B120" s="33"/>
      <c r="C120" s="128" t="s">
        <v>163</v>
      </c>
      <c r="D120" s="128" t="s">
        <v>131</v>
      </c>
      <c r="E120" s="129" t="s">
        <v>164</v>
      </c>
      <c r="F120" s="130" t="s">
        <v>165</v>
      </c>
      <c r="G120" s="131" t="s">
        <v>146</v>
      </c>
      <c r="H120" s="132">
        <v>1</v>
      </c>
      <c r="I120" s="133"/>
      <c r="J120" s="134">
        <f>ROUND(I120*H120,2)</f>
        <v>0</v>
      </c>
      <c r="K120" s="130" t="s">
        <v>135</v>
      </c>
      <c r="L120" s="33"/>
      <c r="M120" s="135" t="s">
        <v>19</v>
      </c>
      <c r="N120" s="136" t="s">
        <v>45</v>
      </c>
      <c r="P120" s="137">
        <f>O120*H120</f>
        <v>0</v>
      </c>
      <c r="Q120" s="137">
        <v>0</v>
      </c>
      <c r="R120" s="137">
        <f>Q120*H120</f>
        <v>0</v>
      </c>
      <c r="S120" s="137">
        <v>0</v>
      </c>
      <c r="T120" s="138">
        <f>S120*H120</f>
        <v>0</v>
      </c>
      <c r="AR120" s="139" t="s">
        <v>136</v>
      </c>
      <c r="AT120" s="139" t="s">
        <v>131</v>
      </c>
      <c r="AU120" s="139" t="s">
        <v>84</v>
      </c>
      <c r="AY120" s="18" t="s">
        <v>129</v>
      </c>
      <c r="BE120" s="140">
        <f>IF(N120="základní",J120,0)</f>
        <v>0</v>
      </c>
      <c r="BF120" s="140">
        <f>IF(N120="snížená",J120,0)</f>
        <v>0</v>
      </c>
      <c r="BG120" s="140">
        <f>IF(N120="zákl. přenesená",J120,0)</f>
        <v>0</v>
      </c>
      <c r="BH120" s="140">
        <f>IF(N120="sníž. přenesená",J120,0)</f>
        <v>0</v>
      </c>
      <c r="BI120" s="140">
        <f>IF(N120="nulová",J120,0)</f>
        <v>0</v>
      </c>
      <c r="BJ120" s="18" t="s">
        <v>82</v>
      </c>
      <c r="BK120" s="140">
        <f>ROUND(I120*H120,2)</f>
        <v>0</v>
      </c>
      <c r="BL120" s="18" t="s">
        <v>136</v>
      </c>
      <c r="BM120" s="139" t="s">
        <v>166</v>
      </c>
    </row>
    <row r="121" spans="2:65" s="1" customFormat="1" ht="11.25">
      <c r="B121" s="33"/>
      <c r="D121" s="141" t="s">
        <v>138</v>
      </c>
      <c r="F121" s="142" t="s">
        <v>167</v>
      </c>
      <c r="I121" s="143"/>
      <c r="L121" s="33"/>
      <c r="M121" s="144"/>
      <c r="T121" s="54"/>
      <c r="AT121" s="18" t="s">
        <v>138</v>
      </c>
      <c r="AU121" s="18" t="s">
        <v>84</v>
      </c>
    </row>
    <row r="122" spans="2:65" s="1" customFormat="1" ht="24.2" customHeight="1">
      <c r="B122" s="33"/>
      <c r="C122" s="128" t="s">
        <v>168</v>
      </c>
      <c r="D122" s="128" t="s">
        <v>131</v>
      </c>
      <c r="E122" s="129" t="s">
        <v>169</v>
      </c>
      <c r="F122" s="130" t="s">
        <v>170</v>
      </c>
      <c r="G122" s="131" t="s">
        <v>146</v>
      </c>
      <c r="H122" s="132">
        <v>4</v>
      </c>
      <c r="I122" s="133"/>
      <c r="J122" s="134">
        <f>ROUND(I122*H122,2)</f>
        <v>0</v>
      </c>
      <c r="K122" s="130" t="s">
        <v>135</v>
      </c>
      <c r="L122" s="33"/>
      <c r="M122" s="135" t="s">
        <v>19</v>
      </c>
      <c r="N122" s="136" t="s">
        <v>45</v>
      </c>
      <c r="P122" s="137">
        <f>O122*H122</f>
        <v>0</v>
      </c>
      <c r="Q122" s="137">
        <v>0</v>
      </c>
      <c r="R122" s="137">
        <f>Q122*H122</f>
        <v>0</v>
      </c>
      <c r="S122" s="137">
        <v>0</v>
      </c>
      <c r="T122" s="138">
        <f>S122*H122</f>
        <v>0</v>
      </c>
      <c r="AR122" s="139" t="s">
        <v>136</v>
      </c>
      <c r="AT122" s="139" t="s">
        <v>131</v>
      </c>
      <c r="AU122" s="139" t="s">
        <v>84</v>
      </c>
      <c r="AY122" s="18" t="s">
        <v>129</v>
      </c>
      <c r="BE122" s="140">
        <f>IF(N122="základní",J122,0)</f>
        <v>0</v>
      </c>
      <c r="BF122" s="140">
        <f>IF(N122="snížená",J122,0)</f>
        <v>0</v>
      </c>
      <c r="BG122" s="140">
        <f>IF(N122="zákl. přenesená",J122,0)</f>
        <v>0</v>
      </c>
      <c r="BH122" s="140">
        <f>IF(N122="sníž. přenesená",J122,0)</f>
        <v>0</v>
      </c>
      <c r="BI122" s="140">
        <f>IF(N122="nulová",J122,0)</f>
        <v>0</v>
      </c>
      <c r="BJ122" s="18" t="s">
        <v>82</v>
      </c>
      <c r="BK122" s="140">
        <f>ROUND(I122*H122,2)</f>
        <v>0</v>
      </c>
      <c r="BL122" s="18" t="s">
        <v>136</v>
      </c>
      <c r="BM122" s="139" t="s">
        <v>171</v>
      </c>
    </row>
    <row r="123" spans="2:65" s="1" customFormat="1" ht="11.25">
      <c r="B123" s="33"/>
      <c r="D123" s="141" t="s">
        <v>138</v>
      </c>
      <c r="F123" s="142" t="s">
        <v>172</v>
      </c>
      <c r="I123" s="143"/>
      <c r="L123" s="33"/>
      <c r="M123" s="144"/>
      <c r="T123" s="54"/>
      <c r="AT123" s="18" t="s">
        <v>138</v>
      </c>
      <c r="AU123" s="18" t="s">
        <v>84</v>
      </c>
    </row>
    <row r="124" spans="2:65" s="1" customFormat="1" ht="24.2" customHeight="1">
      <c r="B124" s="33"/>
      <c r="C124" s="128" t="s">
        <v>173</v>
      </c>
      <c r="D124" s="128" t="s">
        <v>131</v>
      </c>
      <c r="E124" s="129" t="s">
        <v>174</v>
      </c>
      <c r="F124" s="130" t="s">
        <v>175</v>
      </c>
      <c r="G124" s="131" t="s">
        <v>146</v>
      </c>
      <c r="H124" s="132">
        <v>1</v>
      </c>
      <c r="I124" s="133"/>
      <c r="J124" s="134">
        <f>ROUND(I124*H124,2)</f>
        <v>0</v>
      </c>
      <c r="K124" s="130" t="s">
        <v>135</v>
      </c>
      <c r="L124" s="33"/>
      <c r="M124" s="135" t="s">
        <v>19</v>
      </c>
      <c r="N124" s="136" t="s">
        <v>45</v>
      </c>
      <c r="P124" s="137">
        <f>O124*H124</f>
        <v>0</v>
      </c>
      <c r="Q124" s="137">
        <v>0</v>
      </c>
      <c r="R124" s="137">
        <f>Q124*H124</f>
        <v>0</v>
      </c>
      <c r="S124" s="137">
        <v>0</v>
      </c>
      <c r="T124" s="138">
        <f>S124*H124</f>
        <v>0</v>
      </c>
      <c r="AR124" s="139" t="s">
        <v>136</v>
      </c>
      <c r="AT124" s="139" t="s">
        <v>131</v>
      </c>
      <c r="AU124" s="139" t="s">
        <v>84</v>
      </c>
      <c r="AY124" s="18" t="s">
        <v>129</v>
      </c>
      <c r="BE124" s="140">
        <f>IF(N124="základní",J124,0)</f>
        <v>0</v>
      </c>
      <c r="BF124" s="140">
        <f>IF(N124="snížená",J124,0)</f>
        <v>0</v>
      </c>
      <c r="BG124" s="140">
        <f>IF(N124="zákl. přenesená",J124,0)</f>
        <v>0</v>
      </c>
      <c r="BH124" s="140">
        <f>IF(N124="sníž. přenesená",J124,0)</f>
        <v>0</v>
      </c>
      <c r="BI124" s="140">
        <f>IF(N124="nulová",J124,0)</f>
        <v>0</v>
      </c>
      <c r="BJ124" s="18" t="s">
        <v>82</v>
      </c>
      <c r="BK124" s="140">
        <f>ROUND(I124*H124,2)</f>
        <v>0</v>
      </c>
      <c r="BL124" s="18" t="s">
        <v>136</v>
      </c>
      <c r="BM124" s="139" t="s">
        <v>176</v>
      </c>
    </row>
    <row r="125" spans="2:65" s="1" customFormat="1" ht="11.25">
      <c r="B125" s="33"/>
      <c r="D125" s="141" t="s">
        <v>138</v>
      </c>
      <c r="F125" s="142" t="s">
        <v>177</v>
      </c>
      <c r="I125" s="143"/>
      <c r="L125" s="33"/>
      <c r="M125" s="144"/>
      <c r="T125" s="54"/>
      <c r="AT125" s="18" t="s">
        <v>138</v>
      </c>
      <c r="AU125" s="18" t="s">
        <v>84</v>
      </c>
    </row>
    <row r="126" spans="2:65" s="1" customFormat="1" ht="66.75" customHeight="1">
      <c r="B126" s="33"/>
      <c r="C126" s="128" t="s">
        <v>178</v>
      </c>
      <c r="D126" s="128" t="s">
        <v>131</v>
      </c>
      <c r="E126" s="129" t="s">
        <v>179</v>
      </c>
      <c r="F126" s="130" t="s">
        <v>180</v>
      </c>
      <c r="G126" s="131" t="s">
        <v>134</v>
      </c>
      <c r="H126" s="132">
        <v>111.84</v>
      </c>
      <c r="I126" s="133"/>
      <c r="J126" s="134">
        <f>ROUND(I126*H126,2)</f>
        <v>0</v>
      </c>
      <c r="K126" s="130" t="s">
        <v>135</v>
      </c>
      <c r="L126" s="33"/>
      <c r="M126" s="135" t="s">
        <v>19</v>
      </c>
      <c r="N126" s="136" t="s">
        <v>45</v>
      </c>
      <c r="P126" s="137">
        <f>O126*H126</f>
        <v>0</v>
      </c>
      <c r="Q126" s="137">
        <v>0</v>
      </c>
      <c r="R126" s="137">
        <f>Q126*H126</f>
        <v>0</v>
      </c>
      <c r="S126" s="137">
        <v>0.28999999999999998</v>
      </c>
      <c r="T126" s="138">
        <f>S126*H126</f>
        <v>32.433599999999998</v>
      </c>
      <c r="AR126" s="139" t="s">
        <v>136</v>
      </c>
      <c r="AT126" s="139" t="s">
        <v>131</v>
      </c>
      <c r="AU126" s="139" t="s">
        <v>84</v>
      </c>
      <c r="AY126" s="18" t="s">
        <v>129</v>
      </c>
      <c r="BE126" s="140">
        <f>IF(N126="základní",J126,0)</f>
        <v>0</v>
      </c>
      <c r="BF126" s="140">
        <f>IF(N126="snížená",J126,0)</f>
        <v>0</v>
      </c>
      <c r="BG126" s="140">
        <f>IF(N126="zákl. přenesená",J126,0)</f>
        <v>0</v>
      </c>
      <c r="BH126" s="140">
        <f>IF(N126="sníž. přenesená",J126,0)</f>
        <v>0</v>
      </c>
      <c r="BI126" s="140">
        <f>IF(N126="nulová",J126,0)</f>
        <v>0</v>
      </c>
      <c r="BJ126" s="18" t="s">
        <v>82</v>
      </c>
      <c r="BK126" s="140">
        <f>ROUND(I126*H126,2)</f>
        <v>0</v>
      </c>
      <c r="BL126" s="18" t="s">
        <v>136</v>
      </c>
      <c r="BM126" s="139" t="s">
        <v>181</v>
      </c>
    </row>
    <row r="127" spans="2:65" s="1" customFormat="1" ht="11.25">
      <c r="B127" s="33"/>
      <c r="D127" s="141" t="s">
        <v>138</v>
      </c>
      <c r="F127" s="142" t="s">
        <v>182</v>
      </c>
      <c r="I127" s="143"/>
      <c r="L127" s="33"/>
      <c r="M127" s="144"/>
      <c r="T127" s="54"/>
      <c r="AT127" s="18" t="s">
        <v>138</v>
      </c>
      <c r="AU127" s="18" t="s">
        <v>84</v>
      </c>
    </row>
    <row r="128" spans="2:65" s="12" customFormat="1" ht="11.25">
      <c r="B128" s="145"/>
      <c r="D128" s="146" t="s">
        <v>140</v>
      </c>
      <c r="E128" s="147" t="s">
        <v>19</v>
      </c>
      <c r="F128" s="148" t="s">
        <v>141</v>
      </c>
      <c r="H128" s="147" t="s">
        <v>19</v>
      </c>
      <c r="I128" s="149"/>
      <c r="L128" s="145"/>
      <c r="M128" s="150"/>
      <c r="T128" s="151"/>
      <c r="AT128" s="147" t="s">
        <v>140</v>
      </c>
      <c r="AU128" s="147" t="s">
        <v>84</v>
      </c>
      <c r="AV128" s="12" t="s">
        <v>82</v>
      </c>
      <c r="AW128" s="12" t="s">
        <v>35</v>
      </c>
      <c r="AX128" s="12" t="s">
        <v>74</v>
      </c>
      <c r="AY128" s="147" t="s">
        <v>129</v>
      </c>
    </row>
    <row r="129" spans="2:65" s="12" customFormat="1" ht="11.25">
      <c r="B129" s="145"/>
      <c r="D129" s="146" t="s">
        <v>140</v>
      </c>
      <c r="E129" s="147" t="s">
        <v>19</v>
      </c>
      <c r="F129" s="148" t="s">
        <v>183</v>
      </c>
      <c r="H129" s="147" t="s">
        <v>19</v>
      </c>
      <c r="I129" s="149"/>
      <c r="L129" s="145"/>
      <c r="M129" s="150"/>
      <c r="T129" s="151"/>
      <c r="AT129" s="147" t="s">
        <v>140</v>
      </c>
      <c r="AU129" s="147" t="s">
        <v>84</v>
      </c>
      <c r="AV129" s="12" t="s">
        <v>82</v>
      </c>
      <c r="AW129" s="12" t="s">
        <v>35</v>
      </c>
      <c r="AX129" s="12" t="s">
        <v>74</v>
      </c>
      <c r="AY129" s="147" t="s">
        <v>129</v>
      </c>
    </row>
    <row r="130" spans="2:65" s="12" customFormat="1" ht="11.25">
      <c r="B130" s="145"/>
      <c r="D130" s="146" t="s">
        <v>140</v>
      </c>
      <c r="E130" s="147" t="s">
        <v>19</v>
      </c>
      <c r="F130" s="148" t="s">
        <v>184</v>
      </c>
      <c r="H130" s="147" t="s">
        <v>19</v>
      </c>
      <c r="I130" s="149"/>
      <c r="L130" s="145"/>
      <c r="M130" s="150"/>
      <c r="T130" s="151"/>
      <c r="AT130" s="147" t="s">
        <v>140</v>
      </c>
      <c r="AU130" s="147" t="s">
        <v>84</v>
      </c>
      <c r="AV130" s="12" t="s">
        <v>82</v>
      </c>
      <c r="AW130" s="12" t="s">
        <v>35</v>
      </c>
      <c r="AX130" s="12" t="s">
        <v>74</v>
      </c>
      <c r="AY130" s="147" t="s">
        <v>129</v>
      </c>
    </row>
    <row r="131" spans="2:65" s="13" customFormat="1" ht="11.25">
      <c r="B131" s="152"/>
      <c r="D131" s="146" t="s">
        <v>140</v>
      </c>
      <c r="E131" s="153" t="s">
        <v>19</v>
      </c>
      <c r="F131" s="154" t="s">
        <v>185</v>
      </c>
      <c r="H131" s="155">
        <v>36.14</v>
      </c>
      <c r="I131" s="156"/>
      <c r="L131" s="152"/>
      <c r="M131" s="157"/>
      <c r="T131" s="158"/>
      <c r="AT131" s="153" t="s">
        <v>140</v>
      </c>
      <c r="AU131" s="153" t="s">
        <v>84</v>
      </c>
      <c r="AV131" s="13" t="s">
        <v>84</v>
      </c>
      <c r="AW131" s="13" t="s">
        <v>35</v>
      </c>
      <c r="AX131" s="13" t="s">
        <v>74</v>
      </c>
      <c r="AY131" s="153" t="s">
        <v>129</v>
      </c>
    </row>
    <row r="132" spans="2:65" s="13" customFormat="1" ht="11.25">
      <c r="B132" s="152"/>
      <c r="D132" s="146" t="s">
        <v>140</v>
      </c>
      <c r="E132" s="153" t="s">
        <v>19</v>
      </c>
      <c r="F132" s="154" t="s">
        <v>186</v>
      </c>
      <c r="H132" s="155">
        <v>46.28</v>
      </c>
      <c r="I132" s="156"/>
      <c r="L132" s="152"/>
      <c r="M132" s="157"/>
      <c r="T132" s="158"/>
      <c r="AT132" s="153" t="s">
        <v>140</v>
      </c>
      <c r="AU132" s="153" t="s">
        <v>84</v>
      </c>
      <c r="AV132" s="13" t="s">
        <v>84</v>
      </c>
      <c r="AW132" s="13" t="s">
        <v>35</v>
      </c>
      <c r="AX132" s="13" t="s">
        <v>74</v>
      </c>
      <c r="AY132" s="153" t="s">
        <v>129</v>
      </c>
    </row>
    <row r="133" spans="2:65" s="12" customFormat="1" ht="11.25">
      <c r="B133" s="145"/>
      <c r="D133" s="146" t="s">
        <v>140</v>
      </c>
      <c r="E133" s="147" t="s">
        <v>19</v>
      </c>
      <c r="F133" s="148" t="s">
        <v>187</v>
      </c>
      <c r="H133" s="147" t="s">
        <v>19</v>
      </c>
      <c r="I133" s="149"/>
      <c r="L133" s="145"/>
      <c r="M133" s="150"/>
      <c r="T133" s="151"/>
      <c r="AT133" s="147" t="s">
        <v>140</v>
      </c>
      <c r="AU133" s="147" t="s">
        <v>84</v>
      </c>
      <c r="AV133" s="12" t="s">
        <v>82</v>
      </c>
      <c r="AW133" s="12" t="s">
        <v>35</v>
      </c>
      <c r="AX133" s="12" t="s">
        <v>74</v>
      </c>
      <c r="AY133" s="147" t="s">
        <v>129</v>
      </c>
    </row>
    <row r="134" spans="2:65" s="13" customFormat="1" ht="11.25">
      <c r="B134" s="152"/>
      <c r="D134" s="146" t="s">
        <v>140</v>
      </c>
      <c r="E134" s="153" t="s">
        <v>19</v>
      </c>
      <c r="F134" s="154" t="s">
        <v>188</v>
      </c>
      <c r="H134" s="155">
        <v>20.02</v>
      </c>
      <c r="I134" s="156"/>
      <c r="L134" s="152"/>
      <c r="M134" s="157"/>
      <c r="T134" s="158"/>
      <c r="AT134" s="153" t="s">
        <v>140</v>
      </c>
      <c r="AU134" s="153" t="s">
        <v>84</v>
      </c>
      <c r="AV134" s="13" t="s">
        <v>84</v>
      </c>
      <c r="AW134" s="13" t="s">
        <v>35</v>
      </c>
      <c r="AX134" s="13" t="s">
        <v>74</v>
      </c>
      <c r="AY134" s="153" t="s">
        <v>129</v>
      </c>
    </row>
    <row r="135" spans="2:65" s="13" customFormat="1" ht="11.25">
      <c r="B135" s="152"/>
      <c r="D135" s="146" t="s">
        <v>140</v>
      </c>
      <c r="E135" s="153" t="s">
        <v>19</v>
      </c>
      <c r="F135" s="154" t="s">
        <v>189</v>
      </c>
      <c r="H135" s="155">
        <v>9.4</v>
      </c>
      <c r="I135" s="156"/>
      <c r="L135" s="152"/>
      <c r="M135" s="157"/>
      <c r="T135" s="158"/>
      <c r="AT135" s="153" t="s">
        <v>140</v>
      </c>
      <c r="AU135" s="153" t="s">
        <v>84</v>
      </c>
      <c r="AV135" s="13" t="s">
        <v>84</v>
      </c>
      <c r="AW135" s="13" t="s">
        <v>35</v>
      </c>
      <c r="AX135" s="13" t="s">
        <v>74</v>
      </c>
      <c r="AY135" s="153" t="s">
        <v>129</v>
      </c>
    </row>
    <row r="136" spans="2:65" s="14" customFormat="1" ht="11.25">
      <c r="B136" s="159"/>
      <c r="D136" s="146" t="s">
        <v>140</v>
      </c>
      <c r="E136" s="160" t="s">
        <v>19</v>
      </c>
      <c r="F136" s="161" t="s">
        <v>190</v>
      </c>
      <c r="H136" s="162">
        <v>111.84</v>
      </c>
      <c r="I136" s="163"/>
      <c r="L136" s="159"/>
      <c r="M136" s="164"/>
      <c r="T136" s="165"/>
      <c r="AT136" s="160" t="s">
        <v>140</v>
      </c>
      <c r="AU136" s="160" t="s">
        <v>84</v>
      </c>
      <c r="AV136" s="14" t="s">
        <v>136</v>
      </c>
      <c r="AW136" s="14" t="s">
        <v>35</v>
      </c>
      <c r="AX136" s="14" t="s">
        <v>82</v>
      </c>
      <c r="AY136" s="160" t="s">
        <v>129</v>
      </c>
    </row>
    <row r="137" spans="2:65" s="1" customFormat="1" ht="66.75" customHeight="1">
      <c r="B137" s="33"/>
      <c r="C137" s="128" t="s">
        <v>191</v>
      </c>
      <c r="D137" s="128" t="s">
        <v>131</v>
      </c>
      <c r="E137" s="129" t="s">
        <v>192</v>
      </c>
      <c r="F137" s="130" t="s">
        <v>193</v>
      </c>
      <c r="G137" s="131" t="s">
        <v>134</v>
      </c>
      <c r="H137" s="132">
        <v>1346.06</v>
      </c>
      <c r="I137" s="133"/>
      <c r="J137" s="134">
        <f>ROUND(I137*H137,2)</f>
        <v>0</v>
      </c>
      <c r="K137" s="130" t="s">
        <v>135</v>
      </c>
      <c r="L137" s="33"/>
      <c r="M137" s="135" t="s">
        <v>19</v>
      </c>
      <c r="N137" s="136" t="s">
        <v>45</v>
      </c>
      <c r="P137" s="137">
        <f>O137*H137</f>
        <v>0</v>
      </c>
      <c r="Q137" s="137">
        <v>0</v>
      </c>
      <c r="R137" s="137">
        <f>Q137*H137</f>
        <v>0</v>
      </c>
      <c r="S137" s="137">
        <v>0.57999999999999996</v>
      </c>
      <c r="T137" s="138">
        <f>S137*H137</f>
        <v>780.71479999999997</v>
      </c>
      <c r="AR137" s="139" t="s">
        <v>136</v>
      </c>
      <c r="AT137" s="139" t="s">
        <v>131</v>
      </c>
      <c r="AU137" s="139" t="s">
        <v>84</v>
      </c>
      <c r="AY137" s="18" t="s">
        <v>129</v>
      </c>
      <c r="BE137" s="140">
        <f>IF(N137="základní",J137,0)</f>
        <v>0</v>
      </c>
      <c r="BF137" s="140">
        <f>IF(N137="snížená",J137,0)</f>
        <v>0</v>
      </c>
      <c r="BG137" s="140">
        <f>IF(N137="zákl. přenesená",J137,0)</f>
        <v>0</v>
      </c>
      <c r="BH137" s="140">
        <f>IF(N137="sníž. přenesená",J137,0)</f>
        <v>0</v>
      </c>
      <c r="BI137" s="140">
        <f>IF(N137="nulová",J137,0)</f>
        <v>0</v>
      </c>
      <c r="BJ137" s="18" t="s">
        <v>82</v>
      </c>
      <c r="BK137" s="140">
        <f>ROUND(I137*H137,2)</f>
        <v>0</v>
      </c>
      <c r="BL137" s="18" t="s">
        <v>136</v>
      </c>
      <c r="BM137" s="139" t="s">
        <v>194</v>
      </c>
    </row>
    <row r="138" spans="2:65" s="1" customFormat="1" ht="11.25">
      <c r="B138" s="33"/>
      <c r="D138" s="141" t="s">
        <v>138</v>
      </c>
      <c r="F138" s="142" t="s">
        <v>195</v>
      </c>
      <c r="I138" s="143"/>
      <c r="L138" s="33"/>
      <c r="M138" s="144"/>
      <c r="T138" s="54"/>
      <c r="AT138" s="18" t="s">
        <v>138</v>
      </c>
      <c r="AU138" s="18" t="s">
        <v>84</v>
      </c>
    </row>
    <row r="139" spans="2:65" s="12" customFormat="1" ht="11.25">
      <c r="B139" s="145"/>
      <c r="D139" s="146" t="s">
        <v>140</v>
      </c>
      <c r="E139" s="147" t="s">
        <v>19</v>
      </c>
      <c r="F139" s="148" t="s">
        <v>141</v>
      </c>
      <c r="H139" s="147" t="s">
        <v>19</v>
      </c>
      <c r="I139" s="149"/>
      <c r="L139" s="145"/>
      <c r="M139" s="150"/>
      <c r="T139" s="151"/>
      <c r="AT139" s="147" t="s">
        <v>140</v>
      </c>
      <c r="AU139" s="147" t="s">
        <v>84</v>
      </c>
      <c r="AV139" s="12" t="s">
        <v>82</v>
      </c>
      <c r="AW139" s="12" t="s">
        <v>35</v>
      </c>
      <c r="AX139" s="12" t="s">
        <v>74</v>
      </c>
      <c r="AY139" s="147" t="s">
        <v>129</v>
      </c>
    </row>
    <row r="140" spans="2:65" s="12" customFormat="1" ht="11.25">
      <c r="B140" s="145"/>
      <c r="D140" s="146" t="s">
        <v>140</v>
      </c>
      <c r="E140" s="147" t="s">
        <v>19</v>
      </c>
      <c r="F140" s="148" t="s">
        <v>196</v>
      </c>
      <c r="H140" s="147" t="s">
        <v>19</v>
      </c>
      <c r="I140" s="149"/>
      <c r="L140" s="145"/>
      <c r="M140" s="150"/>
      <c r="T140" s="151"/>
      <c r="AT140" s="147" t="s">
        <v>140</v>
      </c>
      <c r="AU140" s="147" t="s">
        <v>84</v>
      </c>
      <c r="AV140" s="12" t="s">
        <v>82</v>
      </c>
      <c r="AW140" s="12" t="s">
        <v>35</v>
      </c>
      <c r="AX140" s="12" t="s">
        <v>74</v>
      </c>
      <c r="AY140" s="147" t="s">
        <v>129</v>
      </c>
    </row>
    <row r="141" spans="2:65" s="12" customFormat="1" ht="11.25">
      <c r="B141" s="145"/>
      <c r="D141" s="146" t="s">
        <v>140</v>
      </c>
      <c r="E141" s="147" t="s">
        <v>19</v>
      </c>
      <c r="F141" s="148" t="s">
        <v>197</v>
      </c>
      <c r="H141" s="147" t="s">
        <v>19</v>
      </c>
      <c r="I141" s="149"/>
      <c r="L141" s="145"/>
      <c r="M141" s="150"/>
      <c r="T141" s="151"/>
      <c r="AT141" s="147" t="s">
        <v>140</v>
      </c>
      <c r="AU141" s="147" t="s">
        <v>84</v>
      </c>
      <c r="AV141" s="12" t="s">
        <v>82</v>
      </c>
      <c r="AW141" s="12" t="s">
        <v>35</v>
      </c>
      <c r="AX141" s="12" t="s">
        <v>74</v>
      </c>
      <c r="AY141" s="147" t="s">
        <v>129</v>
      </c>
    </row>
    <row r="142" spans="2:65" s="12" customFormat="1" ht="11.25">
      <c r="B142" s="145"/>
      <c r="D142" s="146" t="s">
        <v>140</v>
      </c>
      <c r="E142" s="147" t="s">
        <v>19</v>
      </c>
      <c r="F142" s="148" t="s">
        <v>198</v>
      </c>
      <c r="H142" s="147" t="s">
        <v>19</v>
      </c>
      <c r="I142" s="149"/>
      <c r="L142" s="145"/>
      <c r="M142" s="150"/>
      <c r="T142" s="151"/>
      <c r="AT142" s="147" t="s">
        <v>140</v>
      </c>
      <c r="AU142" s="147" t="s">
        <v>84</v>
      </c>
      <c r="AV142" s="12" t="s">
        <v>82</v>
      </c>
      <c r="AW142" s="12" t="s">
        <v>35</v>
      </c>
      <c r="AX142" s="12" t="s">
        <v>74</v>
      </c>
      <c r="AY142" s="147" t="s">
        <v>129</v>
      </c>
    </row>
    <row r="143" spans="2:65" s="13" customFormat="1" ht="11.25">
      <c r="B143" s="152"/>
      <c r="D143" s="146" t="s">
        <v>140</v>
      </c>
      <c r="E143" s="153" t="s">
        <v>19</v>
      </c>
      <c r="F143" s="154" t="s">
        <v>199</v>
      </c>
      <c r="H143" s="155">
        <v>280.27999999999997</v>
      </c>
      <c r="I143" s="156"/>
      <c r="L143" s="152"/>
      <c r="M143" s="157"/>
      <c r="T143" s="158"/>
      <c r="AT143" s="153" t="s">
        <v>140</v>
      </c>
      <c r="AU143" s="153" t="s">
        <v>84</v>
      </c>
      <c r="AV143" s="13" t="s">
        <v>84</v>
      </c>
      <c r="AW143" s="13" t="s">
        <v>35</v>
      </c>
      <c r="AX143" s="13" t="s">
        <v>74</v>
      </c>
      <c r="AY143" s="153" t="s">
        <v>129</v>
      </c>
    </row>
    <row r="144" spans="2:65" s="12" customFormat="1" ht="22.5">
      <c r="B144" s="145"/>
      <c r="D144" s="146" t="s">
        <v>140</v>
      </c>
      <c r="E144" s="147" t="s">
        <v>19</v>
      </c>
      <c r="F144" s="148" t="s">
        <v>200</v>
      </c>
      <c r="H144" s="147" t="s">
        <v>19</v>
      </c>
      <c r="I144" s="149"/>
      <c r="L144" s="145"/>
      <c r="M144" s="150"/>
      <c r="T144" s="151"/>
      <c r="AT144" s="147" t="s">
        <v>140</v>
      </c>
      <c r="AU144" s="147" t="s">
        <v>84</v>
      </c>
      <c r="AV144" s="12" t="s">
        <v>82</v>
      </c>
      <c r="AW144" s="12" t="s">
        <v>35</v>
      </c>
      <c r="AX144" s="12" t="s">
        <v>74</v>
      </c>
      <c r="AY144" s="147" t="s">
        <v>129</v>
      </c>
    </row>
    <row r="145" spans="2:65" s="13" customFormat="1" ht="11.25">
      <c r="B145" s="152"/>
      <c r="D145" s="146" t="s">
        <v>140</v>
      </c>
      <c r="E145" s="153" t="s">
        <v>19</v>
      </c>
      <c r="F145" s="154" t="s">
        <v>201</v>
      </c>
      <c r="H145" s="155">
        <v>94.77</v>
      </c>
      <c r="I145" s="156"/>
      <c r="L145" s="152"/>
      <c r="M145" s="157"/>
      <c r="T145" s="158"/>
      <c r="AT145" s="153" t="s">
        <v>140</v>
      </c>
      <c r="AU145" s="153" t="s">
        <v>84</v>
      </c>
      <c r="AV145" s="13" t="s">
        <v>84</v>
      </c>
      <c r="AW145" s="13" t="s">
        <v>35</v>
      </c>
      <c r="AX145" s="13" t="s">
        <v>74</v>
      </c>
      <c r="AY145" s="153" t="s">
        <v>129</v>
      </c>
    </row>
    <row r="146" spans="2:65" s="13" customFormat="1" ht="11.25">
      <c r="B146" s="152"/>
      <c r="D146" s="146" t="s">
        <v>140</v>
      </c>
      <c r="E146" s="153" t="s">
        <v>19</v>
      </c>
      <c r="F146" s="154" t="s">
        <v>202</v>
      </c>
      <c r="H146" s="155">
        <v>762.32</v>
      </c>
      <c r="I146" s="156"/>
      <c r="L146" s="152"/>
      <c r="M146" s="157"/>
      <c r="T146" s="158"/>
      <c r="AT146" s="153" t="s">
        <v>140</v>
      </c>
      <c r="AU146" s="153" t="s">
        <v>84</v>
      </c>
      <c r="AV146" s="13" t="s">
        <v>84</v>
      </c>
      <c r="AW146" s="13" t="s">
        <v>35</v>
      </c>
      <c r="AX146" s="13" t="s">
        <v>74</v>
      </c>
      <c r="AY146" s="153" t="s">
        <v>129</v>
      </c>
    </row>
    <row r="147" spans="2:65" s="13" customFormat="1" ht="11.25">
      <c r="B147" s="152"/>
      <c r="D147" s="146" t="s">
        <v>140</v>
      </c>
      <c r="E147" s="153" t="s">
        <v>19</v>
      </c>
      <c r="F147" s="154" t="s">
        <v>203</v>
      </c>
      <c r="H147" s="155">
        <v>96.85</v>
      </c>
      <c r="I147" s="156"/>
      <c r="L147" s="152"/>
      <c r="M147" s="157"/>
      <c r="T147" s="158"/>
      <c r="AT147" s="153" t="s">
        <v>140</v>
      </c>
      <c r="AU147" s="153" t="s">
        <v>84</v>
      </c>
      <c r="AV147" s="13" t="s">
        <v>84</v>
      </c>
      <c r="AW147" s="13" t="s">
        <v>35</v>
      </c>
      <c r="AX147" s="13" t="s">
        <v>74</v>
      </c>
      <c r="AY147" s="153" t="s">
        <v>129</v>
      </c>
    </row>
    <row r="148" spans="2:65" s="12" customFormat="1" ht="11.25">
      <c r="B148" s="145"/>
      <c r="D148" s="146" t="s">
        <v>140</v>
      </c>
      <c r="E148" s="147" t="s">
        <v>19</v>
      </c>
      <c r="F148" s="148" t="s">
        <v>187</v>
      </c>
      <c r="H148" s="147" t="s">
        <v>19</v>
      </c>
      <c r="I148" s="149"/>
      <c r="L148" s="145"/>
      <c r="M148" s="150"/>
      <c r="T148" s="151"/>
      <c r="AT148" s="147" t="s">
        <v>140</v>
      </c>
      <c r="AU148" s="147" t="s">
        <v>84</v>
      </c>
      <c r="AV148" s="12" t="s">
        <v>82</v>
      </c>
      <c r="AW148" s="12" t="s">
        <v>35</v>
      </c>
      <c r="AX148" s="12" t="s">
        <v>74</v>
      </c>
      <c r="AY148" s="147" t="s">
        <v>129</v>
      </c>
    </row>
    <row r="149" spans="2:65" s="13" customFormat="1" ht="11.25">
      <c r="B149" s="152"/>
      <c r="D149" s="146" t="s">
        <v>140</v>
      </c>
      <c r="E149" s="153" t="s">
        <v>19</v>
      </c>
      <c r="F149" s="154" t="s">
        <v>188</v>
      </c>
      <c r="H149" s="155">
        <v>20.02</v>
      </c>
      <c r="I149" s="156"/>
      <c r="L149" s="152"/>
      <c r="M149" s="157"/>
      <c r="T149" s="158"/>
      <c r="AT149" s="153" t="s">
        <v>140</v>
      </c>
      <c r="AU149" s="153" t="s">
        <v>84</v>
      </c>
      <c r="AV149" s="13" t="s">
        <v>84</v>
      </c>
      <c r="AW149" s="13" t="s">
        <v>35</v>
      </c>
      <c r="AX149" s="13" t="s">
        <v>74</v>
      </c>
      <c r="AY149" s="153" t="s">
        <v>129</v>
      </c>
    </row>
    <row r="150" spans="2:65" s="13" customFormat="1" ht="11.25">
      <c r="B150" s="152"/>
      <c r="D150" s="146" t="s">
        <v>140</v>
      </c>
      <c r="E150" s="153" t="s">
        <v>19</v>
      </c>
      <c r="F150" s="154" t="s">
        <v>189</v>
      </c>
      <c r="H150" s="155">
        <v>9.4</v>
      </c>
      <c r="I150" s="156"/>
      <c r="L150" s="152"/>
      <c r="M150" s="157"/>
      <c r="T150" s="158"/>
      <c r="AT150" s="153" t="s">
        <v>140</v>
      </c>
      <c r="AU150" s="153" t="s">
        <v>84</v>
      </c>
      <c r="AV150" s="13" t="s">
        <v>84</v>
      </c>
      <c r="AW150" s="13" t="s">
        <v>35</v>
      </c>
      <c r="AX150" s="13" t="s">
        <v>74</v>
      </c>
      <c r="AY150" s="153" t="s">
        <v>129</v>
      </c>
    </row>
    <row r="151" spans="2:65" s="12" customFormat="1" ht="11.25">
      <c r="B151" s="145"/>
      <c r="D151" s="146" t="s">
        <v>140</v>
      </c>
      <c r="E151" s="147" t="s">
        <v>19</v>
      </c>
      <c r="F151" s="148" t="s">
        <v>184</v>
      </c>
      <c r="H151" s="147" t="s">
        <v>19</v>
      </c>
      <c r="I151" s="149"/>
      <c r="L151" s="145"/>
      <c r="M151" s="150"/>
      <c r="T151" s="151"/>
      <c r="AT151" s="147" t="s">
        <v>140</v>
      </c>
      <c r="AU151" s="147" t="s">
        <v>84</v>
      </c>
      <c r="AV151" s="12" t="s">
        <v>82</v>
      </c>
      <c r="AW151" s="12" t="s">
        <v>35</v>
      </c>
      <c r="AX151" s="12" t="s">
        <v>74</v>
      </c>
      <c r="AY151" s="147" t="s">
        <v>129</v>
      </c>
    </row>
    <row r="152" spans="2:65" s="13" customFormat="1" ht="11.25">
      <c r="B152" s="152"/>
      <c r="D152" s="146" t="s">
        <v>140</v>
      </c>
      <c r="E152" s="153" t="s">
        <v>19</v>
      </c>
      <c r="F152" s="154" t="s">
        <v>185</v>
      </c>
      <c r="H152" s="155">
        <v>36.14</v>
      </c>
      <c r="I152" s="156"/>
      <c r="L152" s="152"/>
      <c r="M152" s="157"/>
      <c r="T152" s="158"/>
      <c r="AT152" s="153" t="s">
        <v>140</v>
      </c>
      <c r="AU152" s="153" t="s">
        <v>84</v>
      </c>
      <c r="AV152" s="13" t="s">
        <v>84</v>
      </c>
      <c r="AW152" s="13" t="s">
        <v>35</v>
      </c>
      <c r="AX152" s="13" t="s">
        <v>74</v>
      </c>
      <c r="AY152" s="153" t="s">
        <v>129</v>
      </c>
    </row>
    <row r="153" spans="2:65" s="13" customFormat="1" ht="11.25">
      <c r="B153" s="152"/>
      <c r="D153" s="146" t="s">
        <v>140</v>
      </c>
      <c r="E153" s="153" t="s">
        <v>19</v>
      </c>
      <c r="F153" s="154" t="s">
        <v>186</v>
      </c>
      <c r="H153" s="155">
        <v>46.28</v>
      </c>
      <c r="I153" s="156"/>
      <c r="L153" s="152"/>
      <c r="M153" s="157"/>
      <c r="T153" s="158"/>
      <c r="AT153" s="153" t="s">
        <v>140</v>
      </c>
      <c r="AU153" s="153" t="s">
        <v>84</v>
      </c>
      <c r="AV153" s="13" t="s">
        <v>84</v>
      </c>
      <c r="AW153" s="13" t="s">
        <v>35</v>
      </c>
      <c r="AX153" s="13" t="s">
        <v>74</v>
      </c>
      <c r="AY153" s="153" t="s">
        <v>129</v>
      </c>
    </row>
    <row r="154" spans="2:65" s="14" customFormat="1" ht="11.25">
      <c r="B154" s="159"/>
      <c r="D154" s="146" t="s">
        <v>140</v>
      </c>
      <c r="E154" s="160" t="s">
        <v>19</v>
      </c>
      <c r="F154" s="161" t="s">
        <v>190</v>
      </c>
      <c r="H154" s="162">
        <v>1346.06</v>
      </c>
      <c r="I154" s="163"/>
      <c r="L154" s="159"/>
      <c r="M154" s="164"/>
      <c r="T154" s="165"/>
      <c r="AT154" s="160" t="s">
        <v>140</v>
      </c>
      <c r="AU154" s="160" t="s">
        <v>84</v>
      </c>
      <c r="AV154" s="14" t="s">
        <v>136</v>
      </c>
      <c r="AW154" s="14" t="s">
        <v>35</v>
      </c>
      <c r="AX154" s="14" t="s">
        <v>82</v>
      </c>
      <c r="AY154" s="160" t="s">
        <v>129</v>
      </c>
    </row>
    <row r="155" spans="2:65" s="1" customFormat="1" ht="55.5" customHeight="1">
      <c r="B155" s="33"/>
      <c r="C155" s="128" t="s">
        <v>204</v>
      </c>
      <c r="D155" s="128" t="s">
        <v>131</v>
      </c>
      <c r="E155" s="129" t="s">
        <v>205</v>
      </c>
      <c r="F155" s="130" t="s">
        <v>206</v>
      </c>
      <c r="G155" s="131" t="s">
        <v>134</v>
      </c>
      <c r="H155" s="132">
        <v>145.82</v>
      </c>
      <c r="I155" s="133"/>
      <c r="J155" s="134">
        <f>ROUND(I155*H155,2)</f>
        <v>0</v>
      </c>
      <c r="K155" s="130" t="s">
        <v>135</v>
      </c>
      <c r="L155" s="33"/>
      <c r="M155" s="135" t="s">
        <v>19</v>
      </c>
      <c r="N155" s="136" t="s">
        <v>45</v>
      </c>
      <c r="P155" s="137">
        <f>O155*H155</f>
        <v>0</v>
      </c>
      <c r="Q155" s="137">
        <v>0</v>
      </c>
      <c r="R155" s="137">
        <f>Q155*H155</f>
        <v>0</v>
      </c>
      <c r="S155" s="137">
        <v>9.8000000000000004E-2</v>
      </c>
      <c r="T155" s="138">
        <f>S155*H155</f>
        <v>14.29036</v>
      </c>
      <c r="AR155" s="139" t="s">
        <v>136</v>
      </c>
      <c r="AT155" s="139" t="s">
        <v>131</v>
      </c>
      <c r="AU155" s="139" t="s">
        <v>84</v>
      </c>
      <c r="AY155" s="18" t="s">
        <v>129</v>
      </c>
      <c r="BE155" s="140">
        <f>IF(N155="základní",J155,0)</f>
        <v>0</v>
      </c>
      <c r="BF155" s="140">
        <f>IF(N155="snížená",J155,0)</f>
        <v>0</v>
      </c>
      <c r="BG155" s="140">
        <f>IF(N155="zákl. přenesená",J155,0)</f>
        <v>0</v>
      </c>
      <c r="BH155" s="140">
        <f>IF(N155="sníž. přenesená",J155,0)</f>
        <v>0</v>
      </c>
      <c r="BI155" s="140">
        <f>IF(N155="nulová",J155,0)</f>
        <v>0</v>
      </c>
      <c r="BJ155" s="18" t="s">
        <v>82</v>
      </c>
      <c r="BK155" s="140">
        <f>ROUND(I155*H155,2)</f>
        <v>0</v>
      </c>
      <c r="BL155" s="18" t="s">
        <v>136</v>
      </c>
      <c r="BM155" s="139" t="s">
        <v>207</v>
      </c>
    </row>
    <row r="156" spans="2:65" s="1" customFormat="1" ht="11.25">
      <c r="B156" s="33"/>
      <c r="D156" s="141" t="s">
        <v>138</v>
      </c>
      <c r="F156" s="142" t="s">
        <v>208</v>
      </c>
      <c r="I156" s="143"/>
      <c r="L156" s="33"/>
      <c r="M156" s="144"/>
      <c r="T156" s="54"/>
      <c r="AT156" s="18" t="s">
        <v>138</v>
      </c>
      <c r="AU156" s="18" t="s">
        <v>84</v>
      </c>
    </row>
    <row r="157" spans="2:65" s="12" customFormat="1" ht="11.25">
      <c r="B157" s="145"/>
      <c r="D157" s="146" t="s">
        <v>140</v>
      </c>
      <c r="E157" s="147" t="s">
        <v>19</v>
      </c>
      <c r="F157" s="148" t="s">
        <v>141</v>
      </c>
      <c r="H157" s="147" t="s">
        <v>19</v>
      </c>
      <c r="I157" s="149"/>
      <c r="L157" s="145"/>
      <c r="M157" s="150"/>
      <c r="T157" s="151"/>
      <c r="AT157" s="147" t="s">
        <v>140</v>
      </c>
      <c r="AU157" s="147" t="s">
        <v>84</v>
      </c>
      <c r="AV157" s="12" t="s">
        <v>82</v>
      </c>
      <c r="AW157" s="12" t="s">
        <v>35</v>
      </c>
      <c r="AX157" s="12" t="s">
        <v>74</v>
      </c>
      <c r="AY157" s="147" t="s">
        <v>129</v>
      </c>
    </row>
    <row r="158" spans="2:65" s="12" customFormat="1" ht="11.25">
      <c r="B158" s="145"/>
      <c r="D158" s="146" t="s">
        <v>140</v>
      </c>
      <c r="E158" s="147" t="s">
        <v>19</v>
      </c>
      <c r="F158" s="148" t="s">
        <v>209</v>
      </c>
      <c r="H158" s="147" t="s">
        <v>19</v>
      </c>
      <c r="I158" s="149"/>
      <c r="L158" s="145"/>
      <c r="M158" s="150"/>
      <c r="T158" s="151"/>
      <c r="AT158" s="147" t="s">
        <v>140</v>
      </c>
      <c r="AU158" s="147" t="s">
        <v>84</v>
      </c>
      <c r="AV158" s="12" t="s">
        <v>82</v>
      </c>
      <c r="AW158" s="12" t="s">
        <v>35</v>
      </c>
      <c r="AX158" s="12" t="s">
        <v>74</v>
      </c>
      <c r="AY158" s="147" t="s">
        <v>129</v>
      </c>
    </row>
    <row r="159" spans="2:65" s="12" customFormat="1" ht="11.25">
      <c r="B159" s="145"/>
      <c r="D159" s="146" t="s">
        <v>140</v>
      </c>
      <c r="E159" s="147" t="s">
        <v>19</v>
      </c>
      <c r="F159" s="148" t="s">
        <v>197</v>
      </c>
      <c r="H159" s="147" t="s">
        <v>19</v>
      </c>
      <c r="I159" s="149"/>
      <c r="L159" s="145"/>
      <c r="M159" s="150"/>
      <c r="T159" s="151"/>
      <c r="AT159" s="147" t="s">
        <v>140</v>
      </c>
      <c r="AU159" s="147" t="s">
        <v>84</v>
      </c>
      <c r="AV159" s="12" t="s">
        <v>82</v>
      </c>
      <c r="AW159" s="12" t="s">
        <v>35</v>
      </c>
      <c r="AX159" s="12" t="s">
        <v>74</v>
      </c>
      <c r="AY159" s="147" t="s">
        <v>129</v>
      </c>
    </row>
    <row r="160" spans="2:65" s="12" customFormat="1" ht="22.5">
      <c r="B160" s="145"/>
      <c r="D160" s="146" t="s">
        <v>140</v>
      </c>
      <c r="E160" s="147" t="s">
        <v>19</v>
      </c>
      <c r="F160" s="148" t="s">
        <v>210</v>
      </c>
      <c r="H160" s="147" t="s">
        <v>19</v>
      </c>
      <c r="I160" s="149"/>
      <c r="L160" s="145"/>
      <c r="M160" s="150"/>
      <c r="T160" s="151"/>
      <c r="AT160" s="147" t="s">
        <v>140</v>
      </c>
      <c r="AU160" s="147" t="s">
        <v>84</v>
      </c>
      <c r="AV160" s="12" t="s">
        <v>82</v>
      </c>
      <c r="AW160" s="12" t="s">
        <v>35</v>
      </c>
      <c r="AX160" s="12" t="s">
        <v>74</v>
      </c>
      <c r="AY160" s="147" t="s">
        <v>129</v>
      </c>
    </row>
    <row r="161" spans="2:65" s="12" customFormat="1" ht="11.25">
      <c r="B161" s="145"/>
      <c r="D161" s="146" t="s">
        <v>140</v>
      </c>
      <c r="E161" s="147" t="s">
        <v>19</v>
      </c>
      <c r="F161" s="148" t="s">
        <v>184</v>
      </c>
      <c r="H161" s="147" t="s">
        <v>19</v>
      </c>
      <c r="I161" s="149"/>
      <c r="L161" s="145"/>
      <c r="M161" s="150"/>
      <c r="T161" s="151"/>
      <c r="AT161" s="147" t="s">
        <v>140</v>
      </c>
      <c r="AU161" s="147" t="s">
        <v>84</v>
      </c>
      <c r="AV161" s="12" t="s">
        <v>82</v>
      </c>
      <c r="AW161" s="12" t="s">
        <v>35</v>
      </c>
      <c r="AX161" s="12" t="s">
        <v>74</v>
      </c>
      <c r="AY161" s="147" t="s">
        <v>129</v>
      </c>
    </row>
    <row r="162" spans="2:65" s="13" customFormat="1" ht="11.25">
      <c r="B162" s="152"/>
      <c r="D162" s="146" t="s">
        <v>140</v>
      </c>
      <c r="E162" s="153" t="s">
        <v>19</v>
      </c>
      <c r="F162" s="154" t="s">
        <v>211</v>
      </c>
      <c r="H162" s="155">
        <v>63.94</v>
      </c>
      <c r="I162" s="156"/>
      <c r="L162" s="152"/>
      <c r="M162" s="157"/>
      <c r="T162" s="158"/>
      <c r="AT162" s="153" t="s">
        <v>140</v>
      </c>
      <c r="AU162" s="153" t="s">
        <v>84</v>
      </c>
      <c r="AV162" s="13" t="s">
        <v>84</v>
      </c>
      <c r="AW162" s="13" t="s">
        <v>35</v>
      </c>
      <c r="AX162" s="13" t="s">
        <v>74</v>
      </c>
      <c r="AY162" s="153" t="s">
        <v>129</v>
      </c>
    </row>
    <row r="163" spans="2:65" s="13" customFormat="1" ht="11.25">
      <c r="B163" s="152"/>
      <c r="D163" s="146" t="s">
        <v>140</v>
      </c>
      <c r="E163" s="153" t="s">
        <v>19</v>
      </c>
      <c r="F163" s="154" t="s">
        <v>212</v>
      </c>
      <c r="H163" s="155">
        <v>81.88</v>
      </c>
      <c r="I163" s="156"/>
      <c r="L163" s="152"/>
      <c r="M163" s="157"/>
      <c r="T163" s="158"/>
      <c r="AT163" s="153" t="s">
        <v>140</v>
      </c>
      <c r="AU163" s="153" t="s">
        <v>84</v>
      </c>
      <c r="AV163" s="13" t="s">
        <v>84</v>
      </c>
      <c r="AW163" s="13" t="s">
        <v>35</v>
      </c>
      <c r="AX163" s="13" t="s">
        <v>74</v>
      </c>
      <c r="AY163" s="153" t="s">
        <v>129</v>
      </c>
    </row>
    <row r="164" spans="2:65" s="14" customFormat="1" ht="11.25">
      <c r="B164" s="159"/>
      <c r="D164" s="146" t="s">
        <v>140</v>
      </c>
      <c r="E164" s="160" t="s">
        <v>19</v>
      </c>
      <c r="F164" s="161" t="s">
        <v>190</v>
      </c>
      <c r="H164" s="162">
        <v>145.82</v>
      </c>
      <c r="I164" s="163"/>
      <c r="L164" s="159"/>
      <c r="M164" s="164"/>
      <c r="T164" s="165"/>
      <c r="AT164" s="160" t="s">
        <v>140</v>
      </c>
      <c r="AU164" s="160" t="s">
        <v>84</v>
      </c>
      <c r="AV164" s="14" t="s">
        <v>136</v>
      </c>
      <c r="AW164" s="14" t="s">
        <v>35</v>
      </c>
      <c r="AX164" s="14" t="s">
        <v>82</v>
      </c>
      <c r="AY164" s="160" t="s">
        <v>129</v>
      </c>
    </row>
    <row r="165" spans="2:65" s="1" customFormat="1" ht="62.65" customHeight="1">
      <c r="B165" s="33"/>
      <c r="C165" s="128" t="s">
        <v>8</v>
      </c>
      <c r="D165" s="128" t="s">
        <v>131</v>
      </c>
      <c r="E165" s="129" t="s">
        <v>213</v>
      </c>
      <c r="F165" s="130" t="s">
        <v>214</v>
      </c>
      <c r="G165" s="131" t="s">
        <v>134</v>
      </c>
      <c r="H165" s="132">
        <v>1375.48</v>
      </c>
      <c r="I165" s="133"/>
      <c r="J165" s="134">
        <f>ROUND(I165*H165,2)</f>
        <v>0</v>
      </c>
      <c r="K165" s="130" t="s">
        <v>135</v>
      </c>
      <c r="L165" s="33"/>
      <c r="M165" s="135" t="s">
        <v>19</v>
      </c>
      <c r="N165" s="136" t="s">
        <v>45</v>
      </c>
      <c r="P165" s="137">
        <f>O165*H165</f>
        <v>0</v>
      </c>
      <c r="Q165" s="137">
        <v>0</v>
      </c>
      <c r="R165" s="137">
        <f>Q165*H165</f>
        <v>0</v>
      </c>
      <c r="S165" s="137">
        <v>0.22</v>
      </c>
      <c r="T165" s="138">
        <f>S165*H165</f>
        <v>302.60559999999998</v>
      </c>
      <c r="AR165" s="139" t="s">
        <v>136</v>
      </c>
      <c r="AT165" s="139" t="s">
        <v>131</v>
      </c>
      <c r="AU165" s="139" t="s">
        <v>84</v>
      </c>
      <c r="AY165" s="18" t="s">
        <v>129</v>
      </c>
      <c r="BE165" s="140">
        <f>IF(N165="základní",J165,0)</f>
        <v>0</v>
      </c>
      <c r="BF165" s="140">
        <f>IF(N165="snížená",J165,0)</f>
        <v>0</v>
      </c>
      <c r="BG165" s="140">
        <f>IF(N165="zákl. přenesená",J165,0)</f>
        <v>0</v>
      </c>
      <c r="BH165" s="140">
        <f>IF(N165="sníž. přenesená",J165,0)</f>
        <v>0</v>
      </c>
      <c r="BI165" s="140">
        <f>IF(N165="nulová",J165,0)</f>
        <v>0</v>
      </c>
      <c r="BJ165" s="18" t="s">
        <v>82</v>
      </c>
      <c r="BK165" s="140">
        <f>ROUND(I165*H165,2)</f>
        <v>0</v>
      </c>
      <c r="BL165" s="18" t="s">
        <v>136</v>
      </c>
      <c r="BM165" s="139" t="s">
        <v>215</v>
      </c>
    </row>
    <row r="166" spans="2:65" s="1" customFormat="1" ht="11.25">
      <c r="B166" s="33"/>
      <c r="D166" s="141" t="s">
        <v>138</v>
      </c>
      <c r="F166" s="142" t="s">
        <v>216</v>
      </c>
      <c r="I166" s="143"/>
      <c r="L166" s="33"/>
      <c r="M166" s="144"/>
      <c r="T166" s="54"/>
      <c r="AT166" s="18" t="s">
        <v>138</v>
      </c>
      <c r="AU166" s="18" t="s">
        <v>84</v>
      </c>
    </row>
    <row r="167" spans="2:65" s="12" customFormat="1" ht="11.25">
      <c r="B167" s="145"/>
      <c r="D167" s="146" t="s">
        <v>140</v>
      </c>
      <c r="E167" s="147" t="s">
        <v>19</v>
      </c>
      <c r="F167" s="148" t="s">
        <v>141</v>
      </c>
      <c r="H167" s="147" t="s">
        <v>19</v>
      </c>
      <c r="I167" s="149"/>
      <c r="L167" s="145"/>
      <c r="M167" s="150"/>
      <c r="T167" s="151"/>
      <c r="AT167" s="147" t="s">
        <v>140</v>
      </c>
      <c r="AU167" s="147" t="s">
        <v>84</v>
      </c>
      <c r="AV167" s="12" t="s">
        <v>82</v>
      </c>
      <c r="AW167" s="12" t="s">
        <v>35</v>
      </c>
      <c r="AX167" s="12" t="s">
        <v>74</v>
      </c>
      <c r="AY167" s="147" t="s">
        <v>129</v>
      </c>
    </row>
    <row r="168" spans="2:65" s="12" customFormat="1" ht="11.25">
      <c r="B168" s="145"/>
      <c r="D168" s="146" t="s">
        <v>140</v>
      </c>
      <c r="E168" s="147" t="s">
        <v>19</v>
      </c>
      <c r="F168" s="148" t="s">
        <v>196</v>
      </c>
      <c r="H168" s="147" t="s">
        <v>19</v>
      </c>
      <c r="I168" s="149"/>
      <c r="L168" s="145"/>
      <c r="M168" s="150"/>
      <c r="T168" s="151"/>
      <c r="AT168" s="147" t="s">
        <v>140</v>
      </c>
      <c r="AU168" s="147" t="s">
        <v>84</v>
      </c>
      <c r="AV168" s="12" t="s">
        <v>82</v>
      </c>
      <c r="AW168" s="12" t="s">
        <v>35</v>
      </c>
      <c r="AX168" s="12" t="s">
        <v>74</v>
      </c>
      <c r="AY168" s="147" t="s">
        <v>129</v>
      </c>
    </row>
    <row r="169" spans="2:65" s="12" customFormat="1" ht="11.25">
      <c r="B169" s="145"/>
      <c r="D169" s="146" t="s">
        <v>140</v>
      </c>
      <c r="E169" s="147" t="s">
        <v>19</v>
      </c>
      <c r="F169" s="148" t="s">
        <v>197</v>
      </c>
      <c r="H169" s="147" t="s">
        <v>19</v>
      </c>
      <c r="I169" s="149"/>
      <c r="L169" s="145"/>
      <c r="M169" s="150"/>
      <c r="T169" s="151"/>
      <c r="AT169" s="147" t="s">
        <v>140</v>
      </c>
      <c r="AU169" s="147" t="s">
        <v>84</v>
      </c>
      <c r="AV169" s="12" t="s">
        <v>82</v>
      </c>
      <c r="AW169" s="12" t="s">
        <v>35</v>
      </c>
      <c r="AX169" s="12" t="s">
        <v>74</v>
      </c>
      <c r="AY169" s="147" t="s">
        <v>129</v>
      </c>
    </row>
    <row r="170" spans="2:65" s="12" customFormat="1" ht="22.5">
      <c r="B170" s="145"/>
      <c r="D170" s="146" t="s">
        <v>140</v>
      </c>
      <c r="E170" s="147" t="s">
        <v>19</v>
      </c>
      <c r="F170" s="148" t="s">
        <v>217</v>
      </c>
      <c r="H170" s="147" t="s">
        <v>19</v>
      </c>
      <c r="I170" s="149"/>
      <c r="L170" s="145"/>
      <c r="M170" s="150"/>
      <c r="T170" s="151"/>
      <c r="AT170" s="147" t="s">
        <v>140</v>
      </c>
      <c r="AU170" s="147" t="s">
        <v>84</v>
      </c>
      <c r="AV170" s="12" t="s">
        <v>82</v>
      </c>
      <c r="AW170" s="12" t="s">
        <v>35</v>
      </c>
      <c r="AX170" s="12" t="s">
        <v>74</v>
      </c>
      <c r="AY170" s="147" t="s">
        <v>129</v>
      </c>
    </row>
    <row r="171" spans="2:65" s="12" customFormat="1" ht="11.25">
      <c r="B171" s="145"/>
      <c r="D171" s="146" t="s">
        <v>140</v>
      </c>
      <c r="E171" s="147" t="s">
        <v>19</v>
      </c>
      <c r="F171" s="148" t="s">
        <v>198</v>
      </c>
      <c r="H171" s="147" t="s">
        <v>19</v>
      </c>
      <c r="I171" s="149"/>
      <c r="L171" s="145"/>
      <c r="M171" s="150"/>
      <c r="T171" s="151"/>
      <c r="AT171" s="147" t="s">
        <v>140</v>
      </c>
      <c r="AU171" s="147" t="s">
        <v>84</v>
      </c>
      <c r="AV171" s="12" t="s">
        <v>82</v>
      </c>
      <c r="AW171" s="12" t="s">
        <v>35</v>
      </c>
      <c r="AX171" s="12" t="s">
        <v>74</v>
      </c>
      <c r="AY171" s="147" t="s">
        <v>129</v>
      </c>
    </row>
    <row r="172" spans="2:65" s="12" customFormat="1" ht="11.25">
      <c r="B172" s="145"/>
      <c r="D172" s="146" t="s">
        <v>140</v>
      </c>
      <c r="E172" s="147" t="s">
        <v>19</v>
      </c>
      <c r="F172" s="148" t="s">
        <v>218</v>
      </c>
      <c r="H172" s="147" t="s">
        <v>19</v>
      </c>
      <c r="I172" s="149"/>
      <c r="L172" s="145"/>
      <c r="M172" s="150"/>
      <c r="T172" s="151"/>
      <c r="AT172" s="147" t="s">
        <v>140</v>
      </c>
      <c r="AU172" s="147" t="s">
        <v>84</v>
      </c>
      <c r="AV172" s="12" t="s">
        <v>82</v>
      </c>
      <c r="AW172" s="12" t="s">
        <v>35</v>
      </c>
      <c r="AX172" s="12" t="s">
        <v>74</v>
      </c>
      <c r="AY172" s="147" t="s">
        <v>129</v>
      </c>
    </row>
    <row r="173" spans="2:65" s="13" customFormat="1" ht="11.25">
      <c r="B173" s="152"/>
      <c r="D173" s="146" t="s">
        <v>140</v>
      </c>
      <c r="E173" s="153" t="s">
        <v>19</v>
      </c>
      <c r="F173" s="154" t="s">
        <v>199</v>
      </c>
      <c r="H173" s="155">
        <v>280.27999999999997</v>
      </c>
      <c r="I173" s="156"/>
      <c r="L173" s="152"/>
      <c r="M173" s="157"/>
      <c r="T173" s="158"/>
      <c r="AT173" s="153" t="s">
        <v>140</v>
      </c>
      <c r="AU173" s="153" t="s">
        <v>84</v>
      </c>
      <c r="AV173" s="13" t="s">
        <v>84</v>
      </c>
      <c r="AW173" s="13" t="s">
        <v>35</v>
      </c>
      <c r="AX173" s="13" t="s">
        <v>74</v>
      </c>
      <c r="AY173" s="153" t="s">
        <v>129</v>
      </c>
    </row>
    <row r="174" spans="2:65" s="12" customFormat="1" ht="22.5">
      <c r="B174" s="145"/>
      <c r="D174" s="146" t="s">
        <v>140</v>
      </c>
      <c r="E174" s="147" t="s">
        <v>19</v>
      </c>
      <c r="F174" s="148" t="s">
        <v>200</v>
      </c>
      <c r="H174" s="147" t="s">
        <v>19</v>
      </c>
      <c r="I174" s="149"/>
      <c r="L174" s="145"/>
      <c r="M174" s="150"/>
      <c r="T174" s="151"/>
      <c r="AT174" s="147" t="s">
        <v>140</v>
      </c>
      <c r="AU174" s="147" t="s">
        <v>84</v>
      </c>
      <c r="AV174" s="12" t="s">
        <v>82</v>
      </c>
      <c r="AW174" s="12" t="s">
        <v>35</v>
      </c>
      <c r="AX174" s="12" t="s">
        <v>74</v>
      </c>
      <c r="AY174" s="147" t="s">
        <v>129</v>
      </c>
    </row>
    <row r="175" spans="2:65" s="12" customFormat="1" ht="11.25">
      <c r="B175" s="145"/>
      <c r="D175" s="146" t="s">
        <v>140</v>
      </c>
      <c r="E175" s="147" t="s">
        <v>19</v>
      </c>
      <c r="F175" s="148" t="s">
        <v>219</v>
      </c>
      <c r="H175" s="147" t="s">
        <v>19</v>
      </c>
      <c r="I175" s="149"/>
      <c r="L175" s="145"/>
      <c r="M175" s="150"/>
      <c r="T175" s="151"/>
      <c r="AT175" s="147" t="s">
        <v>140</v>
      </c>
      <c r="AU175" s="147" t="s">
        <v>84</v>
      </c>
      <c r="AV175" s="12" t="s">
        <v>82</v>
      </c>
      <c r="AW175" s="12" t="s">
        <v>35</v>
      </c>
      <c r="AX175" s="12" t="s">
        <v>74</v>
      </c>
      <c r="AY175" s="147" t="s">
        <v>129</v>
      </c>
    </row>
    <row r="176" spans="2:65" s="13" customFormat="1" ht="11.25">
      <c r="B176" s="152"/>
      <c r="D176" s="146" t="s">
        <v>140</v>
      </c>
      <c r="E176" s="153" t="s">
        <v>19</v>
      </c>
      <c r="F176" s="154" t="s">
        <v>220</v>
      </c>
      <c r="H176" s="155">
        <v>953.94</v>
      </c>
      <c r="I176" s="156"/>
      <c r="L176" s="152"/>
      <c r="M176" s="157"/>
      <c r="T176" s="158"/>
      <c r="AT176" s="153" t="s">
        <v>140</v>
      </c>
      <c r="AU176" s="153" t="s">
        <v>84</v>
      </c>
      <c r="AV176" s="13" t="s">
        <v>84</v>
      </c>
      <c r="AW176" s="13" t="s">
        <v>35</v>
      </c>
      <c r="AX176" s="13" t="s">
        <v>74</v>
      </c>
      <c r="AY176" s="153" t="s">
        <v>129</v>
      </c>
    </row>
    <row r="177" spans="2:65" s="12" customFormat="1" ht="11.25">
      <c r="B177" s="145"/>
      <c r="D177" s="146" t="s">
        <v>140</v>
      </c>
      <c r="E177" s="147" t="s">
        <v>19</v>
      </c>
      <c r="F177" s="148" t="s">
        <v>187</v>
      </c>
      <c r="H177" s="147" t="s">
        <v>19</v>
      </c>
      <c r="I177" s="149"/>
      <c r="L177" s="145"/>
      <c r="M177" s="150"/>
      <c r="T177" s="151"/>
      <c r="AT177" s="147" t="s">
        <v>140</v>
      </c>
      <c r="AU177" s="147" t="s">
        <v>84</v>
      </c>
      <c r="AV177" s="12" t="s">
        <v>82</v>
      </c>
      <c r="AW177" s="12" t="s">
        <v>35</v>
      </c>
      <c r="AX177" s="12" t="s">
        <v>74</v>
      </c>
      <c r="AY177" s="147" t="s">
        <v>129</v>
      </c>
    </row>
    <row r="178" spans="2:65" s="12" customFormat="1" ht="11.25">
      <c r="B178" s="145"/>
      <c r="D178" s="146" t="s">
        <v>140</v>
      </c>
      <c r="E178" s="147" t="s">
        <v>19</v>
      </c>
      <c r="F178" s="148" t="s">
        <v>221</v>
      </c>
      <c r="H178" s="147" t="s">
        <v>19</v>
      </c>
      <c r="I178" s="149"/>
      <c r="L178" s="145"/>
      <c r="M178" s="150"/>
      <c r="T178" s="151"/>
      <c r="AT178" s="147" t="s">
        <v>140</v>
      </c>
      <c r="AU178" s="147" t="s">
        <v>84</v>
      </c>
      <c r="AV178" s="12" t="s">
        <v>82</v>
      </c>
      <c r="AW178" s="12" t="s">
        <v>35</v>
      </c>
      <c r="AX178" s="12" t="s">
        <v>74</v>
      </c>
      <c r="AY178" s="147" t="s">
        <v>129</v>
      </c>
    </row>
    <row r="179" spans="2:65" s="13" customFormat="1" ht="11.25">
      <c r="B179" s="152"/>
      <c r="D179" s="146" t="s">
        <v>140</v>
      </c>
      <c r="E179" s="153" t="s">
        <v>19</v>
      </c>
      <c r="F179" s="154" t="s">
        <v>222</v>
      </c>
      <c r="H179" s="155">
        <v>20.02</v>
      </c>
      <c r="I179" s="156"/>
      <c r="L179" s="152"/>
      <c r="M179" s="157"/>
      <c r="T179" s="158"/>
      <c r="AT179" s="153" t="s">
        <v>140</v>
      </c>
      <c r="AU179" s="153" t="s">
        <v>84</v>
      </c>
      <c r="AV179" s="13" t="s">
        <v>84</v>
      </c>
      <c r="AW179" s="13" t="s">
        <v>35</v>
      </c>
      <c r="AX179" s="13" t="s">
        <v>74</v>
      </c>
      <c r="AY179" s="153" t="s">
        <v>129</v>
      </c>
    </row>
    <row r="180" spans="2:65" s="13" customFormat="1" ht="11.25">
      <c r="B180" s="152"/>
      <c r="D180" s="146" t="s">
        <v>140</v>
      </c>
      <c r="E180" s="153" t="s">
        <v>19</v>
      </c>
      <c r="F180" s="154" t="s">
        <v>189</v>
      </c>
      <c r="H180" s="155">
        <v>9.4</v>
      </c>
      <c r="I180" s="156"/>
      <c r="L180" s="152"/>
      <c r="M180" s="157"/>
      <c r="T180" s="158"/>
      <c r="AT180" s="153" t="s">
        <v>140</v>
      </c>
      <c r="AU180" s="153" t="s">
        <v>84</v>
      </c>
      <c r="AV180" s="13" t="s">
        <v>84</v>
      </c>
      <c r="AW180" s="13" t="s">
        <v>35</v>
      </c>
      <c r="AX180" s="13" t="s">
        <v>74</v>
      </c>
      <c r="AY180" s="153" t="s">
        <v>129</v>
      </c>
    </row>
    <row r="181" spans="2:65" s="12" customFormat="1" ht="11.25">
      <c r="B181" s="145"/>
      <c r="D181" s="146" t="s">
        <v>140</v>
      </c>
      <c r="E181" s="147" t="s">
        <v>19</v>
      </c>
      <c r="F181" s="148" t="s">
        <v>219</v>
      </c>
      <c r="H181" s="147" t="s">
        <v>19</v>
      </c>
      <c r="I181" s="149"/>
      <c r="L181" s="145"/>
      <c r="M181" s="150"/>
      <c r="T181" s="151"/>
      <c r="AT181" s="147" t="s">
        <v>140</v>
      </c>
      <c r="AU181" s="147" t="s">
        <v>84</v>
      </c>
      <c r="AV181" s="12" t="s">
        <v>82</v>
      </c>
      <c r="AW181" s="12" t="s">
        <v>35</v>
      </c>
      <c r="AX181" s="12" t="s">
        <v>74</v>
      </c>
      <c r="AY181" s="147" t="s">
        <v>129</v>
      </c>
    </row>
    <row r="182" spans="2:65" s="13" customFormat="1" ht="11.25">
      <c r="B182" s="152"/>
      <c r="D182" s="146" t="s">
        <v>140</v>
      </c>
      <c r="E182" s="153" t="s">
        <v>19</v>
      </c>
      <c r="F182" s="154" t="s">
        <v>222</v>
      </c>
      <c r="H182" s="155">
        <v>20.02</v>
      </c>
      <c r="I182" s="156"/>
      <c r="L182" s="152"/>
      <c r="M182" s="157"/>
      <c r="T182" s="158"/>
      <c r="AT182" s="153" t="s">
        <v>140</v>
      </c>
      <c r="AU182" s="153" t="s">
        <v>84</v>
      </c>
      <c r="AV182" s="13" t="s">
        <v>84</v>
      </c>
      <c r="AW182" s="13" t="s">
        <v>35</v>
      </c>
      <c r="AX182" s="13" t="s">
        <v>74</v>
      </c>
      <c r="AY182" s="153" t="s">
        <v>129</v>
      </c>
    </row>
    <row r="183" spans="2:65" s="13" customFormat="1" ht="11.25">
      <c r="B183" s="152"/>
      <c r="D183" s="146" t="s">
        <v>140</v>
      </c>
      <c r="E183" s="153" t="s">
        <v>19</v>
      </c>
      <c r="F183" s="154" t="s">
        <v>189</v>
      </c>
      <c r="H183" s="155">
        <v>9.4</v>
      </c>
      <c r="I183" s="156"/>
      <c r="L183" s="152"/>
      <c r="M183" s="157"/>
      <c r="T183" s="158"/>
      <c r="AT183" s="153" t="s">
        <v>140</v>
      </c>
      <c r="AU183" s="153" t="s">
        <v>84</v>
      </c>
      <c r="AV183" s="13" t="s">
        <v>84</v>
      </c>
      <c r="AW183" s="13" t="s">
        <v>35</v>
      </c>
      <c r="AX183" s="13" t="s">
        <v>74</v>
      </c>
      <c r="AY183" s="153" t="s">
        <v>129</v>
      </c>
    </row>
    <row r="184" spans="2:65" s="12" customFormat="1" ht="11.25">
      <c r="B184" s="145"/>
      <c r="D184" s="146" t="s">
        <v>140</v>
      </c>
      <c r="E184" s="147" t="s">
        <v>19</v>
      </c>
      <c r="F184" s="148" t="s">
        <v>184</v>
      </c>
      <c r="H184" s="147" t="s">
        <v>19</v>
      </c>
      <c r="I184" s="149"/>
      <c r="L184" s="145"/>
      <c r="M184" s="150"/>
      <c r="T184" s="151"/>
      <c r="AT184" s="147" t="s">
        <v>140</v>
      </c>
      <c r="AU184" s="147" t="s">
        <v>84</v>
      </c>
      <c r="AV184" s="12" t="s">
        <v>82</v>
      </c>
      <c r="AW184" s="12" t="s">
        <v>35</v>
      </c>
      <c r="AX184" s="12" t="s">
        <v>74</v>
      </c>
      <c r="AY184" s="147" t="s">
        <v>129</v>
      </c>
    </row>
    <row r="185" spans="2:65" s="12" customFormat="1" ht="11.25">
      <c r="B185" s="145"/>
      <c r="D185" s="146" t="s">
        <v>140</v>
      </c>
      <c r="E185" s="147" t="s">
        <v>19</v>
      </c>
      <c r="F185" s="148" t="s">
        <v>218</v>
      </c>
      <c r="H185" s="147" t="s">
        <v>19</v>
      </c>
      <c r="I185" s="149"/>
      <c r="L185" s="145"/>
      <c r="M185" s="150"/>
      <c r="T185" s="151"/>
      <c r="AT185" s="147" t="s">
        <v>140</v>
      </c>
      <c r="AU185" s="147" t="s">
        <v>84</v>
      </c>
      <c r="AV185" s="12" t="s">
        <v>82</v>
      </c>
      <c r="AW185" s="12" t="s">
        <v>35</v>
      </c>
      <c r="AX185" s="12" t="s">
        <v>74</v>
      </c>
      <c r="AY185" s="147" t="s">
        <v>129</v>
      </c>
    </row>
    <row r="186" spans="2:65" s="13" customFormat="1" ht="11.25">
      <c r="B186" s="152"/>
      <c r="D186" s="146" t="s">
        <v>140</v>
      </c>
      <c r="E186" s="153" t="s">
        <v>19</v>
      </c>
      <c r="F186" s="154" t="s">
        <v>223</v>
      </c>
      <c r="H186" s="155">
        <v>82.42</v>
      </c>
      <c r="I186" s="156"/>
      <c r="L186" s="152"/>
      <c r="M186" s="157"/>
      <c r="T186" s="158"/>
      <c r="AT186" s="153" t="s">
        <v>140</v>
      </c>
      <c r="AU186" s="153" t="s">
        <v>84</v>
      </c>
      <c r="AV186" s="13" t="s">
        <v>84</v>
      </c>
      <c r="AW186" s="13" t="s">
        <v>35</v>
      </c>
      <c r="AX186" s="13" t="s">
        <v>74</v>
      </c>
      <c r="AY186" s="153" t="s">
        <v>129</v>
      </c>
    </row>
    <row r="187" spans="2:65" s="14" customFormat="1" ht="11.25">
      <c r="B187" s="159"/>
      <c r="D187" s="146" t="s">
        <v>140</v>
      </c>
      <c r="E187" s="160" t="s">
        <v>19</v>
      </c>
      <c r="F187" s="161" t="s">
        <v>190</v>
      </c>
      <c r="H187" s="162">
        <v>1375.4800000000002</v>
      </c>
      <c r="I187" s="163"/>
      <c r="L187" s="159"/>
      <c r="M187" s="164"/>
      <c r="T187" s="165"/>
      <c r="AT187" s="160" t="s">
        <v>140</v>
      </c>
      <c r="AU187" s="160" t="s">
        <v>84</v>
      </c>
      <c r="AV187" s="14" t="s">
        <v>136</v>
      </c>
      <c r="AW187" s="14" t="s">
        <v>35</v>
      </c>
      <c r="AX187" s="14" t="s">
        <v>82</v>
      </c>
      <c r="AY187" s="160" t="s">
        <v>129</v>
      </c>
    </row>
    <row r="188" spans="2:65" s="1" customFormat="1" ht="62.65" customHeight="1">
      <c r="B188" s="33"/>
      <c r="C188" s="128" t="s">
        <v>224</v>
      </c>
      <c r="D188" s="128" t="s">
        <v>131</v>
      </c>
      <c r="E188" s="129" t="s">
        <v>225</v>
      </c>
      <c r="F188" s="130" t="s">
        <v>226</v>
      </c>
      <c r="G188" s="131" t="s">
        <v>134</v>
      </c>
      <c r="H188" s="132">
        <v>953.94</v>
      </c>
      <c r="I188" s="133"/>
      <c r="J188" s="134">
        <f>ROUND(I188*H188,2)</f>
        <v>0</v>
      </c>
      <c r="K188" s="130" t="s">
        <v>135</v>
      </c>
      <c r="L188" s="33"/>
      <c r="M188" s="135" t="s">
        <v>19</v>
      </c>
      <c r="N188" s="136" t="s">
        <v>45</v>
      </c>
      <c r="P188" s="137">
        <f>O188*H188</f>
        <v>0</v>
      </c>
      <c r="Q188" s="137">
        <v>0</v>
      </c>
      <c r="R188" s="137">
        <f>Q188*H188</f>
        <v>0</v>
      </c>
      <c r="S188" s="137">
        <v>0.316</v>
      </c>
      <c r="T188" s="138">
        <f>S188*H188</f>
        <v>301.44504000000001</v>
      </c>
      <c r="AR188" s="139" t="s">
        <v>136</v>
      </c>
      <c r="AT188" s="139" t="s">
        <v>131</v>
      </c>
      <c r="AU188" s="139" t="s">
        <v>84</v>
      </c>
      <c r="AY188" s="18" t="s">
        <v>129</v>
      </c>
      <c r="BE188" s="140">
        <f>IF(N188="základní",J188,0)</f>
        <v>0</v>
      </c>
      <c r="BF188" s="140">
        <f>IF(N188="snížená",J188,0)</f>
        <v>0</v>
      </c>
      <c r="BG188" s="140">
        <f>IF(N188="zákl. přenesená",J188,0)</f>
        <v>0</v>
      </c>
      <c r="BH188" s="140">
        <f>IF(N188="sníž. přenesená",J188,0)</f>
        <v>0</v>
      </c>
      <c r="BI188" s="140">
        <f>IF(N188="nulová",J188,0)</f>
        <v>0</v>
      </c>
      <c r="BJ188" s="18" t="s">
        <v>82</v>
      </c>
      <c r="BK188" s="140">
        <f>ROUND(I188*H188,2)</f>
        <v>0</v>
      </c>
      <c r="BL188" s="18" t="s">
        <v>136</v>
      </c>
      <c r="BM188" s="139" t="s">
        <v>227</v>
      </c>
    </row>
    <row r="189" spans="2:65" s="1" customFormat="1" ht="11.25">
      <c r="B189" s="33"/>
      <c r="D189" s="141" t="s">
        <v>138</v>
      </c>
      <c r="F189" s="142" t="s">
        <v>228</v>
      </c>
      <c r="I189" s="143"/>
      <c r="L189" s="33"/>
      <c r="M189" s="144"/>
      <c r="T189" s="54"/>
      <c r="AT189" s="18" t="s">
        <v>138</v>
      </c>
      <c r="AU189" s="18" t="s">
        <v>84</v>
      </c>
    </row>
    <row r="190" spans="2:65" s="12" customFormat="1" ht="22.5">
      <c r="B190" s="145"/>
      <c r="D190" s="146" t="s">
        <v>140</v>
      </c>
      <c r="E190" s="147" t="s">
        <v>19</v>
      </c>
      <c r="F190" s="148" t="s">
        <v>200</v>
      </c>
      <c r="H190" s="147" t="s">
        <v>19</v>
      </c>
      <c r="I190" s="149"/>
      <c r="L190" s="145"/>
      <c r="M190" s="150"/>
      <c r="T190" s="151"/>
      <c r="AT190" s="147" t="s">
        <v>140</v>
      </c>
      <c r="AU190" s="147" t="s">
        <v>84</v>
      </c>
      <c r="AV190" s="12" t="s">
        <v>82</v>
      </c>
      <c r="AW190" s="12" t="s">
        <v>35</v>
      </c>
      <c r="AX190" s="12" t="s">
        <v>74</v>
      </c>
      <c r="AY190" s="147" t="s">
        <v>129</v>
      </c>
    </row>
    <row r="191" spans="2:65" s="12" customFormat="1" ht="22.5">
      <c r="B191" s="145"/>
      <c r="D191" s="146" t="s">
        <v>140</v>
      </c>
      <c r="E191" s="147" t="s">
        <v>19</v>
      </c>
      <c r="F191" s="148" t="s">
        <v>217</v>
      </c>
      <c r="H191" s="147" t="s">
        <v>19</v>
      </c>
      <c r="I191" s="149"/>
      <c r="L191" s="145"/>
      <c r="M191" s="150"/>
      <c r="T191" s="151"/>
      <c r="AT191" s="147" t="s">
        <v>140</v>
      </c>
      <c r="AU191" s="147" t="s">
        <v>84</v>
      </c>
      <c r="AV191" s="12" t="s">
        <v>82</v>
      </c>
      <c r="AW191" s="12" t="s">
        <v>35</v>
      </c>
      <c r="AX191" s="12" t="s">
        <v>74</v>
      </c>
      <c r="AY191" s="147" t="s">
        <v>129</v>
      </c>
    </row>
    <row r="192" spans="2:65" s="12" customFormat="1" ht="11.25">
      <c r="B192" s="145"/>
      <c r="D192" s="146" t="s">
        <v>140</v>
      </c>
      <c r="E192" s="147" t="s">
        <v>19</v>
      </c>
      <c r="F192" s="148" t="s">
        <v>229</v>
      </c>
      <c r="H192" s="147" t="s">
        <v>19</v>
      </c>
      <c r="I192" s="149"/>
      <c r="L192" s="145"/>
      <c r="M192" s="150"/>
      <c r="T192" s="151"/>
      <c r="AT192" s="147" t="s">
        <v>140</v>
      </c>
      <c r="AU192" s="147" t="s">
        <v>84</v>
      </c>
      <c r="AV192" s="12" t="s">
        <v>82</v>
      </c>
      <c r="AW192" s="12" t="s">
        <v>35</v>
      </c>
      <c r="AX192" s="12" t="s">
        <v>74</v>
      </c>
      <c r="AY192" s="147" t="s">
        <v>129</v>
      </c>
    </row>
    <row r="193" spans="2:65" s="13" customFormat="1" ht="11.25">
      <c r="B193" s="152"/>
      <c r="D193" s="146" t="s">
        <v>140</v>
      </c>
      <c r="E193" s="153" t="s">
        <v>19</v>
      </c>
      <c r="F193" s="154" t="s">
        <v>220</v>
      </c>
      <c r="H193" s="155">
        <v>953.94</v>
      </c>
      <c r="I193" s="156"/>
      <c r="L193" s="152"/>
      <c r="M193" s="157"/>
      <c r="T193" s="158"/>
      <c r="AT193" s="153" t="s">
        <v>140</v>
      </c>
      <c r="AU193" s="153" t="s">
        <v>84</v>
      </c>
      <c r="AV193" s="13" t="s">
        <v>84</v>
      </c>
      <c r="AW193" s="13" t="s">
        <v>35</v>
      </c>
      <c r="AX193" s="13" t="s">
        <v>74</v>
      </c>
      <c r="AY193" s="153" t="s">
        <v>129</v>
      </c>
    </row>
    <row r="194" spans="2:65" s="14" customFormat="1" ht="11.25">
      <c r="B194" s="159"/>
      <c r="D194" s="146" t="s">
        <v>140</v>
      </c>
      <c r="E194" s="160" t="s">
        <v>19</v>
      </c>
      <c r="F194" s="161" t="s">
        <v>190</v>
      </c>
      <c r="H194" s="162">
        <v>953.94</v>
      </c>
      <c r="I194" s="163"/>
      <c r="L194" s="159"/>
      <c r="M194" s="164"/>
      <c r="T194" s="165"/>
      <c r="AT194" s="160" t="s">
        <v>140</v>
      </c>
      <c r="AU194" s="160" t="s">
        <v>84</v>
      </c>
      <c r="AV194" s="14" t="s">
        <v>136</v>
      </c>
      <c r="AW194" s="14" t="s">
        <v>35</v>
      </c>
      <c r="AX194" s="14" t="s">
        <v>82</v>
      </c>
      <c r="AY194" s="160" t="s">
        <v>129</v>
      </c>
    </row>
    <row r="195" spans="2:65" s="1" customFormat="1" ht="66.75" customHeight="1">
      <c r="B195" s="33"/>
      <c r="C195" s="128" t="s">
        <v>230</v>
      </c>
      <c r="D195" s="128" t="s">
        <v>131</v>
      </c>
      <c r="E195" s="129" t="s">
        <v>231</v>
      </c>
      <c r="F195" s="130" t="s">
        <v>232</v>
      </c>
      <c r="G195" s="131" t="s">
        <v>134</v>
      </c>
      <c r="H195" s="132">
        <v>1234.22</v>
      </c>
      <c r="I195" s="133"/>
      <c r="J195" s="134">
        <f>ROUND(I195*H195,2)</f>
        <v>0</v>
      </c>
      <c r="K195" s="130" t="s">
        <v>135</v>
      </c>
      <c r="L195" s="33"/>
      <c r="M195" s="135" t="s">
        <v>19</v>
      </c>
      <c r="N195" s="136" t="s">
        <v>45</v>
      </c>
      <c r="P195" s="137">
        <f>O195*H195</f>
        <v>0</v>
      </c>
      <c r="Q195" s="137">
        <v>0</v>
      </c>
      <c r="R195" s="137">
        <f>Q195*H195</f>
        <v>0</v>
      </c>
      <c r="S195" s="137">
        <v>0.28999999999999998</v>
      </c>
      <c r="T195" s="138">
        <f>S195*H195</f>
        <v>357.92379999999997</v>
      </c>
      <c r="AR195" s="139" t="s">
        <v>136</v>
      </c>
      <c r="AT195" s="139" t="s">
        <v>131</v>
      </c>
      <c r="AU195" s="139" t="s">
        <v>84</v>
      </c>
      <c r="AY195" s="18" t="s">
        <v>129</v>
      </c>
      <c r="BE195" s="140">
        <f>IF(N195="základní",J195,0)</f>
        <v>0</v>
      </c>
      <c r="BF195" s="140">
        <f>IF(N195="snížená",J195,0)</f>
        <v>0</v>
      </c>
      <c r="BG195" s="140">
        <f>IF(N195="zákl. přenesená",J195,0)</f>
        <v>0</v>
      </c>
      <c r="BH195" s="140">
        <f>IF(N195="sníž. přenesená",J195,0)</f>
        <v>0</v>
      </c>
      <c r="BI195" s="140">
        <f>IF(N195="nulová",J195,0)</f>
        <v>0</v>
      </c>
      <c r="BJ195" s="18" t="s">
        <v>82</v>
      </c>
      <c r="BK195" s="140">
        <f>ROUND(I195*H195,2)</f>
        <v>0</v>
      </c>
      <c r="BL195" s="18" t="s">
        <v>136</v>
      </c>
      <c r="BM195" s="139" t="s">
        <v>233</v>
      </c>
    </row>
    <row r="196" spans="2:65" s="1" customFormat="1" ht="11.25">
      <c r="B196" s="33"/>
      <c r="D196" s="141" t="s">
        <v>138</v>
      </c>
      <c r="F196" s="142" t="s">
        <v>234</v>
      </c>
      <c r="I196" s="143"/>
      <c r="L196" s="33"/>
      <c r="M196" s="144"/>
      <c r="T196" s="54"/>
      <c r="AT196" s="18" t="s">
        <v>138</v>
      </c>
      <c r="AU196" s="18" t="s">
        <v>84</v>
      </c>
    </row>
    <row r="197" spans="2:65" s="12" customFormat="1" ht="11.25">
      <c r="B197" s="145"/>
      <c r="D197" s="146" t="s">
        <v>140</v>
      </c>
      <c r="E197" s="147" t="s">
        <v>19</v>
      </c>
      <c r="F197" s="148" t="s">
        <v>141</v>
      </c>
      <c r="H197" s="147" t="s">
        <v>19</v>
      </c>
      <c r="I197" s="149"/>
      <c r="L197" s="145"/>
      <c r="M197" s="150"/>
      <c r="T197" s="151"/>
      <c r="AT197" s="147" t="s">
        <v>140</v>
      </c>
      <c r="AU197" s="147" t="s">
        <v>84</v>
      </c>
      <c r="AV197" s="12" t="s">
        <v>82</v>
      </c>
      <c r="AW197" s="12" t="s">
        <v>35</v>
      </c>
      <c r="AX197" s="12" t="s">
        <v>74</v>
      </c>
      <c r="AY197" s="147" t="s">
        <v>129</v>
      </c>
    </row>
    <row r="198" spans="2:65" s="12" customFormat="1" ht="11.25">
      <c r="B198" s="145"/>
      <c r="D198" s="146" t="s">
        <v>140</v>
      </c>
      <c r="E198" s="147" t="s">
        <v>19</v>
      </c>
      <c r="F198" s="148" t="s">
        <v>183</v>
      </c>
      <c r="H198" s="147" t="s">
        <v>19</v>
      </c>
      <c r="I198" s="149"/>
      <c r="L198" s="145"/>
      <c r="M198" s="150"/>
      <c r="T198" s="151"/>
      <c r="AT198" s="147" t="s">
        <v>140</v>
      </c>
      <c r="AU198" s="147" t="s">
        <v>84</v>
      </c>
      <c r="AV198" s="12" t="s">
        <v>82</v>
      </c>
      <c r="AW198" s="12" t="s">
        <v>35</v>
      </c>
      <c r="AX198" s="12" t="s">
        <v>74</v>
      </c>
      <c r="AY198" s="147" t="s">
        <v>129</v>
      </c>
    </row>
    <row r="199" spans="2:65" s="12" customFormat="1" ht="11.25">
      <c r="B199" s="145"/>
      <c r="D199" s="146" t="s">
        <v>140</v>
      </c>
      <c r="E199" s="147" t="s">
        <v>19</v>
      </c>
      <c r="F199" s="148" t="s">
        <v>198</v>
      </c>
      <c r="H199" s="147" t="s">
        <v>19</v>
      </c>
      <c r="I199" s="149"/>
      <c r="L199" s="145"/>
      <c r="M199" s="150"/>
      <c r="T199" s="151"/>
      <c r="AT199" s="147" t="s">
        <v>140</v>
      </c>
      <c r="AU199" s="147" t="s">
        <v>84</v>
      </c>
      <c r="AV199" s="12" t="s">
        <v>82</v>
      </c>
      <c r="AW199" s="12" t="s">
        <v>35</v>
      </c>
      <c r="AX199" s="12" t="s">
        <v>74</v>
      </c>
      <c r="AY199" s="147" t="s">
        <v>129</v>
      </c>
    </row>
    <row r="200" spans="2:65" s="13" customFormat="1" ht="11.25">
      <c r="B200" s="152"/>
      <c r="D200" s="146" t="s">
        <v>140</v>
      </c>
      <c r="E200" s="153" t="s">
        <v>19</v>
      </c>
      <c r="F200" s="154" t="s">
        <v>199</v>
      </c>
      <c r="H200" s="155">
        <v>280.27999999999997</v>
      </c>
      <c r="I200" s="156"/>
      <c r="L200" s="152"/>
      <c r="M200" s="157"/>
      <c r="T200" s="158"/>
      <c r="AT200" s="153" t="s">
        <v>140</v>
      </c>
      <c r="AU200" s="153" t="s">
        <v>84</v>
      </c>
      <c r="AV200" s="13" t="s">
        <v>84</v>
      </c>
      <c r="AW200" s="13" t="s">
        <v>35</v>
      </c>
      <c r="AX200" s="13" t="s">
        <v>74</v>
      </c>
      <c r="AY200" s="153" t="s">
        <v>129</v>
      </c>
    </row>
    <row r="201" spans="2:65" s="12" customFormat="1" ht="22.5">
      <c r="B201" s="145"/>
      <c r="D201" s="146" t="s">
        <v>140</v>
      </c>
      <c r="E201" s="147" t="s">
        <v>19</v>
      </c>
      <c r="F201" s="148" t="s">
        <v>200</v>
      </c>
      <c r="H201" s="147" t="s">
        <v>19</v>
      </c>
      <c r="I201" s="149"/>
      <c r="L201" s="145"/>
      <c r="M201" s="150"/>
      <c r="T201" s="151"/>
      <c r="AT201" s="147" t="s">
        <v>140</v>
      </c>
      <c r="AU201" s="147" t="s">
        <v>84</v>
      </c>
      <c r="AV201" s="12" t="s">
        <v>82</v>
      </c>
      <c r="AW201" s="12" t="s">
        <v>35</v>
      </c>
      <c r="AX201" s="12" t="s">
        <v>74</v>
      </c>
      <c r="AY201" s="147" t="s">
        <v>129</v>
      </c>
    </row>
    <row r="202" spans="2:65" s="13" customFormat="1" ht="11.25">
      <c r="B202" s="152"/>
      <c r="D202" s="146" t="s">
        <v>140</v>
      </c>
      <c r="E202" s="153" t="s">
        <v>19</v>
      </c>
      <c r="F202" s="154" t="s">
        <v>220</v>
      </c>
      <c r="H202" s="155">
        <v>953.94</v>
      </c>
      <c r="I202" s="156"/>
      <c r="L202" s="152"/>
      <c r="M202" s="157"/>
      <c r="T202" s="158"/>
      <c r="AT202" s="153" t="s">
        <v>140</v>
      </c>
      <c r="AU202" s="153" t="s">
        <v>84</v>
      </c>
      <c r="AV202" s="13" t="s">
        <v>84</v>
      </c>
      <c r="AW202" s="13" t="s">
        <v>35</v>
      </c>
      <c r="AX202" s="13" t="s">
        <v>74</v>
      </c>
      <c r="AY202" s="153" t="s">
        <v>129</v>
      </c>
    </row>
    <row r="203" spans="2:65" s="14" customFormat="1" ht="11.25">
      <c r="B203" s="159"/>
      <c r="D203" s="146" t="s">
        <v>140</v>
      </c>
      <c r="E203" s="160" t="s">
        <v>19</v>
      </c>
      <c r="F203" s="161" t="s">
        <v>190</v>
      </c>
      <c r="H203" s="162">
        <v>1234.22</v>
      </c>
      <c r="I203" s="163"/>
      <c r="L203" s="159"/>
      <c r="M203" s="164"/>
      <c r="T203" s="165"/>
      <c r="AT203" s="160" t="s">
        <v>140</v>
      </c>
      <c r="AU203" s="160" t="s">
        <v>84</v>
      </c>
      <c r="AV203" s="14" t="s">
        <v>136</v>
      </c>
      <c r="AW203" s="14" t="s">
        <v>35</v>
      </c>
      <c r="AX203" s="14" t="s">
        <v>82</v>
      </c>
      <c r="AY203" s="160" t="s">
        <v>129</v>
      </c>
    </row>
    <row r="204" spans="2:65" s="1" customFormat="1" ht="44.25" customHeight="1">
      <c r="B204" s="33"/>
      <c r="C204" s="128" t="s">
        <v>235</v>
      </c>
      <c r="D204" s="128" t="s">
        <v>131</v>
      </c>
      <c r="E204" s="129" t="s">
        <v>236</v>
      </c>
      <c r="F204" s="130" t="s">
        <v>237</v>
      </c>
      <c r="G204" s="131" t="s">
        <v>134</v>
      </c>
      <c r="H204" s="132">
        <v>64</v>
      </c>
      <c r="I204" s="133"/>
      <c r="J204" s="134">
        <f>ROUND(I204*H204,2)</f>
        <v>0</v>
      </c>
      <c r="K204" s="130" t="s">
        <v>135</v>
      </c>
      <c r="L204" s="33"/>
      <c r="M204" s="135" t="s">
        <v>19</v>
      </c>
      <c r="N204" s="136" t="s">
        <v>45</v>
      </c>
      <c r="P204" s="137">
        <f>O204*H204</f>
        <v>0</v>
      </c>
      <c r="Q204" s="137">
        <v>0</v>
      </c>
      <c r="R204" s="137">
        <f>Q204*H204</f>
        <v>0</v>
      </c>
      <c r="S204" s="137">
        <v>0.35499999999999998</v>
      </c>
      <c r="T204" s="138">
        <f>S204*H204</f>
        <v>22.72</v>
      </c>
      <c r="AR204" s="139" t="s">
        <v>136</v>
      </c>
      <c r="AT204" s="139" t="s">
        <v>131</v>
      </c>
      <c r="AU204" s="139" t="s">
        <v>84</v>
      </c>
      <c r="AY204" s="18" t="s">
        <v>129</v>
      </c>
      <c r="BE204" s="140">
        <f>IF(N204="základní",J204,0)</f>
        <v>0</v>
      </c>
      <c r="BF204" s="140">
        <f>IF(N204="snížená",J204,0)</f>
        <v>0</v>
      </c>
      <c r="BG204" s="140">
        <f>IF(N204="zákl. přenesená",J204,0)</f>
        <v>0</v>
      </c>
      <c r="BH204" s="140">
        <f>IF(N204="sníž. přenesená",J204,0)</f>
        <v>0</v>
      </c>
      <c r="BI204" s="140">
        <f>IF(N204="nulová",J204,0)</f>
        <v>0</v>
      </c>
      <c r="BJ204" s="18" t="s">
        <v>82</v>
      </c>
      <c r="BK204" s="140">
        <f>ROUND(I204*H204,2)</f>
        <v>0</v>
      </c>
      <c r="BL204" s="18" t="s">
        <v>136</v>
      </c>
      <c r="BM204" s="139" t="s">
        <v>238</v>
      </c>
    </row>
    <row r="205" spans="2:65" s="1" customFormat="1" ht="11.25">
      <c r="B205" s="33"/>
      <c r="D205" s="141" t="s">
        <v>138</v>
      </c>
      <c r="F205" s="142" t="s">
        <v>239</v>
      </c>
      <c r="I205" s="143"/>
      <c r="L205" s="33"/>
      <c r="M205" s="144"/>
      <c r="T205" s="54"/>
      <c r="AT205" s="18" t="s">
        <v>138</v>
      </c>
      <c r="AU205" s="18" t="s">
        <v>84</v>
      </c>
    </row>
    <row r="206" spans="2:65" s="12" customFormat="1" ht="22.5">
      <c r="B206" s="145"/>
      <c r="D206" s="146" t="s">
        <v>140</v>
      </c>
      <c r="E206" s="147" t="s">
        <v>19</v>
      </c>
      <c r="F206" s="148" t="s">
        <v>240</v>
      </c>
      <c r="H206" s="147" t="s">
        <v>19</v>
      </c>
      <c r="I206" s="149"/>
      <c r="L206" s="145"/>
      <c r="M206" s="150"/>
      <c r="T206" s="151"/>
      <c r="AT206" s="147" t="s">
        <v>140</v>
      </c>
      <c r="AU206" s="147" t="s">
        <v>84</v>
      </c>
      <c r="AV206" s="12" t="s">
        <v>82</v>
      </c>
      <c r="AW206" s="12" t="s">
        <v>35</v>
      </c>
      <c r="AX206" s="12" t="s">
        <v>74</v>
      </c>
      <c r="AY206" s="147" t="s">
        <v>129</v>
      </c>
    </row>
    <row r="207" spans="2:65" s="13" customFormat="1" ht="11.25">
      <c r="B207" s="152"/>
      <c r="D207" s="146" t="s">
        <v>140</v>
      </c>
      <c r="E207" s="153" t="s">
        <v>19</v>
      </c>
      <c r="F207" s="154" t="s">
        <v>241</v>
      </c>
      <c r="H207" s="155">
        <v>64</v>
      </c>
      <c r="I207" s="156"/>
      <c r="L207" s="152"/>
      <c r="M207" s="157"/>
      <c r="T207" s="158"/>
      <c r="AT207" s="153" t="s">
        <v>140</v>
      </c>
      <c r="AU207" s="153" t="s">
        <v>84</v>
      </c>
      <c r="AV207" s="13" t="s">
        <v>84</v>
      </c>
      <c r="AW207" s="13" t="s">
        <v>35</v>
      </c>
      <c r="AX207" s="13" t="s">
        <v>82</v>
      </c>
      <c r="AY207" s="153" t="s">
        <v>129</v>
      </c>
    </row>
    <row r="208" spans="2:65" s="1" customFormat="1" ht="44.25" customHeight="1">
      <c r="B208" s="33"/>
      <c r="C208" s="128" t="s">
        <v>242</v>
      </c>
      <c r="D208" s="128" t="s">
        <v>131</v>
      </c>
      <c r="E208" s="129" t="s">
        <v>243</v>
      </c>
      <c r="F208" s="130" t="s">
        <v>244</v>
      </c>
      <c r="G208" s="131" t="s">
        <v>134</v>
      </c>
      <c r="H208" s="132">
        <v>6123.6</v>
      </c>
      <c r="I208" s="133"/>
      <c r="J208" s="134">
        <f>ROUND(I208*H208,2)</f>
        <v>0</v>
      </c>
      <c r="K208" s="130" t="s">
        <v>135</v>
      </c>
      <c r="L208" s="33"/>
      <c r="M208" s="135" t="s">
        <v>19</v>
      </c>
      <c r="N208" s="136" t="s">
        <v>45</v>
      </c>
      <c r="P208" s="137">
        <f>O208*H208</f>
        <v>0</v>
      </c>
      <c r="Q208" s="137">
        <v>1.0000000000000001E-5</v>
      </c>
      <c r="R208" s="137">
        <f>Q208*H208</f>
        <v>6.1236000000000006E-2</v>
      </c>
      <c r="S208" s="137">
        <v>9.1999999999999998E-2</v>
      </c>
      <c r="T208" s="138">
        <f>S208*H208</f>
        <v>563.37120000000004</v>
      </c>
      <c r="AR208" s="139" t="s">
        <v>136</v>
      </c>
      <c r="AT208" s="139" t="s">
        <v>131</v>
      </c>
      <c r="AU208" s="139" t="s">
        <v>84</v>
      </c>
      <c r="AY208" s="18" t="s">
        <v>129</v>
      </c>
      <c r="BE208" s="140">
        <f>IF(N208="základní",J208,0)</f>
        <v>0</v>
      </c>
      <c r="BF208" s="140">
        <f>IF(N208="snížená",J208,0)</f>
        <v>0</v>
      </c>
      <c r="BG208" s="140">
        <f>IF(N208="zákl. přenesená",J208,0)</f>
        <v>0</v>
      </c>
      <c r="BH208" s="140">
        <f>IF(N208="sníž. přenesená",J208,0)</f>
        <v>0</v>
      </c>
      <c r="BI208" s="140">
        <f>IF(N208="nulová",J208,0)</f>
        <v>0</v>
      </c>
      <c r="BJ208" s="18" t="s">
        <v>82</v>
      </c>
      <c r="BK208" s="140">
        <f>ROUND(I208*H208,2)</f>
        <v>0</v>
      </c>
      <c r="BL208" s="18" t="s">
        <v>136</v>
      </c>
      <c r="BM208" s="139" t="s">
        <v>245</v>
      </c>
    </row>
    <row r="209" spans="2:65" s="1" customFormat="1" ht="11.25">
      <c r="B209" s="33"/>
      <c r="D209" s="141" t="s">
        <v>138</v>
      </c>
      <c r="F209" s="142" t="s">
        <v>246</v>
      </c>
      <c r="I209" s="143"/>
      <c r="L209" s="33"/>
      <c r="M209" s="144"/>
      <c r="T209" s="54"/>
      <c r="AT209" s="18" t="s">
        <v>138</v>
      </c>
      <c r="AU209" s="18" t="s">
        <v>84</v>
      </c>
    </row>
    <row r="210" spans="2:65" s="12" customFormat="1" ht="11.25">
      <c r="B210" s="145"/>
      <c r="D210" s="146" t="s">
        <v>140</v>
      </c>
      <c r="E210" s="147" t="s">
        <v>19</v>
      </c>
      <c r="F210" s="148" t="s">
        <v>141</v>
      </c>
      <c r="H210" s="147" t="s">
        <v>19</v>
      </c>
      <c r="I210" s="149"/>
      <c r="L210" s="145"/>
      <c r="M210" s="150"/>
      <c r="T210" s="151"/>
      <c r="AT210" s="147" t="s">
        <v>140</v>
      </c>
      <c r="AU210" s="147" t="s">
        <v>84</v>
      </c>
      <c r="AV210" s="12" t="s">
        <v>82</v>
      </c>
      <c r="AW210" s="12" t="s">
        <v>35</v>
      </c>
      <c r="AX210" s="12" t="s">
        <v>74</v>
      </c>
      <c r="AY210" s="147" t="s">
        <v>129</v>
      </c>
    </row>
    <row r="211" spans="2:65" s="12" customFormat="1" ht="11.25">
      <c r="B211" s="145"/>
      <c r="D211" s="146" t="s">
        <v>140</v>
      </c>
      <c r="E211" s="147" t="s">
        <v>19</v>
      </c>
      <c r="F211" s="148" t="s">
        <v>196</v>
      </c>
      <c r="H211" s="147" t="s">
        <v>19</v>
      </c>
      <c r="I211" s="149"/>
      <c r="L211" s="145"/>
      <c r="M211" s="150"/>
      <c r="T211" s="151"/>
      <c r="AT211" s="147" t="s">
        <v>140</v>
      </c>
      <c r="AU211" s="147" t="s">
        <v>84</v>
      </c>
      <c r="AV211" s="12" t="s">
        <v>82</v>
      </c>
      <c r="AW211" s="12" t="s">
        <v>35</v>
      </c>
      <c r="AX211" s="12" t="s">
        <v>74</v>
      </c>
      <c r="AY211" s="147" t="s">
        <v>129</v>
      </c>
    </row>
    <row r="212" spans="2:65" s="12" customFormat="1" ht="11.25">
      <c r="B212" s="145"/>
      <c r="D212" s="146" t="s">
        <v>140</v>
      </c>
      <c r="E212" s="147" t="s">
        <v>19</v>
      </c>
      <c r="F212" s="148" t="s">
        <v>198</v>
      </c>
      <c r="H212" s="147" t="s">
        <v>19</v>
      </c>
      <c r="I212" s="149"/>
      <c r="L212" s="145"/>
      <c r="M212" s="150"/>
      <c r="T212" s="151"/>
      <c r="AT212" s="147" t="s">
        <v>140</v>
      </c>
      <c r="AU212" s="147" t="s">
        <v>84</v>
      </c>
      <c r="AV212" s="12" t="s">
        <v>82</v>
      </c>
      <c r="AW212" s="12" t="s">
        <v>35</v>
      </c>
      <c r="AX212" s="12" t="s">
        <v>74</v>
      </c>
      <c r="AY212" s="147" t="s">
        <v>129</v>
      </c>
    </row>
    <row r="213" spans="2:65" s="12" customFormat="1" ht="22.5">
      <c r="B213" s="145"/>
      <c r="D213" s="146" t="s">
        <v>140</v>
      </c>
      <c r="E213" s="147" t="s">
        <v>19</v>
      </c>
      <c r="F213" s="148" t="s">
        <v>200</v>
      </c>
      <c r="H213" s="147" t="s">
        <v>19</v>
      </c>
      <c r="I213" s="149"/>
      <c r="L213" s="145"/>
      <c r="M213" s="150"/>
      <c r="T213" s="151"/>
      <c r="AT213" s="147" t="s">
        <v>140</v>
      </c>
      <c r="AU213" s="147" t="s">
        <v>84</v>
      </c>
      <c r="AV213" s="12" t="s">
        <v>82</v>
      </c>
      <c r="AW213" s="12" t="s">
        <v>35</v>
      </c>
      <c r="AX213" s="12" t="s">
        <v>74</v>
      </c>
      <c r="AY213" s="147" t="s">
        <v>129</v>
      </c>
    </row>
    <row r="214" spans="2:65" s="12" customFormat="1" ht="11.25">
      <c r="B214" s="145"/>
      <c r="D214" s="146" t="s">
        <v>140</v>
      </c>
      <c r="E214" s="147" t="s">
        <v>19</v>
      </c>
      <c r="F214" s="148" t="s">
        <v>187</v>
      </c>
      <c r="H214" s="147" t="s">
        <v>19</v>
      </c>
      <c r="I214" s="149"/>
      <c r="L214" s="145"/>
      <c r="M214" s="150"/>
      <c r="T214" s="151"/>
      <c r="AT214" s="147" t="s">
        <v>140</v>
      </c>
      <c r="AU214" s="147" t="s">
        <v>84</v>
      </c>
      <c r="AV214" s="12" t="s">
        <v>82</v>
      </c>
      <c r="AW214" s="12" t="s">
        <v>35</v>
      </c>
      <c r="AX214" s="12" t="s">
        <v>74</v>
      </c>
      <c r="AY214" s="147" t="s">
        <v>129</v>
      </c>
    </row>
    <row r="215" spans="2:65" s="12" customFormat="1" ht="11.25">
      <c r="B215" s="145"/>
      <c r="D215" s="146" t="s">
        <v>140</v>
      </c>
      <c r="E215" s="147" t="s">
        <v>19</v>
      </c>
      <c r="F215" s="148" t="s">
        <v>247</v>
      </c>
      <c r="H215" s="147" t="s">
        <v>19</v>
      </c>
      <c r="I215" s="149"/>
      <c r="L215" s="145"/>
      <c r="M215" s="150"/>
      <c r="T215" s="151"/>
      <c r="AT215" s="147" t="s">
        <v>140</v>
      </c>
      <c r="AU215" s="147" t="s">
        <v>84</v>
      </c>
      <c r="AV215" s="12" t="s">
        <v>82</v>
      </c>
      <c r="AW215" s="12" t="s">
        <v>35</v>
      </c>
      <c r="AX215" s="12" t="s">
        <v>74</v>
      </c>
      <c r="AY215" s="147" t="s">
        <v>129</v>
      </c>
    </row>
    <row r="216" spans="2:65" s="13" customFormat="1" ht="11.25">
      <c r="B216" s="152"/>
      <c r="D216" s="146" t="s">
        <v>140</v>
      </c>
      <c r="E216" s="153" t="s">
        <v>19</v>
      </c>
      <c r="F216" s="154" t="s">
        <v>248</v>
      </c>
      <c r="H216" s="155">
        <v>6123.6</v>
      </c>
      <c r="I216" s="156"/>
      <c r="L216" s="152"/>
      <c r="M216" s="157"/>
      <c r="T216" s="158"/>
      <c r="AT216" s="153" t="s">
        <v>140</v>
      </c>
      <c r="AU216" s="153" t="s">
        <v>84</v>
      </c>
      <c r="AV216" s="13" t="s">
        <v>84</v>
      </c>
      <c r="AW216" s="13" t="s">
        <v>35</v>
      </c>
      <c r="AX216" s="13" t="s">
        <v>82</v>
      </c>
      <c r="AY216" s="153" t="s">
        <v>129</v>
      </c>
    </row>
    <row r="217" spans="2:65" s="1" customFormat="1" ht="49.15" customHeight="1">
      <c r="B217" s="33"/>
      <c r="C217" s="128" t="s">
        <v>249</v>
      </c>
      <c r="D217" s="128" t="s">
        <v>131</v>
      </c>
      <c r="E217" s="129" t="s">
        <v>250</v>
      </c>
      <c r="F217" s="130" t="s">
        <v>251</v>
      </c>
      <c r="G217" s="131" t="s">
        <v>252</v>
      </c>
      <c r="H217" s="132">
        <v>50</v>
      </c>
      <c r="I217" s="133"/>
      <c r="J217" s="134">
        <f>ROUND(I217*H217,2)</f>
        <v>0</v>
      </c>
      <c r="K217" s="130" t="s">
        <v>135</v>
      </c>
      <c r="L217" s="33"/>
      <c r="M217" s="135" t="s">
        <v>19</v>
      </c>
      <c r="N217" s="136" t="s">
        <v>45</v>
      </c>
      <c r="P217" s="137">
        <f>O217*H217</f>
        <v>0</v>
      </c>
      <c r="Q217" s="137">
        <v>0</v>
      </c>
      <c r="R217" s="137">
        <f>Q217*H217</f>
        <v>0</v>
      </c>
      <c r="S217" s="137">
        <v>0.20499999999999999</v>
      </c>
      <c r="T217" s="138">
        <f>S217*H217</f>
        <v>10.25</v>
      </c>
      <c r="AR217" s="139" t="s">
        <v>136</v>
      </c>
      <c r="AT217" s="139" t="s">
        <v>131</v>
      </c>
      <c r="AU217" s="139" t="s">
        <v>84</v>
      </c>
      <c r="AY217" s="18" t="s">
        <v>129</v>
      </c>
      <c r="BE217" s="140">
        <f>IF(N217="základní",J217,0)</f>
        <v>0</v>
      </c>
      <c r="BF217" s="140">
        <f>IF(N217="snížená",J217,0)</f>
        <v>0</v>
      </c>
      <c r="BG217" s="140">
        <f>IF(N217="zákl. přenesená",J217,0)</f>
        <v>0</v>
      </c>
      <c r="BH217" s="140">
        <f>IF(N217="sníž. přenesená",J217,0)</f>
        <v>0</v>
      </c>
      <c r="BI217" s="140">
        <f>IF(N217="nulová",J217,0)</f>
        <v>0</v>
      </c>
      <c r="BJ217" s="18" t="s">
        <v>82</v>
      </c>
      <c r="BK217" s="140">
        <f>ROUND(I217*H217,2)</f>
        <v>0</v>
      </c>
      <c r="BL217" s="18" t="s">
        <v>136</v>
      </c>
      <c r="BM217" s="139" t="s">
        <v>253</v>
      </c>
    </row>
    <row r="218" spans="2:65" s="1" customFormat="1" ht="11.25">
      <c r="B218" s="33"/>
      <c r="D218" s="141" t="s">
        <v>138</v>
      </c>
      <c r="F218" s="142" t="s">
        <v>254</v>
      </c>
      <c r="I218" s="143"/>
      <c r="L218" s="33"/>
      <c r="M218" s="144"/>
      <c r="T218" s="54"/>
      <c r="AT218" s="18" t="s">
        <v>138</v>
      </c>
      <c r="AU218" s="18" t="s">
        <v>84</v>
      </c>
    </row>
    <row r="219" spans="2:65" s="1" customFormat="1" ht="33" customHeight="1">
      <c r="B219" s="33"/>
      <c r="C219" s="128" t="s">
        <v>255</v>
      </c>
      <c r="D219" s="128" t="s">
        <v>131</v>
      </c>
      <c r="E219" s="129" t="s">
        <v>256</v>
      </c>
      <c r="F219" s="130" t="s">
        <v>257</v>
      </c>
      <c r="G219" s="131" t="s">
        <v>258</v>
      </c>
      <c r="H219" s="132">
        <v>6000</v>
      </c>
      <c r="I219" s="133"/>
      <c r="J219" s="134">
        <f>ROUND(I219*H219,2)</f>
        <v>0</v>
      </c>
      <c r="K219" s="130" t="s">
        <v>135</v>
      </c>
      <c r="L219" s="33"/>
      <c r="M219" s="135" t="s">
        <v>19</v>
      </c>
      <c r="N219" s="136" t="s">
        <v>45</v>
      </c>
      <c r="P219" s="137">
        <f>O219*H219</f>
        <v>0</v>
      </c>
      <c r="Q219" s="137">
        <v>4.0000000000000003E-5</v>
      </c>
      <c r="R219" s="137">
        <f>Q219*H219</f>
        <v>0.24000000000000002</v>
      </c>
      <c r="S219" s="137">
        <v>0</v>
      </c>
      <c r="T219" s="138">
        <f>S219*H219</f>
        <v>0</v>
      </c>
      <c r="AR219" s="139" t="s">
        <v>136</v>
      </c>
      <c r="AT219" s="139" t="s">
        <v>131</v>
      </c>
      <c r="AU219" s="139" t="s">
        <v>84</v>
      </c>
      <c r="AY219" s="18" t="s">
        <v>129</v>
      </c>
      <c r="BE219" s="140">
        <f>IF(N219="základní",J219,0)</f>
        <v>0</v>
      </c>
      <c r="BF219" s="140">
        <f>IF(N219="snížená",J219,0)</f>
        <v>0</v>
      </c>
      <c r="BG219" s="140">
        <f>IF(N219="zákl. přenesená",J219,0)</f>
        <v>0</v>
      </c>
      <c r="BH219" s="140">
        <f>IF(N219="sníž. přenesená",J219,0)</f>
        <v>0</v>
      </c>
      <c r="BI219" s="140">
        <f>IF(N219="nulová",J219,0)</f>
        <v>0</v>
      </c>
      <c r="BJ219" s="18" t="s">
        <v>82</v>
      </c>
      <c r="BK219" s="140">
        <f>ROUND(I219*H219,2)</f>
        <v>0</v>
      </c>
      <c r="BL219" s="18" t="s">
        <v>136</v>
      </c>
      <c r="BM219" s="139" t="s">
        <v>259</v>
      </c>
    </row>
    <row r="220" spans="2:65" s="1" customFormat="1" ht="11.25">
      <c r="B220" s="33"/>
      <c r="D220" s="141" t="s">
        <v>138</v>
      </c>
      <c r="F220" s="142" t="s">
        <v>260</v>
      </c>
      <c r="I220" s="143"/>
      <c r="L220" s="33"/>
      <c r="M220" s="144"/>
      <c r="T220" s="54"/>
      <c r="AT220" s="18" t="s">
        <v>138</v>
      </c>
      <c r="AU220" s="18" t="s">
        <v>84</v>
      </c>
    </row>
    <row r="221" spans="2:65" s="1" customFormat="1" ht="37.9" customHeight="1">
      <c r="B221" s="33"/>
      <c r="C221" s="128" t="s">
        <v>261</v>
      </c>
      <c r="D221" s="128" t="s">
        <v>131</v>
      </c>
      <c r="E221" s="129" t="s">
        <v>262</v>
      </c>
      <c r="F221" s="130" t="s">
        <v>263</v>
      </c>
      <c r="G221" s="131" t="s">
        <v>264</v>
      </c>
      <c r="H221" s="132">
        <v>250</v>
      </c>
      <c r="I221" s="133"/>
      <c r="J221" s="134">
        <f>ROUND(I221*H221,2)</f>
        <v>0</v>
      </c>
      <c r="K221" s="130" t="s">
        <v>135</v>
      </c>
      <c r="L221" s="33"/>
      <c r="M221" s="135" t="s">
        <v>19</v>
      </c>
      <c r="N221" s="136" t="s">
        <v>45</v>
      </c>
      <c r="P221" s="137">
        <f>O221*H221</f>
        <v>0</v>
      </c>
      <c r="Q221" s="137">
        <v>0</v>
      </c>
      <c r="R221" s="137">
        <f>Q221*H221</f>
        <v>0</v>
      </c>
      <c r="S221" s="137">
        <v>0</v>
      </c>
      <c r="T221" s="138">
        <f>S221*H221</f>
        <v>0</v>
      </c>
      <c r="AR221" s="139" t="s">
        <v>136</v>
      </c>
      <c r="AT221" s="139" t="s">
        <v>131</v>
      </c>
      <c r="AU221" s="139" t="s">
        <v>84</v>
      </c>
      <c r="AY221" s="18" t="s">
        <v>129</v>
      </c>
      <c r="BE221" s="140">
        <f>IF(N221="základní",J221,0)</f>
        <v>0</v>
      </c>
      <c r="BF221" s="140">
        <f>IF(N221="snížená",J221,0)</f>
        <v>0</v>
      </c>
      <c r="BG221" s="140">
        <f>IF(N221="zákl. přenesená",J221,0)</f>
        <v>0</v>
      </c>
      <c r="BH221" s="140">
        <f>IF(N221="sníž. přenesená",J221,0)</f>
        <v>0</v>
      </c>
      <c r="BI221" s="140">
        <f>IF(N221="nulová",J221,0)</f>
        <v>0</v>
      </c>
      <c r="BJ221" s="18" t="s">
        <v>82</v>
      </c>
      <c r="BK221" s="140">
        <f>ROUND(I221*H221,2)</f>
        <v>0</v>
      </c>
      <c r="BL221" s="18" t="s">
        <v>136</v>
      </c>
      <c r="BM221" s="139" t="s">
        <v>265</v>
      </c>
    </row>
    <row r="222" spans="2:65" s="1" customFormat="1" ht="11.25">
      <c r="B222" s="33"/>
      <c r="D222" s="141" t="s">
        <v>138</v>
      </c>
      <c r="F222" s="142" t="s">
        <v>266</v>
      </c>
      <c r="I222" s="143"/>
      <c r="L222" s="33"/>
      <c r="M222" s="144"/>
      <c r="T222" s="54"/>
      <c r="AT222" s="18" t="s">
        <v>138</v>
      </c>
      <c r="AU222" s="18" t="s">
        <v>84</v>
      </c>
    </row>
    <row r="223" spans="2:65" s="1" customFormat="1" ht="90" customHeight="1">
      <c r="B223" s="33"/>
      <c r="C223" s="128" t="s">
        <v>267</v>
      </c>
      <c r="D223" s="128" t="s">
        <v>131</v>
      </c>
      <c r="E223" s="129" t="s">
        <v>268</v>
      </c>
      <c r="F223" s="130" t="s">
        <v>269</v>
      </c>
      <c r="G223" s="131" t="s">
        <v>252</v>
      </c>
      <c r="H223" s="132">
        <v>15.6</v>
      </c>
      <c r="I223" s="133"/>
      <c r="J223" s="134">
        <f>ROUND(I223*H223,2)</f>
        <v>0</v>
      </c>
      <c r="K223" s="130" t="s">
        <v>135</v>
      </c>
      <c r="L223" s="33"/>
      <c r="M223" s="135" t="s">
        <v>19</v>
      </c>
      <c r="N223" s="136" t="s">
        <v>45</v>
      </c>
      <c r="P223" s="137">
        <f>O223*H223</f>
        <v>0</v>
      </c>
      <c r="Q223" s="137">
        <v>8.6800000000000002E-3</v>
      </c>
      <c r="R223" s="137">
        <f>Q223*H223</f>
        <v>0.135408</v>
      </c>
      <c r="S223" s="137">
        <v>0</v>
      </c>
      <c r="T223" s="138">
        <f>S223*H223</f>
        <v>0</v>
      </c>
      <c r="AR223" s="139" t="s">
        <v>136</v>
      </c>
      <c r="AT223" s="139" t="s">
        <v>131</v>
      </c>
      <c r="AU223" s="139" t="s">
        <v>84</v>
      </c>
      <c r="AY223" s="18" t="s">
        <v>129</v>
      </c>
      <c r="BE223" s="140">
        <f>IF(N223="základní",J223,0)</f>
        <v>0</v>
      </c>
      <c r="BF223" s="140">
        <f>IF(N223="snížená",J223,0)</f>
        <v>0</v>
      </c>
      <c r="BG223" s="140">
        <f>IF(N223="zákl. přenesená",J223,0)</f>
        <v>0</v>
      </c>
      <c r="BH223" s="140">
        <f>IF(N223="sníž. přenesená",J223,0)</f>
        <v>0</v>
      </c>
      <c r="BI223" s="140">
        <f>IF(N223="nulová",J223,0)</f>
        <v>0</v>
      </c>
      <c r="BJ223" s="18" t="s">
        <v>82</v>
      </c>
      <c r="BK223" s="140">
        <f>ROUND(I223*H223,2)</f>
        <v>0</v>
      </c>
      <c r="BL223" s="18" t="s">
        <v>136</v>
      </c>
      <c r="BM223" s="139" t="s">
        <v>270</v>
      </c>
    </row>
    <row r="224" spans="2:65" s="1" customFormat="1" ht="11.25">
      <c r="B224" s="33"/>
      <c r="D224" s="141" t="s">
        <v>138</v>
      </c>
      <c r="F224" s="142" t="s">
        <v>271</v>
      </c>
      <c r="I224" s="143"/>
      <c r="L224" s="33"/>
      <c r="M224" s="144"/>
      <c r="T224" s="54"/>
      <c r="AT224" s="18" t="s">
        <v>138</v>
      </c>
      <c r="AU224" s="18" t="s">
        <v>84</v>
      </c>
    </row>
    <row r="225" spans="2:65" s="12" customFormat="1" ht="11.25">
      <c r="B225" s="145"/>
      <c r="D225" s="146" t="s">
        <v>140</v>
      </c>
      <c r="E225" s="147" t="s">
        <v>19</v>
      </c>
      <c r="F225" s="148" t="s">
        <v>141</v>
      </c>
      <c r="H225" s="147" t="s">
        <v>19</v>
      </c>
      <c r="I225" s="149"/>
      <c r="L225" s="145"/>
      <c r="M225" s="150"/>
      <c r="T225" s="151"/>
      <c r="AT225" s="147" t="s">
        <v>140</v>
      </c>
      <c r="AU225" s="147" t="s">
        <v>84</v>
      </c>
      <c r="AV225" s="12" t="s">
        <v>82</v>
      </c>
      <c r="AW225" s="12" t="s">
        <v>35</v>
      </c>
      <c r="AX225" s="12" t="s">
        <v>74</v>
      </c>
      <c r="AY225" s="147" t="s">
        <v>129</v>
      </c>
    </row>
    <row r="226" spans="2:65" s="12" customFormat="1" ht="11.25">
      <c r="B226" s="145"/>
      <c r="D226" s="146" t="s">
        <v>140</v>
      </c>
      <c r="E226" s="147" t="s">
        <v>19</v>
      </c>
      <c r="F226" s="148" t="s">
        <v>196</v>
      </c>
      <c r="H226" s="147" t="s">
        <v>19</v>
      </c>
      <c r="I226" s="149"/>
      <c r="L226" s="145"/>
      <c r="M226" s="150"/>
      <c r="T226" s="151"/>
      <c r="AT226" s="147" t="s">
        <v>140</v>
      </c>
      <c r="AU226" s="147" t="s">
        <v>84</v>
      </c>
      <c r="AV226" s="12" t="s">
        <v>82</v>
      </c>
      <c r="AW226" s="12" t="s">
        <v>35</v>
      </c>
      <c r="AX226" s="12" t="s">
        <v>74</v>
      </c>
      <c r="AY226" s="147" t="s">
        <v>129</v>
      </c>
    </row>
    <row r="227" spans="2:65" s="12" customFormat="1" ht="11.25">
      <c r="B227" s="145"/>
      <c r="D227" s="146" t="s">
        <v>140</v>
      </c>
      <c r="E227" s="147" t="s">
        <v>19</v>
      </c>
      <c r="F227" s="148" t="s">
        <v>197</v>
      </c>
      <c r="H227" s="147" t="s">
        <v>19</v>
      </c>
      <c r="I227" s="149"/>
      <c r="L227" s="145"/>
      <c r="M227" s="150"/>
      <c r="T227" s="151"/>
      <c r="AT227" s="147" t="s">
        <v>140</v>
      </c>
      <c r="AU227" s="147" t="s">
        <v>84</v>
      </c>
      <c r="AV227" s="12" t="s">
        <v>82</v>
      </c>
      <c r="AW227" s="12" t="s">
        <v>35</v>
      </c>
      <c r="AX227" s="12" t="s">
        <v>74</v>
      </c>
      <c r="AY227" s="147" t="s">
        <v>129</v>
      </c>
    </row>
    <row r="228" spans="2:65" s="13" customFormat="1" ht="11.25">
      <c r="B228" s="152"/>
      <c r="D228" s="146" t="s">
        <v>140</v>
      </c>
      <c r="E228" s="153" t="s">
        <v>19</v>
      </c>
      <c r="F228" s="154" t="s">
        <v>272</v>
      </c>
      <c r="H228" s="155">
        <v>13</v>
      </c>
      <c r="I228" s="156"/>
      <c r="L228" s="152"/>
      <c r="M228" s="157"/>
      <c r="T228" s="158"/>
      <c r="AT228" s="153" t="s">
        <v>140</v>
      </c>
      <c r="AU228" s="153" t="s">
        <v>84</v>
      </c>
      <c r="AV228" s="13" t="s">
        <v>84</v>
      </c>
      <c r="AW228" s="13" t="s">
        <v>35</v>
      </c>
      <c r="AX228" s="13" t="s">
        <v>74</v>
      </c>
      <c r="AY228" s="153" t="s">
        <v>129</v>
      </c>
    </row>
    <row r="229" spans="2:65" s="13" customFormat="1" ht="11.25">
      <c r="B229" s="152"/>
      <c r="D229" s="146" t="s">
        <v>140</v>
      </c>
      <c r="E229" s="153" t="s">
        <v>19</v>
      </c>
      <c r="F229" s="154" t="s">
        <v>273</v>
      </c>
      <c r="H229" s="155">
        <v>2.6</v>
      </c>
      <c r="I229" s="156"/>
      <c r="L229" s="152"/>
      <c r="M229" s="157"/>
      <c r="T229" s="158"/>
      <c r="AT229" s="153" t="s">
        <v>140</v>
      </c>
      <c r="AU229" s="153" t="s">
        <v>84</v>
      </c>
      <c r="AV229" s="13" t="s">
        <v>84</v>
      </c>
      <c r="AW229" s="13" t="s">
        <v>35</v>
      </c>
      <c r="AX229" s="13" t="s">
        <v>74</v>
      </c>
      <c r="AY229" s="153" t="s">
        <v>129</v>
      </c>
    </row>
    <row r="230" spans="2:65" s="14" customFormat="1" ht="11.25">
      <c r="B230" s="159"/>
      <c r="D230" s="146" t="s">
        <v>140</v>
      </c>
      <c r="E230" s="160" t="s">
        <v>19</v>
      </c>
      <c r="F230" s="161" t="s">
        <v>190</v>
      </c>
      <c r="H230" s="162">
        <v>15.6</v>
      </c>
      <c r="I230" s="163"/>
      <c r="L230" s="159"/>
      <c r="M230" s="164"/>
      <c r="T230" s="165"/>
      <c r="AT230" s="160" t="s">
        <v>140</v>
      </c>
      <c r="AU230" s="160" t="s">
        <v>84</v>
      </c>
      <c r="AV230" s="14" t="s">
        <v>136</v>
      </c>
      <c r="AW230" s="14" t="s">
        <v>35</v>
      </c>
      <c r="AX230" s="14" t="s">
        <v>82</v>
      </c>
      <c r="AY230" s="160" t="s">
        <v>129</v>
      </c>
    </row>
    <row r="231" spans="2:65" s="1" customFormat="1" ht="90" customHeight="1">
      <c r="B231" s="33"/>
      <c r="C231" s="128" t="s">
        <v>7</v>
      </c>
      <c r="D231" s="128" t="s">
        <v>131</v>
      </c>
      <c r="E231" s="129" t="s">
        <v>274</v>
      </c>
      <c r="F231" s="130" t="s">
        <v>275</v>
      </c>
      <c r="G231" s="131" t="s">
        <v>252</v>
      </c>
      <c r="H231" s="132">
        <v>49.4</v>
      </c>
      <c r="I231" s="133"/>
      <c r="J231" s="134">
        <f>ROUND(I231*H231,2)</f>
        <v>0</v>
      </c>
      <c r="K231" s="130" t="s">
        <v>135</v>
      </c>
      <c r="L231" s="33"/>
      <c r="M231" s="135" t="s">
        <v>19</v>
      </c>
      <c r="N231" s="136" t="s">
        <v>45</v>
      </c>
      <c r="P231" s="137">
        <f>O231*H231</f>
        <v>0</v>
      </c>
      <c r="Q231" s="137">
        <v>3.6900000000000002E-2</v>
      </c>
      <c r="R231" s="137">
        <f>Q231*H231</f>
        <v>1.8228600000000001</v>
      </c>
      <c r="S231" s="137">
        <v>0</v>
      </c>
      <c r="T231" s="138">
        <f>S231*H231</f>
        <v>0</v>
      </c>
      <c r="AR231" s="139" t="s">
        <v>136</v>
      </c>
      <c r="AT231" s="139" t="s">
        <v>131</v>
      </c>
      <c r="AU231" s="139" t="s">
        <v>84</v>
      </c>
      <c r="AY231" s="18" t="s">
        <v>129</v>
      </c>
      <c r="BE231" s="140">
        <f>IF(N231="základní",J231,0)</f>
        <v>0</v>
      </c>
      <c r="BF231" s="140">
        <f>IF(N231="snížená",J231,0)</f>
        <v>0</v>
      </c>
      <c r="BG231" s="140">
        <f>IF(N231="zákl. přenesená",J231,0)</f>
        <v>0</v>
      </c>
      <c r="BH231" s="140">
        <f>IF(N231="sníž. přenesená",J231,0)</f>
        <v>0</v>
      </c>
      <c r="BI231" s="140">
        <f>IF(N231="nulová",J231,0)</f>
        <v>0</v>
      </c>
      <c r="BJ231" s="18" t="s">
        <v>82</v>
      </c>
      <c r="BK231" s="140">
        <f>ROUND(I231*H231,2)</f>
        <v>0</v>
      </c>
      <c r="BL231" s="18" t="s">
        <v>136</v>
      </c>
      <c r="BM231" s="139" t="s">
        <v>276</v>
      </c>
    </row>
    <row r="232" spans="2:65" s="1" customFormat="1" ht="11.25">
      <c r="B232" s="33"/>
      <c r="D232" s="141" t="s">
        <v>138</v>
      </c>
      <c r="F232" s="142" t="s">
        <v>277</v>
      </c>
      <c r="I232" s="143"/>
      <c r="L232" s="33"/>
      <c r="M232" s="144"/>
      <c r="T232" s="54"/>
      <c r="AT232" s="18" t="s">
        <v>138</v>
      </c>
      <c r="AU232" s="18" t="s">
        <v>84</v>
      </c>
    </row>
    <row r="233" spans="2:65" s="12" customFormat="1" ht="11.25">
      <c r="B233" s="145"/>
      <c r="D233" s="146" t="s">
        <v>140</v>
      </c>
      <c r="E233" s="147" t="s">
        <v>19</v>
      </c>
      <c r="F233" s="148" t="s">
        <v>141</v>
      </c>
      <c r="H233" s="147" t="s">
        <v>19</v>
      </c>
      <c r="I233" s="149"/>
      <c r="L233" s="145"/>
      <c r="M233" s="150"/>
      <c r="T233" s="151"/>
      <c r="AT233" s="147" t="s">
        <v>140</v>
      </c>
      <c r="AU233" s="147" t="s">
        <v>84</v>
      </c>
      <c r="AV233" s="12" t="s">
        <v>82</v>
      </c>
      <c r="AW233" s="12" t="s">
        <v>35</v>
      </c>
      <c r="AX233" s="12" t="s">
        <v>74</v>
      </c>
      <c r="AY233" s="147" t="s">
        <v>129</v>
      </c>
    </row>
    <row r="234" spans="2:65" s="12" customFormat="1" ht="11.25">
      <c r="B234" s="145"/>
      <c r="D234" s="146" t="s">
        <v>140</v>
      </c>
      <c r="E234" s="147" t="s">
        <v>19</v>
      </c>
      <c r="F234" s="148" t="s">
        <v>196</v>
      </c>
      <c r="H234" s="147" t="s">
        <v>19</v>
      </c>
      <c r="I234" s="149"/>
      <c r="L234" s="145"/>
      <c r="M234" s="150"/>
      <c r="T234" s="151"/>
      <c r="AT234" s="147" t="s">
        <v>140</v>
      </c>
      <c r="AU234" s="147" t="s">
        <v>84</v>
      </c>
      <c r="AV234" s="12" t="s">
        <v>82</v>
      </c>
      <c r="AW234" s="12" t="s">
        <v>35</v>
      </c>
      <c r="AX234" s="12" t="s">
        <v>74</v>
      </c>
      <c r="AY234" s="147" t="s">
        <v>129</v>
      </c>
    </row>
    <row r="235" spans="2:65" s="12" customFormat="1" ht="11.25">
      <c r="B235" s="145"/>
      <c r="D235" s="146" t="s">
        <v>140</v>
      </c>
      <c r="E235" s="147" t="s">
        <v>19</v>
      </c>
      <c r="F235" s="148" t="s">
        <v>197</v>
      </c>
      <c r="H235" s="147" t="s">
        <v>19</v>
      </c>
      <c r="I235" s="149"/>
      <c r="L235" s="145"/>
      <c r="M235" s="150"/>
      <c r="T235" s="151"/>
      <c r="AT235" s="147" t="s">
        <v>140</v>
      </c>
      <c r="AU235" s="147" t="s">
        <v>84</v>
      </c>
      <c r="AV235" s="12" t="s">
        <v>82</v>
      </c>
      <c r="AW235" s="12" t="s">
        <v>35</v>
      </c>
      <c r="AX235" s="12" t="s">
        <v>74</v>
      </c>
      <c r="AY235" s="147" t="s">
        <v>129</v>
      </c>
    </row>
    <row r="236" spans="2:65" s="13" customFormat="1" ht="11.25">
      <c r="B236" s="152"/>
      <c r="D236" s="146" t="s">
        <v>140</v>
      </c>
      <c r="E236" s="153" t="s">
        <v>19</v>
      </c>
      <c r="F236" s="154" t="s">
        <v>278</v>
      </c>
      <c r="H236" s="155">
        <v>9.1</v>
      </c>
      <c r="I236" s="156"/>
      <c r="L236" s="152"/>
      <c r="M236" s="157"/>
      <c r="T236" s="158"/>
      <c r="AT236" s="153" t="s">
        <v>140</v>
      </c>
      <c r="AU236" s="153" t="s">
        <v>84</v>
      </c>
      <c r="AV236" s="13" t="s">
        <v>84</v>
      </c>
      <c r="AW236" s="13" t="s">
        <v>35</v>
      </c>
      <c r="AX236" s="13" t="s">
        <v>74</v>
      </c>
      <c r="AY236" s="153" t="s">
        <v>129</v>
      </c>
    </row>
    <row r="237" spans="2:65" s="13" customFormat="1" ht="11.25">
      <c r="B237" s="152"/>
      <c r="D237" s="146" t="s">
        <v>140</v>
      </c>
      <c r="E237" s="153" t="s">
        <v>19</v>
      </c>
      <c r="F237" s="154" t="s">
        <v>279</v>
      </c>
      <c r="H237" s="155">
        <v>18.2</v>
      </c>
      <c r="I237" s="156"/>
      <c r="L237" s="152"/>
      <c r="M237" s="157"/>
      <c r="T237" s="158"/>
      <c r="AT237" s="153" t="s">
        <v>140</v>
      </c>
      <c r="AU237" s="153" t="s">
        <v>84</v>
      </c>
      <c r="AV237" s="13" t="s">
        <v>84</v>
      </c>
      <c r="AW237" s="13" t="s">
        <v>35</v>
      </c>
      <c r="AX237" s="13" t="s">
        <v>74</v>
      </c>
      <c r="AY237" s="153" t="s">
        <v>129</v>
      </c>
    </row>
    <row r="238" spans="2:65" s="13" customFormat="1" ht="11.25">
      <c r="B238" s="152"/>
      <c r="D238" s="146" t="s">
        <v>140</v>
      </c>
      <c r="E238" s="153" t="s">
        <v>19</v>
      </c>
      <c r="F238" s="154" t="s">
        <v>280</v>
      </c>
      <c r="H238" s="155">
        <v>22.1</v>
      </c>
      <c r="I238" s="156"/>
      <c r="L238" s="152"/>
      <c r="M238" s="157"/>
      <c r="T238" s="158"/>
      <c r="AT238" s="153" t="s">
        <v>140</v>
      </c>
      <c r="AU238" s="153" t="s">
        <v>84</v>
      </c>
      <c r="AV238" s="13" t="s">
        <v>84</v>
      </c>
      <c r="AW238" s="13" t="s">
        <v>35</v>
      </c>
      <c r="AX238" s="13" t="s">
        <v>74</v>
      </c>
      <c r="AY238" s="153" t="s">
        <v>129</v>
      </c>
    </row>
    <row r="239" spans="2:65" s="14" customFormat="1" ht="11.25">
      <c r="B239" s="159"/>
      <c r="D239" s="146" t="s">
        <v>140</v>
      </c>
      <c r="E239" s="160" t="s">
        <v>19</v>
      </c>
      <c r="F239" s="161" t="s">
        <v>190</v>
      </c>
      <c r="H239" s="162">
        <v>49.4</v>
      </c>
      <c r="I239" s="163"/>
      <c r="L239" s="159"/>
      <c r="M239" s="164"/>
      <c r="T239" s="165"/>
      <c r="AT239" s="160" t="s">
        <v>140</v>
      </c>
      <c r="AU239" s="160" t="s">
        <v>84</v>
      </c>
      <c r="AV239" s="14" t="s">
        <v>136</v>
      </c>
      <c r="AW239" s="14" t="s">
        <v>35</v>
      </c>
      <c r="AX239" s="14" t="s">
        <v>82</v>
      </c>
      <c r="AY239" s="160" t="s">
        <v>129</v>
      </c>
    </row>
    <row r="240" spans="2:65" s="1" customFormat="1" ht="101.25" customHeight="1">
      <c r="B240" s="33"/>
      <c r="C240" s="128" t="s">
        <v>281</v>
      </c>
      <c r="D240" s="128" t="s">
        <v>131</v>
      </c>
      <c r="E240" s="129" t="s">
        <v>282</v>
      </c>
      <c r="F240" s="130" t="s">
        <v>283</v>
      </c>
      <c r="G240" s="131" t="s">
        <v>252</v>
      </c>
      <c r="H240" s="132">
        <v>2.6</v>
      </c>
      <c r="I240" s="133"/>
      <c r="J240" s="134">
        <f>ROUND(I240*H240,2)</f>
        <v>0</v>
      </c>
      <c r="K240" s="130" t="s">
        <v>135</v>
      </c>
      <c r="L240" s="33"/>
      <c r="M240" s="135" t="s">
        <v>19</v>
      </c>
      <c r="N240" s="136" t="s">
        <v>45</v>
      </c>
      <c r="P240" s="137">
        <f>O240*H240</f>
        <v>0</v>
      </c>
      <c r="Q240" s="137">
        <v>1.269E-2</v>
      </c>
      <c r="R240" s="137">
        <f>Q240*H240</f>
        <v>3.2994000000000002E-2</v>
      </c>
      <c r="S240" s="137">
        <v>0</v>
      </c>
      <c r="T240" s="138">
        <f>S240*H240</f>
        <v>0</v>
      </c>
      <c r="AR240" s="139" t="s">
        <v>136</v>
      </c>
      <c r="AT240" s="139" t="s">
        <v>131</v>
      </c>
      <c r="AU240" s="139" t="s">
        <v>84</v>
      </c>
      <c r="AY240" s="18" t="s">
        <v>129</v>
      </c>
      <c r="BE240" s="140">
        <f>IF(N240="základní",J240,0)</f>
        <v>0</v>
      </c>
      <c r="BF240" s="140">
        <f>IF(N240="snížená",J240,0)</f>
        <v>0</v>
      </c>
      <c r="BG240" s="140">
        <f>IF(N240="zákl. přenesená",J240,0)</f>
        <v>0</v>
      </c>
      <c r="BH240" s="140">
        <f>IF(N240="sníž. přenesená",J240,0)</f>
        <v>0</v>
      </c>
      <c r="BI240" s="140">
        <f>IF(N240="nulová",J240,0)</f>
        <v>0</v>
      </c>
      <c r="BJ240" s="18" t="s">
        <v>82</v>
      </c>
      <c r="BK240" s="140">
        <f>ROUND(I240*H240,2)</f>
        <v>0</v>
      </c>
      <c r="BL240" s="18" t="s">
        <v>136</v>
      </c>
      <c r="BM240" s="139" t="s">
        <v>284</v>
      </c>
    </row>
    <row r="241" spans="2:65" s="1" customFormat="1" ht="11.25">
      <c r="B241" s="33"/>
      <c r="D241" s="141" t="s">
        <v>138</v>
      </c>
      <c r="F241" s="142" t="s">
        <v>285</v>
      </c>
      <c r="I241" s="143"/>
      <c r="L241" s="33"/>
      <c r="M241" s="144"/>
      <c r="T241" s="54"/>
      <c r="AT241" s="18" t="s">
        <v>138</v>
      </c>
      <c r="AU241" s="18" t="s">
        <v>84</v>
      </c>
    </row>
    <row r="242" spans="2:65" s="12" customFormat="1" ht="11.25">
      <c r="B242" s="145"/>
      <c r="D242" s="146" t="s">
        <v>140</v>
      </c>
      <c r="E242" s="147" t="s">
        <v>19</v>
      </c>
      <c r="F242" s="148" t="s">
        <v>141</v>
      </c>
      <c r="H242" s="147" t="s">
        <v>19</v>
      </c>
      <c r="I242" s="149"/>
      <c r="L242" s="145"/>
      <c r="M242" s="150"/>
      <c r="T242" s="151"/>
      <c r="AT242" s="147" t="s">
        <v>140</v>
      </c>
      <c r="AU242" s="147" t="s">
        <v>84</v>
      </c>
      <c r="AV242" s="12" t="s">
        <v>82</v>
      </c>
      <c r="AW242" s="12" t="s">
        <v>35</v>
      </c>
      <c r="AX242" s="12" t="s">
        <v>74</v>
      </c>
      <c r="AY242" s="147" t="s">
        <v>129</v>
      </c>
    </row>
    <row r="243" spans="2:65" s="12" customFormat="1" ht="11.25">
      <c r="B243" s="145"/>
      <c r="D243" s="146" t="s">
        <v>140</v>
      </c>
      <c r="E243" s="147" t="s">
        <v>19</v>
      </c>
      <c r="F243" s="148" t="s">
        <v>196</v>
      </c>
      <c r="H243" s="147" t="s">
        <v>19</v>
      </c>
      <c r="I243" s="149"/>
      <c r="L243" s="145"/>
      <c r="M243" s="150"/>
      <c r="T243" s="151"/>
      <c r="AT243" s="147" t="s">
        <v>140</v>
      </c>
      <c r="AU243" s="147" t="s">
        <v>84</v>
      </c>
      <c r="AV243" s="12" t="s">
        <v>82</v>
      </c>
      <c r="AW243" s="12" t="s">
        <v>35</v>
      </c>
      <c r="AX243" s="12" t="s">
        <v>74</v>
      </c>
      <c r="AY243" s="147" t="s">
        <v>129</v>
      </c>
    </row>
    <row r="244" spans="2:65" s="12" customFormat="1" ht="11.25">
      <c r="B244" s="145"/>
      <c r="D244" s="146" t="s">
        <v>140</v>
      </c>
      <c r="E244" s="147" t="s">
        <v>19</v>
      </c>
      <c r="F244" s="148" t="s">
        <v>197</v>
      </c>
      <c r="H244" s="147" t="s">
        <v>19</v>
      </c>
      <c r="I244" s="149"/>
      <c r="L244" s="145"/>
      <c r="M244" s="150"/>
      <c r="T244" s="151"/>
      <c r="AT244" s="147" t="s">
        <v>140</v>
      </c>
      <c r="AU244" s="147" t="s">
        <v>84</v>
      </c>
      <c r="AV244" s="12" t="s">
        <v>82</v>
      </c>
      <c r="AW244" s="12" t="s">
        <v>35</v>
      </c>
      <c r="AX244" s="12" t="s">
        <v>74</v>
      </c>
      <c r="AY244" s="147" t="s">
        <v>129</v>
      </c>
    </row>
    <row r="245" spans="2:65" s="13" customFormat="1" ht="11.25">
      <c r="B245" s="152"/>
      <c r="D245" s="146" t="s">
        <v>140</v>
      </c>
      <c r="E245" s="153" t="s">
        <v>19</v>
      </c>
      <c r="F245" s="154" t="s">
        <v>286</v>
      </c>
      <c r="H245" s="155">
        <v>2.6</v>
      </c>
      <c r="I245" s="156"/>
      <c r="L245" s="152"/>
      <c r="M245" s="157"/>
      <c r="T245" s="158"/>
      <c r="AT245" s="153" t="s">
        <v>140</v>
      </c>
      <c r="AU245" s="153" t="s">
        <v>84</v>
      </c>
      <c r="AV245" s="13" t="s">
        <v>84</v>
      </c>
      <c r="AW245" s="13" t="s">
        <v>35</v>
      </c>
      <c r="AX245" s="13" t="s">
        <v>74</v>
      </c>
      <c r="AY245" s="153" t="s">
        <v>129</v>
      </c>
    </row>
    <row r="246" spans="2:65" s="14" customFormat="1" ht="11.25">
      <c r="B246" s="159"/>
      <c r="D246" s="146" t="s">
        <v>140</v>
      </c>
      <c r="E246" s="160" t="s">
        <v>19</v>
      </c>
      <c r="F246" s="161" t="s">
        <v>190</v>
      </c>
      <c r="H246" s="162">
        <v>2.6</v>
      </c>
      <c r="I246" s="163"/>
      <c r="L246" s="159"/>
      <c r="M246" s="164"/>
      <c r="T246" s="165"/>
      <c r="AT246" s="160" t="s">
        <v>140</v>
      </c>
      <c r="AU246" s="160" t="s">
        <v>84</v>
      </c>
      <c r="AV246" s="14" t="s">
        <v>136</v>
      </c>
      <c r="AW246" s="14" t="s">
        <v>35</v>
      </c>
      <c r="AX246" s="14" t="s">
        <v>82</v>
      </c>
      <c r="AY246" s="160" t="s">
        <v>129</v>
      </c>
    </row>
    <row r="247" spans="2:65" s="1" customFormat="1" ht="90" customHeight="1">
      <c r="B247" s="33"/>
      <c r="C247" s="128" t="s">
        <v>287</v>
      </c>
      <c r="D247" s="128" t="s">
        <v>131</v>
      </c>
      <c r="E247" s="129" t="s">
        <v>288</v>
      </c>
      <c r="F247" s="130" t="s">
        <v>289</v>
      </c>
      <c r="G247" s="131" t="s">
        <v>252</v>
      </c>
      <c r="H247" s="132">
        <v>64.599999999999994</v>
      </c>
      <c r="I247" s="133"/>
      <c r="J247" s="134">
        <f>ROUND(I247*H247,2)</f>
        <v>0</v>
      </c>
      <c r="K247" s="130" t="s">
        <v>135</v>
      </c>
      <c r="L247" s="33"/>
      <c r="M247" s="135" t="s">
        <v>19</v>
      </c>
      <c r="N247" s="136" t="s">
        <v>45</v>
      </c>
      <c r="P247" s="137">
        <f>O247*H247</f>
        <v>0</v>
      </c>
      <c r="Q247" s="137">
        <v>0.10775</v>
      </c>
      <c r="R247" s="137">
        <f>Q247*H247</f>
        <v>6.9606499999999993</v>
      </c>
      <c r="S247" s="137">
        <v>0</v>
      </c>
      <c r="T247" s="138">
        <f>S247*H247</f>
        <v>0</v>
      </c>
      <c r="AR247" s="139" t="s">
        <v>136</v>
      </c>
      <c r="AT247" s="139" t="s">
        <v>131</v>
      </c>
      <c r="AU247" s="139" t="s">
        <v>84</v>
      </c>
      <c r="AY247" s="18" t="s">
        <v>129</v>
      </c>
      <c r="BE247" s="140">
        <f>IF(N247="základní",J247,0)</f>
        <v>0</v>
      </c>
      <c r="BF247" s="140">
        <f>IF(N247="snížená",J247,0)</f>
        <v>0</v>
      </c>
      <c r="BG247" s="140">
        <f>IF(N247="zákl. přenesená",J247,0)</f>
        <v>0</v>
      </c>
      <c r="BH247" s="140">
        <f>IF(N247="sníž. přenesená",J247,0)</f>
        <v>0</v>
      </c>
      <c r="BI247" s="140">
        <f>IF(N247="nulová",J247,0)</f>
        <v>0</v>
      </c>
      <c r="BJ247" s="18" t="s">
        <v>82</v>
      </c>
      <c r="BK247" s="140">
        <f>ROUND(I247*H247,2)</f>
        <v>0</v>
      </c>
      <c r="BL247" s="18" t="s">
        <v>136</v>
      </c>
      <c r="BM247" s="139" t="s">
        <v>290</v>
      </c>
    </row>
    <row r="248" spans="2:65" s="1" customFormat="1" ht="11.25">
      <c r="B248" s="33"/>
      <c r="D248" s="141" t="s">
        <v>138</v>
      </c>
      <c r="F248" s="142" t="s">
        <v>291</v>
      </c>
      <c r="I248" s="143"/>
      <c r="L248" s="33"/>
      <c r="M248" s="144"/>
      <c r="T248" s="54"/>
      <c r="AT248" s="18" t="s">
        <v>138</v>
      </c>
      <c r="AU248" s="18" t="s">
        <v>84</v>
      </c>
    </row>
    <row r="249" spans="2:65" s="12" customFormat="1" ht="11.25">
      <c r="B249" s="145"/>
      <c r="D249" s="146" t="s">
        <v>140</v>
      </c>
      <c r="E249" s="147" t="s">
        <v>19</v>
      </c>
      <c r="F249" s="148" t="s">
        <v>141</v>
      </c>
      <c r="H249" s="147" t="s">
        <v>19</v>
      </c>
      <c r="I249" s="149"/>
      <c r="L249" s="145"/>
      <c r="M249" s="150"/>
      <c r="T249" s="151"/>
      <c r="AT249" s="147" t="s">
        <v>140</v>
      </c>
      <c r="AU249" s="147" t="s">
        <v>84</v>
      </c>
      <c r="AV249" s="12" t="s">
        <v>82</v>
      </c>
      <c r="AW249" s="12" t="s">
        <v>35</v>
      </c>
      <c r="AX249" s="12" t="s">
        <v>74</v>
      </c>
      <c r="AY249" s="147" t="s">
        <v>129</v>
      </c>
    </row>
    <row r="250" spans="2:65" s="12" customFormat="1" ht="11.25">
      <c r="B250" s="145"/>
      <c r="D250" s="146" t="s">
        <v>140</v>
      </c>
      <c r="E250" s="147" t="s">
        <v>19</v>
      </c>
      <c r="F250" s="148" t="s">
        <v>196</v>
      </c>
      <c r="H250" s="147" t="s">
        <v>19</v>
      </c>
      <c r="I250" s="149"/>
      <c r="L250" s="145"/>
      <c r="M250" s="150"/>
      <c r="T250" s="151"/>
      <c r="AT250" s="147" t="s">
        <v>140</v>
      </c>
      <c r="AU250" s="147" t="s">
        <v>84</v>
      </c>
      <c r="AV250" s="12" t="s">
        <v>82</v>
      </c>
      <c r="AW250" s="12" t="s">
        <v>35</v>
      </c>
      <c r="AX250" s="12" t="s">
        <v>74</v>
      </c>
      <c r="AY250" s="147" t="s">
        <v>129</v>
      </c>
    </row>
    <row r="251" spans="2:65" s="12" customFormat="1" ht="11.25">
      <c r="B251" s="145"/>
      <c r="D251" s="146" t="s">
        <v>140</v>
      </c>
      <c r="E251" s="147" t="s">
        <v>19</v>
      </c>
      <c r="F251" s="148" t="s">
        <v>197</v>
      </c>
      <c r="H251" s="147" t="s">
        <v>19</v>
      </c>
      <c r="I251" s="149"/>
      <c r="L251" s="145"/>
      <c r="M251" s="150"/>
      <c r="T251" s="151"/>
      <c r="AT251" s="147" t="s">
        <v>140</v>
      </c>
      <c r="AU251" s="147" t="s">
        <v>84</v>
      </c>
      <c r="AV251" s="12" t="s">
        <v>82</v>
      </c>
      <c r="AW251" s="12" t="s">
        <v>35</v>
      </c>
      <c r="AX251" s="12" t="s">
        <v>74</v>
      </c>
      <c r="AY251" s="147" t="s">
        <v>129</v>
      </c>
    </row>
    <row r="252" spans="2:65" s="13" customFormat="1" ht="11.25">
      <c r="B252" s="152"/>
      <c r="D252" s="146" t="s">
        <v>140</v>
      </c>
      <c r="E252" s="153" t="s">
        <v>19</v>
      </c>
      <c r="F252" s="154" t="s">
        <v>292</v>
      </c>
      <c r="H252" s="155">
        <v>6.1</v>
      </c>
      <c r="I252" s="156"/>
      <c r="L252" s="152"/>
      <c r="M252" s="157"/>
      <c r="T252" s="158"/>
      <c r="AT252" s="153" t="s">
        <v>140</v>
      </c>
      <c r="AU252" s="153" t="s">
        <v>84</v>
      </c>
      <c r="AV252" s="13" t="s">
        <v>84</v>
      </c>
      <c r="AW252" s="13" t="s">
        <v>35</v>
      </c>
      <c r="AX252" s="13" t="s">
        <v>74</v>
      </c>
      <c r="AY252" s="153" t="s">
        <v>129</v>
      </c>
    </row>
    <row r="253" spans="2:65" s="13" customFormat="1" ht="11.25">
      <c r="B253" s="152"/>
      <c r="D253" s="146" t="s">
        <v>140</v>
      </c>
      <c r="E253" s="153" t="s">
        <v>19</v>
      </c>
      <c r="F253" s="154" t="s">
        <v>293</v>
      </c>
      <c r="H253" s="155">
        <v>18.2</v>
      </c>
      <c r="I253" s="156"/>
      <c r="L253" s="152"/>
      <c r="M253" s="157"/>
      <c r="T253" s="158"/>
      <c r="AT253" s="153" t="s">
        <v>140</v>
      </c>
      <c r="AU253" s="153" t="s">
        <v>84</v>
      </c>
      <c r="AV253" s="13" t="s">
        <v>84</v>
      </c>
      <c r="AW253" s="13" t="s">
        <v>35</v>
      </c>
      <c r="AX253" s="13" t="s">
        <v>74</v>
      </c>
      <c r="AY253" s="153" t="s">
        <v>129</v>
      </c>
    </row>
    <row r="254" spans="2:65" s="13" customFormat="1" ht="11.25">
      <c r="B254" s="152"/>
      <c r="D254" s="146" t="s">
        <v>140</v>
      </c>
      <c r="E254" s="153" t="s">
        <v>19</v>
      </c>
      <c r="F254" s="154" t="s">
        <v>294</v>
      </c>
      <c r="H254" s="155">
        <v>16.899999999999999</v>
      </c>
      <c r="I254" s="156"/>
      <c r="L254" s="152"/>
      <c r="M254" s="157"/>
      <c r="T254" s="158"/>
      <c r="AT254" s="153" t="s">
        <v>140</v>
      </c>
      <c r="AU254" s="153" t="s">
        <v>84</v>
      </c>
      <c r="AV254" s="13" t="s">
        <v>84</v>
      </c>
      <c r="AW254" s="13" t="s">
        <v>35</v>
      </c>
      <c r="AX254" s="13" t="s">
        <v>74</v>
      </c>
      <c r="AY254" s="153" t="s">
        <v>129</v>
      </c>
    </row>
    <row r="255" spans="2:65" s="13" customFormat="1" ht="11.25">
      <c r="B255" s="152"/>
      <c r="D255" s="146" t="s">
        <v>140</v>
      </c>
      <c r="E255" s="153" t="s">
        <v>19</v>
      </c>
      <c r="F255" s="154" t="s">
        <v>295</v>
      </c>
      <c r="H255" s="155">
        <v>18.2</v>
      </c>
      <c r="I255" s="156"/>
      <c r="L255" s="152"/>
      <c r="M255" s="157"/>
      <c r="T255" s="158"/>
      <c r="AT255" s="153" t="s">
        <v>140</v>
      </c>
      <c r="AU255" s="153" t="s">
        <v>84</v>
      </c>
      <c r="AV255" s="13" t="s">
        <v>84</v>
      </c>
      <c r="AW255" s="13" t="s">
        <v>35</v>
      </c>
      <c r="AX255" s="13" t="s">
        <v>74</v>
      </c>
      <c r="AY255" s="153" t="s">
        <v>129</v>
      </c>
    </row>
    <row r="256" spans="2:65" s="13" customFormat="1" ht="11.25">
      <c r="B256" s="152"/>
      <c r="D256" s="146" t="s">
        <v>140</v>
      </c>
      <c r="E256" s="153" t="s">
        <v>19</v>
      </c>
      <c r="F256" s="154" t="s">
        <v>296</v>
      </c>
      <c r="H256" s="155">
        <v>5.2</v>
      </c>
      <c r="I256" s="156"/>
      <c r="L256" s="152"/>
      <c r="M256" s="157"/>
      <c r="T256" s="158"/>
      <c r="AT256" s="153" t="s">
        <v>140</v>
      </c>
      <c r="AU256" s="153" t="s">
        <v>84</v>
      </c>
      <c r="AV256" s="13" t="s">
        <v>84</v>
      </c>
      <c r="AW256" s="13" t="s">
        <v>35</v>
      </c>
      <c r="AX256" s="13" t="s">
        <v>74</v>
      </c>
      <c r="AY256" s="153" t="s">
        <v>129</v>
      </c>
    </row>
    <row r="257" spans="2:65" s="14" customFormat="1" ht="11.25">
      <c r="B257" s="159"/>
      <c r="D257" s="146" t="s">
        <v>140</v>
      </c>
      <c r="E257" s="160" t="s">
        <v>19</v>
      </c>
      <c r="F257" s="161" t="s">
        <v>190</v>
      </c>
      <c r="H257" s="162">
        <v>64.599999999999994</v>
      </c>
      <c r="I257" s="163"/>
      <c r="L257" s="159"/>
      <c r="M257" s="164"/>
      <c r="T257" s="165"/>
      <c r="AT257" s="160" t="s">
        <v>140</v>
      </c>
      <c r="AU257" s="160" t="s">
        <v>84</v>
      </c>
      <c r="AV257" s="14" t="s">
        <v>136</v>
      </c>
      <c r="AW257" s="14" t="s">
        <v>35</v>
      </c>
      <c r="AX257" s="14" t="s">
        <v>82</v>
      </c>
      <c r="AY257" s="160" t="s">
        <v>129</v>
      </c>
    </row>
    <row r="258" spans="2:65" s="1" customFormat="1" ht="24.2" customHeight="1">
      <c r="B258" s="33"/>
      <c r="C258" s="128" t="s">
        <v>297</v>
      </c>
      <c r="D258" s="128" t="s">
        <v>131</v>
      </c>
      <c r="E258" s="129" t="s">
        <v>298</v>
      </c>
      <c r="F258" s="130" t="s">
        <v>299</v>
      </c>
      <c r="G258" s="131" t="s">
        <v>134</v>
      </c>
      <c r="H258" s="132">
        <v>2747.4</v>
      </c>
      <c r="I258" s="133"/>
      <c r="J258" s="134">
        <f>ROUND(I258*H258,2)</f>
        <v>0</v>
      </c>
      <c r="K258" s="130" t="s">
        <v>135</v>
      </c>
      <c r="L258" s="33"/>
      <c r="M258" s="135" t="s">
        <v>19</v>
      </c>
      <c r="N258" s="136" t="s">
        <v>45</v>
      </c>
      <c r="P258" s="137">
        <f>O258*H258</f>
        <v>0</v>
      </c>
      <c r="Q258" s="137">
        <v>0</v>
      </c>
      <c r="R258" s="137">
        <f>Q258*H258</f>
        <v>0</v>
      </c>
      <c r="S258" s="137">
        <v>0</v>
      </c>
      <c r="T258" s="138">
        <f>S258*H258</f>
        <v>0</v>
      </c>
      <c r="AR258" s="139" t="s">
        <v>136</v>
      </c>
      <c r="AT258" s="139" t="s">
        <v>131</v>
      </c>
      <c r="AU258" s="139" t="s">
        <v>84</v>
      </c>
      <c r="AY258" s="18" t="s">
        <v>129</v>
      </c>
      <c r="BE258" s="140">
        <f>IF(N258="základní",J258,0)</f>
        <v>0</v>
      </c>
      <c r="BF258" s="140">
        <f>IF(N258="snížená",J258,0)</f>
        <v>0</v>
      </c>
      <c r="BG258" s="140">
        <f>IF(N258="zákl. přenesená",J258,0)</f>
        <v>0</v>
      </c>
      <c r="BH258" s="140">
        <f>IF(N258="sníž. přenesená",J258,0)</f>
        <v>0</v>
      </c>
      <c r="BI258" s="140">
        <f>IF(N258="nulová",J258,0)</f>
        <v>0</v>
      </c>
      <c r="BJ258" s="18" t="s">
        <v>82</v>
      </c>
      <c r="BK258" s="140">
        <f>ROUND(I258*H258,2)</f>
        <v>0</v>
      </c>
      <c r="BL258" s="18" t="s">
        <v>136</v>
      </c>
      <c r="BM258" s="139" t="s">
        <v>300</v>
      </c>
    </row>
    <row r="259" spans="2:65" s="1" customFormat="1" ht="11.25">
      <c r="B259" s="33"/>
      <c r="D259" s="141" t="s">
        <v>138</v>
      </c>
      <c r="F259" s="142" t="s">
        <v>301</v>
      </c>
      <c r="I259" s="143"/>
      <c r="L259" s="33"/>
      <c r="M259" s="144"/>
      <c r="T259" s="54"/>
      <c r="AT259" s="18" t="s">
        <v>138</v>
      </c>
      <c r="AU259" s="18" t="s">
        <v>84</v>
      </c>
    </row>
    <row r="260" spans="2:65" s="12" customFormat="1" ht="11.25">
      <c r="B260" s="145"/>
      <c r="D260" s="146" t="s">
        <v>140</v>
      </c>
      <c r="E260" s="147" t="s">
        <v>19</v>
      </c>
      <c r="F260" s="148" t="s">
        <v>302</v>
      </c>
      <c r="H260" s="147" t="s">
        <v>19</v>
      </c>
      <c r="I260" s="149"/>
      <c r="L260" s="145"/>
      <c r="M260" s="150"/>
      <c r="T260" s="151"/>
      <c r="AT260" s="147" t="s">
        <v>140</v>
      </c>
      <c r="AU260" s="147" t="s">
        <v>84</v>
      </c>
      <c r="AV260" s="12" t="s">
        <v>82</v>
      </c>
      <c r="AW260" s="12" t="s">
        <v>35</v>
      </c>
      <c r="AX260" s="12" t="s">
        <v>74</v>
      </c>
      <c r="AY260" s="147" t="s">
        <v>129</v>
      </c>
    </row>
    <row r="261" spans="2:65" s="13" customFormat="1" ht="11.25">
      <c r="B261" s="152"/>
      <c r="D261" s="146" t="s">
        <v>140</v>
      </c>
      <c r="E261" s="153" t="s">
        <v>19</v>
      </c>
      <c r="F261" s="154" t="s">
        <v>303</v>
      </c>
      <c r="H261" s="155">
        <v>255</v>
      </c>
      <c r="I261" s="156"/>
      <c r="L261" s="152"/>
      <c r="M261" s="157"/>
      <c r="T261" s="158"/>
      <c r="AT261" s="153" t="s">
        <v>140</v>
      </c>
      <c r="AU261" s="153" t="s">
        <v>84</v>
      </c>
      <c r="AV261" s="13" t="s">
        <v>84</v>
      </c>
      <c r="AW261" s="13" t="s">
        <v>35</v>
      </c>
      <c r="AX261" s="13" t="s">
        <v>74</v>
      </c>
      <c r="AY261" s="153" t="s">
        <v>129</v>
      </c>
    </row>
    <row r="262" spans="2:65" s="12" customFormat="1" ht="11.25">
      <c r="B262" s="145"/>
      <c r="D262" s="146" t="s">
        <v>140</v>
      </c>
      <c r="E262" s="147" t="s">
        <v>19</v>
      </c>
      <c r="F262" s="148" t="s">
        <v>304</v>
      </c>
      <c r="H262" s="147" t="s">
        <v>19</v>
      </c>
      <c r="I262" s="149"/>
      <c r="L262" s="145"/>
      <c r="M262" s="150"/>
      <c r="T262" s="151"/>
      <c r="AT262" s="147" t="s">
        <v>140</v>
      </c>
      <c r="AU262" s="147" t="s">
        <v>84</v>
      </c>
      <c r="AV262" s="12" t="s">
        <v>82</v>
      </c>
      <c r="AW262" s="12" t="s">
        <v>35</v>
      </c>
      <c r="AX262" s="12" t="s">
        <v>74</v>
      </c>
      <c r="AY262" s="147" t="s">
        <v>129</v>
      </c>
    </row>
    <row r="263" spans="2:65" s="13" customFormat="1" ht="11.25">
      <c r="B263" s="152"/>
      <c r="D263" s="146" t="s">
        <v>140</v>
      </c>
      <c r="E263" s="153" t="s">
        <v>19</v>
      </c>
      <c r="F263" s="154" t="s">
        <v>305</v>
      </c>
      <c r="H263" s="155">
        <v>81</v>
      </c>
      <c r="I263" s="156"/>
      <c r="L263" s="152"/>
      <c r="M263" s="157"/>
      <c r="T263" s="158"/>
      <c r="AT263" s="153" t="s">
        <v>140</v>
      </c>
      <c r="AU263" s="153" t="s">
        <v>84</v>
      </c>
      <c r="AV263" s="13" t="s">
        <v>84</v>
      </c>
      <c r="AW263" s="13" t="s">
        <v>35</v>
      </c>
      <c r="AX263" s="13" t="s">
        <v>74</v>
      </c>
      <c r="AY263" s="153" t="s">
        <v>129</v>
      </c>
    </row>
    <row r="264" spans="2:65" s="12" customFormat="1" ht="11.25">
      <c r="B264" s="145"/>
      <c r="D264" s="146" t="s">
        <v>140</v>
      </c>
      <c r="E264" s="147" t="s">
        <v>19</v>
      </c>
      <c r="F264" s="148" t="s">
        <v>306</v>
      </c>
      <c r="H264" s="147" t="s">
        <v>19</v>
      </c>
      <c r="I264" s="149"/>
      <c r="L264" s="145"/>
      <c r="M264" s="150"/>
      <c r="T264" s="151"/>
      <c r="AT264" s="147" t="s">
        <v>140</v>
      </c>
      <c r="AU264" s="147" t="s">
        <v>84</v>
      </c>
      <c r="AV264" s="12" t="s">
        <v>82</v>
      </c>
      <c r="AW264" s="12" t="s">
        <v>35</v>
      </c>
      <c r="AX264" s="12" t="s">
        <v>74</v>
      </c>
      <c r="AY264" s="147" t="s">
        <v>129</v>
      </c>
    </row>
    <row r="265" spans="2:65" s="13" customFormat="1" ht="11.25">
      <c r="B265" s="152"/>
      <c r="D265" s="146" t="s">
        <v>140</v>
      </c>
      <c r="E265" s="153" t="s">
        <v>19</v>
      </c>
      <c r="F265" s="154" t="s">
        <v>307</v>
      </c>
      <c r="H265" s="155">
        <v>132</v>
      </c>
      <c r="I265" s="156"/>
      <c r="L265" s="152"/>
      <c r="M265" s="157"/>
      <c r="T265" s="158"/>
      <c r="AT265" s="153" t="s">
        <v>140</v>
      </c>
      <c r="AU265" s="153" t="s">
        <v>84</v>
      </c>
      <c r="AV265" s="13" t="s">
        <v>84</v>
      </c>
      <c r="AW265" s="13" t="s">
        <v>35</v>
      </c>
      <c r="AX265" s="13" t="s">
        <v>74</v>
      </c>
      <c r="AY265" s="153" t="s">
        <v>129</v>
      </c>
    </row>
    <row r="266" spans="2:65" s="13" customFormat="1" ht="11.25">
      <c r="B266" s="152"/>
      <c r="D266" s="146" t="s">
        <v>140</v>
      </c>
      <c r="E266" s="153" t="s">
        <v>19</v>
      </c>
      <c r="F266" s="154" t="s">
        <v>307</v>
      </c>
      <c r="H266" s="155">
        <v>132</v>
      </c>
      <c r="I266" s="156"/>
      <c r="L266" s="152"/>
      <c r="M266" s="157"/>
      <c r="T266" s="158"/>
      <c r="AT266" s="153" t="s">
        <v>140</v>
      </c>
      <c r="AU266" s="153" t="s">
        <v>84</v>
      </c>
      <c r="AV266" s="13" t="s">
        <v>84</v>
      </c>
      <c r="AW266" s="13" t="s">
        <v>35</v>
      </c>
      <c r="AX266" s="13" t="s">
        <v>74</v>
      </c>
      <c r="AY266" s="153" t="s">
        <v>129</v>
      </c>
    </row>
    <row r="267" spans="2:65" s="12" customFormat="1" ht="11.25">
      <c r="B267" s="145"/>
      <c r="D267" s="146" t="s">
        <v>140</v>
      </c>
      <c r="E267" s="147" t="s">
        <v>19</v>
      </c>
      <c r="F267" s="148" t="s">
        <v>308</v>
      </c>
      <c r="H267" s="147" t="s">
        <v>19</v>
      </c>
      <c r="I267" s="149"/>
      <c r="L267" s="145"/>
      <c r="M267" s="150"/>
      <c r="T267" s="151"/>
      <c r="AT267" s="147" t="s">
        <v>140</v>
      </c>
      <c r="AU267" s="147" t="s">
        <v>84</v>
      </c>
      <c r="AV267" s="12" t="s">
        <v>82</v>
      </c>
      <c r="AW267" s="12" t="s">
        <v>35</v>
      </c>
      <c r="AX267" s="12" t="s">
        <v>74</v>
      </c>
      <c r="AY267" s="147" t="s">
        <v>129</v>
      </c>
    </row>
    <row r="268" spans="2:65" s="12" customFormat="1" ht="11.25">
      <c r="B268" s="145"/>
      <c r="D268" s="146" t="s">
        <v>140</v>
      </c>
      <c r="E268" s="147" t="s">
        <v>19</v>
      </c>
      <c r="F268" s="148" t="s">
        <v>309</v>
      </c>
      <c r="H268" s="147" t="s">
        <v>19</v>
      </c>
      <c r="I268" s="149"/>
      <c r="L268" s="145"/>
      <c r="M268" s="150"/>
      <c r="T268" s="151"/>
      <c r="AT268" s="147" t="s">
        <v>140</v>
      </c>
      <c r="AU268" s="147" t="s">
        <v>84</v>
      </c>
      <c r="AV268" s="12" t="s">
        <v>82</v>
      </c>
      <c r="AW268" s="12" t="s">
        <v>35</v>
      </c>
      <c r="AX268" s="12" t="s">
        <v>74</v>
      </c>
      <c r="AY268" s="147" t="s">
        <v>129</v>
      </c>
    </row>
    <row r="269" spans="2:65" s="13" customFormat="1" ht="11.25">
      <c r="B269" s="152"/>
      <c r="D269" s="146" t="s">
        <v>140</v>
      </c>
      <c r="E269" s="153" t="s">
        <v>19</v>
      </c>
      <c r="F269" s="154" t="s">
        <v>310</v>
      </c>
      <c r="H269" s="155">
        <v>660</v>
      </c>
      <c r="I269" s="156"/>
      <c r="L269" s="152"/>
      <c r="M269" s="157"/>
      <c r="T269" s="158"/>
      <c r="AT269" s="153" t="s">
        <v>140</v>
      </c>
      <c r="AU269" s="153" t="s">
        <v>84</v>
      </c>
      <c r="AV269" s="13" t="s">
        <v>84</v>
      </c>
      <c r="AW269" s="13" t="s">
        <v>35</v>
      </c>
      <c r="AX269" s="13" t="s">
        <v>74</v>
      </c>
      <c r="AY269" s="153" t="s">
        <v>129</v>
      </c>
    </row>
    <row r="270" spans="2:65" s="13" customFormat="1" ht="11.25">
      <c r="B270" s="152"/>
      <c r="D270" s="146" t="s">
        <v>140</v>
      </c>
      <c r="E270" s="153" t="s">
        <v>19</v>
      </c>
      <c r="F270" s="154" t="s">
        <v>311</v>
      </c>
      <c r="H270" s="155">
        <v>229.8</v>
      </c>
      <c r="I270" s="156"/>
      <c r="L270" s="152"/>
      <c r="M270" s="157"/>
      <c r="T270" s="158"/>
      <c r="AT270" s="153" t="s">
        <v>140</v>
      </c>
      <c r="AU270" s="153" t="s">
        <v>84</v>
      </c>
      <c r="AV270" s="13" t="s">
        <v>84</v>
      </c>
      <c r="AW270" s="13" t="s">
        <v>35</v>
      </c>
      <c r="AX270" s="13" t="s">
        <v>74</v>
      </c>
      <c r="AY270" s="153" t="s">
        <v>129</v>
      </c>
    </row>
    <row r="271" spans="2:65" s="13" customFormat="1" ht="11.25">
      <c r="B271" s="152"/>
      <c r="D271" s="146" t="s">
        <v>140</v>
      </c>
      <c r="E271" s="153" t="s">
        <v>19</v>
      </c>
      <c r="F271" s="154" t="s">
        <v>312</v>
      </c>
      <c r="H271" s="155">
        <v>1037.4000000000001</v>
      </c>
      <c r="I271" s="156"/>
      <c r="L271" s="152"/>
      <c r="M271" s="157"/>
      <c r="T271" s="158"/>
      <c r="AT271" s="153" t="s">
        <v>140</v>
      </c>
      <c r="AU271" s="153" t="s">
        <v>84</v>
      </c>
      <c r="AV271" s="13" t="s">
        <v>84</v>
      </c>
      <c r="AW271" s="13" t="s">
        <v>35</v>
      </c>
      <c r="AX271" s="13" t="s">
        <v>74</v>
      </c>
      <c r="AY271" s="153" t="s">
        <v>129</v>
      </c>
    </row>
    <row r="272" spans="2:65" s="13" customFormat="1" ht="11.25">
      <c r="B272" s="152"/>
      <c r="D272" s="146" t="s">
        <v>140</v>
      </c>
      <c r="E272" s="153" t="s">
        <v>19</v>
      </c>
      <c r="F272" s="154" t="s">
        <v>313</v>
      </c>
      <c r="H272" s="155">
        <v>103.2</v>
      </c>
      <c r="I272" s="156"/>
      <c r="L272" s="152"/>
      <c r="M272" s="157"/>
      <c r="T272" s="158"/>
      <c r="AT272" s="153" t="s">
        <v>140</v>
      </c>
      <c r="AU272" s="153" t="s">
        <v>84</v>
      </c>
      <c r="AV272" s="13" t="s">
        <v>84</v>
      </c>
      <c r="AW272" s="13" t="s">
        <v>35</v>
      </c>
      <c r="AX272" s="13" t="s">
        <v>74</v>
      </c>
      <c r="AY272" s="153" t="s">
        <v>129</v>
      </c>
    </row>
    <row r="273" spans="2:65" s="12" customFormat="1" ht="11.25">
      <c r="B273" s="145"/>
      <c r="D273" s="146" t="s">
        <v>140</v>
      </c>
      <c r="E273" s="147" t="s">
        <v>19</v>
      </c>
      <c r="F273" s="148" t="s">
        <v>314</v>
      </c>
      <c r="H273" s="147" t="s">
        <v>19</v>
      </c>
      <c r="I273" s="149"/>
      <c r="L273" s="145"/>
      <c r="M273" s="150"/>
      <c r="T273" s="151"/>
      <c r="AT273" s="147" t="s">
        <v>140</v>
      </c>
      <c r="AU273" s="147" t="s">
        <v>84</v>
      </c>
      <c r="AV273" s="12" t="s">
        <v>82</v>
      </c>
      <c r="AW273" s="12" t="s">
        <v>35</v>
      </c>
      <c r="AX273" s="12" t="s">
        <v>74</v>
      </c>
      <c r="AY273" s="147" t="s">
        <v>129</v>
      </c>
    </row>
    <row r="274" spans="2:65" s="12" customFormat="1" ht="11.25">
      <c r="B274" s="145"/>
      <c r="D274" s="146" t="s">
        <v>140</v>
      </c>
      <c r="E274" s="147" t="s">
        <v>19</v>
      </c>
      <c r="F274" s="148" t="s">
        <v>309</v>
      </c>
      <c r="H274" s="147" t="s">
        <v>19</v>
      </c>
      <c r="I274" s="149"/>
      <c r="L274" s="145"/>
      <c r="M274" s="150"/>
      <c r="T274" s="151"/>
      <c r="AT274" s="147" t="s">
        <v>140</v>
      </c>
      <c r="AU274" s="147" t="s">
        <v>84</v>
      </c>
      <c r="AV274" s="12" t="s">
        <v>82</v>
      </c>
      <c r="AW274" s="12" t="s">
        <v>35</v>
      </c>
      <c r="AX274" s="12" t="s">
        <v>74</v>
      </c>
      <c r="AY274" s="147" t="s">
        <v>129</v>
      </c>
    </row>
    <row r="275" spans="2:65" s="13" customFormat="1" ht="11.25">
      <c r="B275" s="152"/>
      <c r="D275" s="146" t="s">
        <v>140</v>
      </c>
      <c r="E275" s="153" t="s">
        <v>19</v>
      </c>
      <c r="F275" s="154" t="s">
        <v>315</v>
      </c>
      <c r="H275" s="155">
        <v>66</v>
      </c>
      <c r="I275" s="156"/>
      <c r="L275" s="152"/>
      <c r="M275" s="157"/>
      <c r="T275" s="158"/>
      <c r="AT275" s="153" t="s">
        <v>140</v>
      </c>
      <c r="AU275" s="153" t="s">
        <v>84</v>
      </c>
      <c r="AV275" s="13" t="s">
        <v>84</v>
      </c>
      <c r="AW275" s="13" t="s">
        <v>35</v>
      </c>
      <c r="AX275" s="13" t="s">
        <v>74</v>
      </c>
      <c r="AY275" s="153" t="s">
        <v>129</v>
      </c>
    </row>
    <row r="276" spans="2:65" s="13" customFormat="1" ht="11.25">
      <c r="B276" s="152"/>
      <c r="D276" s="146" t="s">
        <v>140</v>
      </c>
      <c r="E276" s="153" t="s">
        <v>19</v>
      </c>
      <c r="F276" s="154" t="s">
        <v>316</v>
      </c>
      <c r="H276" s="155">
        <v>51</v>
      </c>
      <c r="I276" s="156"/>
      <c r="L276" s="152"/>
      <c r="M276" s="157"/>
      <c r="T276" s="158"/>
      <c r="AT276" s="153" t="s">
        <v>140</v>
      </c>
      <c r="AU276" s="153" t="s">
        <v>84</v>
      </c>
      <c r="AV276" s="13" t="s">
        <v>84</v>
      </c>
      <c r="AW276" s="13" t="s">
        <v>35</v>
      </c>
      <c r="AX276" s="13" t="s">
        <v>74</v>
      </c>
      <c r="AY276" s="153" t="s">
        <v>129</v>
      </c>
    </row>
    <row r="277" spans="2:65" s="14" customFormat="1" ht="11.25">
      <c r="B277" s="159"/>
      <c r="D277" s="146" t="s">
        <v>140</v>
      </c>
      <c r="E277" s="160" t="s">
        <v>19</v>
      </c>
      <c r="F277" s="161" t="s">
        <v>190</v>
      </c>
      <c r="H277" s="162">
        <v>2747.4</v>
      </c>
      <c r="I277" s="163"/>
      <c r="L277" s="159"/>
      <c r="M277" s="164"/>
      <c r="T277" s="165"/>
      <c r="AT277" s="160" t="s">
        <v>140</v>
      </c>
      <c r="AU277" s="160" t="s">
        <v>84</v>
      </c>
      <c r="AV277" s="14" t="s">
        <v>136</v>
      </c>
      <c r="AW277" s="14" t="s">
        <v>35</v>
      </c>
      <c r="AX277" s="14" t="s">
        <v>82</v>
      </c>
      <c r="AY277" s="160" t="s">
        <v>129</v>
      </c>
    </row>
    <row r="278" spans="2:65" s="1" customFormat="1" ht="24.2" customHeight="1">
      <c r="B278" s="33"/>
      <c r="C278" s="128" t="s">
        <v>317</v>
      </c>
      <c r="D278" s="128" t="s">
        <v>131</v>
      </c>
      <c r="E278" s="129" t="s">
        <v>318</v>
      </c>
      <c r="F278" s="130" t="s">
        <v>319</v>
      </c>
      <c r="G278" s="131" t="s">
        <v>134</v>
      </c>
      <c r="H278" s="132">
        <v>7975.5</v>
      </c>
      <c r="I278" s="133"/>
      <c r="J278" s="134">
        <f>ROUND(I278*H278,2)</f>
        <v>0</v>
      </c>
      <c r="K278" s="130" t="s">
        <v>135</v>
      </c>
      <c r="L278" s="33"/>
      <c r="M278" s="135" t="s">
        <v>19</v>
      </c>
      <c r="N278" s="136" t="s">
        <v>45</v>
      </c>
      <c r="P278" s="137">
        <f>O278*H278</f>
        <v>0</v>
      </c>
      <c r="Q278" s="137">
        <v>0</v>
      </c>
      <c r="R278" s="137">
        <f>Q278*H278</f>
        <v>0</v>
      </c>
      <c r="S278" s="137">
        <v>0</v>
      </c>
      <c r="T278" s="138">
        <f>S278*H278</f>
        <v>0</v>
      </c>
      <c r="AR278" s="139" t="s">
        <v>136</v>
      </c>
      <c r="AT278" s="139" t="s">
        <v>131</v>
      </c>
      <c r="AU278" s="139" t="s">
        <v>84</v>
      </c>
      <c r="AY278" s="18" t="s">
        <v>129</v>
      </c>
      <c r="BE278" s="140">
        <f>IF(N278="základní",J278,0)</f>
        <v>0</v>
      </c>
      <c r="BF278" s="140">
        <f>IF(N278="snížená",J278,0)</f>
        <v>0</v>
      </c>
      <c r="BG278" s="140">
        <f>IF(N278="zákl. přenesená",J278,0)</f>
        <v>0</v>
      </c>
      <c r="BH278" s="140">
        <f>IF(N278="sníž. přenesená",J278,0)</f>
        <v>0</v>
      </c>
      <c r="BI278" s="140">
        <f>IF(N278="nulová",J278,0)</f>
        <v>0</v>
      </c>
      <c r="BJ278" s="18" t="s">
        <v>82</v>
      </c>
      <c r="BK278" s="140">
        <f>ROUND(I278*H278,2)</f>
        <v>0</v>
      </c>
      <c r="BL278" s="18" t="s">
        <v>136</v>
      </c>
      <c r="BM278" s="139" t="s">
        <v>320</v>
      </c>
    </row>
    <row r="279" spans="2:65" s="1" customFormat="1" ht="11.25">
      <c r="B279" s="33"/>
      <c r="D279" s="141" t="s">
        <v>138</v>
      </c>
      <c r="F279" s="142" t="s">
        <v>321</v>
      </c>
      <c r="I279" s="143"/>
      <c r="L279" s="33"/>
      <c r="M279" s="144"/>
      <c r="T279" s="54"/>
      <c r="AT279" s="18" t="s">
        <v>138</v>
      </c>
      <c r="AU279" s="18" t="s">
        <v>84</v>
      </c>
    </row>
    <row r="280" spans="2:65" s="12" customFormat="1" ht="11.25">
      <c r="B280" s="145"/>
      <c r="D280" s="146" t="s">
        <v>140</v>
      </c>
      <c r="E280" s="147" t="s">
        <v>19</v>
      </c>
      <c r="F280" s="148" t="s">
        <v>304</v>
      </c>
      <c r="H280" s="147" t="s">
        <v>19</v>
      </c>
      <c r="I280" s="149"/>
      <c r="L280" s="145"/>
      <c r="M280" s="150"/>
      <c r="T280" s="151"/>
      <c r="AT280" s="147" t="s">
        <v>140</v>
      </c>
      <c r="AU280" s="147" t="s">
        <v>84</v>
      </c>
      <c r="AV280" s="12" t="s">
        <v>82</v>
      </c>
      <c r="AW280" s="12" t="s">
        <v>35</v>
      </c>
      <c r="AX280" s="12" t="s">
        <v>74</v>
      </c>
      <c r="AY280" s="147" t="s">
        <v>129</v>
      </c>
    </row>
    <row r="281" spans="2:65" s="13" customFormat="1" ht="11.25">
      <c r="B281" s="152"/>
      <c r="D281" s="146" t="s">
        <v>140</v>
      </c>
      <c r="E281" s="153" t="s">
        <v>19</v>
      </c>
      <c r="F281" s="154" t="s">
        <v>322</v>
      </c>
      <c r="H281" s="155">
        <v>135</v>
      </c>
      <c r="I281" s="156"/>
      <c r="L281" s="152"/>
      <c r="M281" s="157"/>
      <c r="T281" s="158"/>
      <c r="AT281" s="153" t="s">
        <v>140</v>
      </c>
      <c r="AU281" s="153" t="s">
        <v>84</v>
      </c>
      <c r="AV281" s="13" t="s">
        <v>84</v>
      </c>
      <c r="AW281" s="13" t="s">
        <v>35</v>
      </c>
      <c r="AX281" s="13" t="s">
        <v>74</v>
      </c>
      <c r="AY281" s="153" t="s">
        <v>129</v>
      </c>
    </row>
    <row r="282" spans="2:65" s="12" customFormat="1" ht="11.25">
      <c r="B282" s="145"/>
      <c r="D282" s="146" t="s">
        <v>140</v>
      </c>
      <c r="E282" s="147" t="s">
        <v>19</v>
      </c>
      <c r="F282" s="148" t="s">
        <v>308</v>
      </c>
      <c r="H282" s="147" t="s">
        <v>19</v>
      </c>
      <c r="I282" s="149"/>
      <c r="L282" s="145"/>
      <c r="M282" s="150"/>
      <c r="T282" s="151"/>
      <c r="AT282" s="147" t="s">
        <v>140</v>
      </c>
      <c r="AU282" s="147" t="s">
        <v>84</v>
      </c>
      <c r="AV282" s="12" t="s">
        <v>82</v>
      </c>
      <c r="AW282" s="12" t="s">
        <v>35</v>
      </c>
      <c r="AX282" s="12" t="s">
        <v>74</v>
      </c>
      <c r="AY282" s="147" t="s">
        <v>129</v>
      </c>
    </row>
    <row r="283" spans="2:65" s="12" customFormat="1" ht="11.25">
      <c r="B283" s="145"/>
      <c r="D283" s="146" t="s">
        <v>140</v>
      </c>
      <c r="E283" s="147" t="s">
        <v>19</v>
      </c>
      <c r="F283" s="148" t="s">
        <v>323</v>
      </c>
      <c r="H283" s="147" t="s">
        <v>19</v>
      </c>
      <c r="I283" s="149"/>
      <c r="L283" s="145"/>
      <c r="M283" s="150"/>
      <c r="T283" s="151"/>
      <c r="AT283" s="147" t="s">
        <v>140</v>
      </c>
      <c r="AU283" s="147" t="s">
        <v>84</v>
      </c>
      <c r="AV283" s="12" t="s">
        <v>82</v>
      </c>
      <c r="AW283" s="12" t="s">
        <v>35</v>
      </c>
      <c r="AX283" s="12" t="s">
        <v>74</v>
      </c>
      <c r="AY283" s="147" t="s">
        <v>129</v>
      </c>
    </row>
    <row r="284" spans="2:65" s="13" customFormat="1" ht="11.25">
      <c r="B284" s="152"/>
      <c r="D284" s="146" t="s">
        <v>140</v>
      </c>
      <c r="E284" s="153" t="s">
        <v>19</v>
      </c>
      <c r="F284" s="154" t="s">
        <v>324</v>
      </c>
      <c r="H284" s="155">
        <v>7240.5</v>
      </c>
      <c r="I284" s="156"/>
      <c r="L284" s="152"/>
      <c r="M284" s="157"/>
      <c r="T284" s="158"/>
      <c r="AT284" s="153" t="s">
        <v>140</v>
      </c>
      <c r="AU284" s="153" t="s">
        <v>84</v>
      </c>
      <c r="AV284" s="13" t="s">
        <v>84</v>
      </c>
      <c r="AW284" s="13" t="s">
        <v>35</v>
      </c>
      <c r="AX284" s="13" t="s">
        <v>74</v>
      </c>
      <c r="AY284" s="153" t="s">
        <v>129</v>
      </c>
    </row>
    <row r="285" spans="2:65" s="13" customFormat="1" ht="11.25">
      <c r="B285" s="152"/>
      <c r="D285" s="146" t="s">
        <v>140</v>
      </c>
      <c r="E285" s="153" t="s">
        <v>19</v>
      </c>
      <c r="F285" s="154" t="s">
        <v>325</v>
      </c>
      <c r="H285" s="155">
        <v>600</v>
      </c>
      <c r="I285" s="156"/>
      <c r="L285" s="152"/>
      <c r="M285" s="157"/>
      <c r="T285" s="158"/>
      <c r="AT285" s="153" t="s">
        <v>140</v>
      </c>
      <c r="AU285" s="153" t="s">
        <v>84</v>
      </c>
      <c r="AV285" s="13" t="s">
        <v>84</v>
      </c>
      <c r="AW285" s="13" t="s">
        <v>35</v>
      </c>
      <c r="AX285" s="13" t="s">
        <v>74</v>
      </c>
      <c r="AY285" s="153" t="s">
        <v>129</v>
      </c>
    </row>
    <row r="286" spans="2:65" s="14" customFormat="1" ht="11.25">
      <c r="B286" s="159"/>
      <c r="D286" s="146" t="s">
        <v>140</v>
      </c>
      <c r="E286" s="160" t="s">
        <v>19</v>
      </c>
      <c r="F286" s="161" t="s">
        <v>190</v>
      </c>
      <c r="H286" s="162">
        <v>7975.5</v>
      </c>
      <c r="I286" s="163"/>
      <c r="L286" s="159"/>
      <c r="M286" s="164"/>
      <c r="T286" s="165"/>
      <c r="AT286" s="160" t="s">
        <v>140</v>
      </c>
      <c r="AU286" s="160" t="s">
        <v>84</v>
      </c>
      <c r="AV286" s="14" t="s">
        <v>136</v>
      </c>
      <c r="AW286" s="14" t="s">
        <v>35</v>
      </c>
      <c r="AX286" s="14" t="s">
        <v>82</v>
      </c>
      <c r="AY286" s="160" t="s">
        <v>129</v>
      </c>
    </row>
    <row r="287" spans="2:65" s="1" customFormat="1" ht="55.5" customHeight="1">
      <c r="B287" s="33"/>
      <c r="C287" s="128" t="s">
        <v>326</v>
      </c>
      <c r="D287" s="128" t="s">
        <v>131</v>
      </c>
      <c r="E287" s="129" t="s">
        <v>327</v>
      </c>
      <c r="F287" s="130" t="s">
        <v>328</v>
      </c>
      <c r="G287" s="131" t="s">
        <v>329</v>
      </c>
      <c r="H287" s="132">
        <v>5</v>
      </c>
      <c r="I287" s="133"/>
      <c r="J287" s="134">
        <f>ROUND(I287*H287,2)</f>
        <v>0</v>
      </c>
      <c r="K287" s="130" t="s">
        <v>135</v>
      </c>
      <c r="L287" s="33"/>
      <c r="M287" s="135" t="s">
        <v>19</v>
      </c>
      <c r="N287" s="136" t="s">
        <v>45</v>
      </c>
      <c r="P287" s="137">
        <f>O287*H287</f>
        <v>0</v>
      </c>
      <c r="Q287" s="137">
        <v>0</v>
      </c>
      <c r="R287" s="137">
        <f>Q287*H287</f>
        <v>0</v>
      </c>
      <c r="S287" s="137">
        <v>0</v>
      </c>
      <c r="T287" s="138">
        <f>S287*H287</f>
        <v>0</v>
      </c>
      <c r="AR287" s="139" t="s">
        <v>136</v>
      </c>
      <c r="AT287" s="139" t="s">
        <v>131</v>
      </c>
      <c r="AU287" s="139" t="s">
        <v>84</v>
      </c>
      <c r="AY287" s="18" t="s">
        <v>129</v>
      </c>
      <c r="BE287" s="140">
        <f>IF(N287="základní",J287,0)</f>
        <v>0</v>
      </c>
      <c r="BF287" s="140">
        <f>IF(N287="snížená",J287,0)</f>
        <v>0</v>
      </c>
      <c r="BG287" s="140">
        <f>IF(N287="zákl. přenesená",J287,0)</f>
        <v>0</v>
      </c>
      <c r="BH287" s="140">
        <f>IF(N287="sníž. přenesená",J287,0)</f>
        <v>0</v>
      </c>
      <c r="BI287" s="140">
        <f>IF(N287="nulová",J287,0)</f>
        <v>0</v>
      </c>
      <c r="BJ287" s="18" t="s">
        <v>82</v>
      </c>
      <c r="BK287" s="140">
        <f>ROUND(I287*H287,2)</f>
        <v>0</v>
      </c>
      <c r="BL287" s="18" t="s">
        <v>136</v>
      </c>
      <c r="BM287" s="139" t="s">
        <v>330</v>
      </c>
    </row>
    <row r="288" spans="2:65" s="1" customFormat="1" ht="11.25">
      <c r="B288" s="33"/>
      <c r="D288" s="141" t="s">
        <v>138</v>
      </c>
      <c r="F288" s="142" t="s">
        <v>331</v>
      </c>
      <c r="I288" s="143"/>
      <c r="L288" s="33"/>
      <c r="M288" s="144"/>
      <c r="T288" s="54"/>
      <c r="AT288" s="18" t="s">
        <v>138</v>
      </c>
      <c r="AU288" s="18" t="s">
        <v>84</v>
      </c>
    </row>
    <row r="289" spans="2:65" s="1" customFormat="1" ht="49.15" customHeight="1">
      <c r="B289" s="33"/>
      <c r="C289" s="128" t="s">
        <v>332</v>
      </c>
      <c r="D289" s="128" t="s">
        <v>131</v>
      </c>
      <c r="E289" s="129" t="s">
        <v>333</v>
      </c>
      <c r="F289" s="130" t="s">
        <v>334</v>
      </c>
      <c r="G289" s="131" t="s">
        <v>329</v>
      </c>
      <c r="H289" s="132">
        <v>18.329999999999998</v>
      </c>
      <c r="I289" s="133"/>
      <c r="J289" s="134">
        <f>ROUND(I289*H289,2)</f>
        <v>0</v>
      </c>
      <c r="K289" s="130" t="s">
        <v>135</v>
      </c>
      <c r="L289" s="33"/>
      <c r="M289" s="135" t="s">
        <v>19</v>
      </c>
      <c r="N289" s="136" t="s">
        <v>45</v>
      </c>
      <c r="P289" s="137">
        <f>O289*H289</f>
        <v>0</v>
      </c>
      <c r="Q289" s="137">
        <v>0</v>
      </c>
      <c r="R289" s="137">
        <f>Q289*H289</f>
        <v>0</v>
      </c>
      <c r="S289" s="137">
        <v>0</v>
      </c>
      <c r="T289" s="138">
        <f>S289*H289</f>
        <v>0</v>
      </c>
      <c r="AR289" s="139" t="s">
        <v>136</v>
      </c>
      <c r="AT289" s="139" t="s">
        <v>131</v>
      </c>
      <c r="AU289" s="139" t="s">
        <v>84</v>
      </c>
      <c r="AY289" s="18" t="s">
        <v>129</v>
      </c>
      <c r="BE289" s="140">
        <f>IF(N289="základní",J289,0)</f>
        <v>0</v>
      </c>
      <c r="BF289" s="140">
        <f>IF(N289="snížená",J289,0)</f>
        <v>0</v>
      </c>
      <c r="BG289" s="140">
        <f>IF(N289="zákl. přenesená",J289,0)</f>
        <v>0</v>
      </c>
      <c r="BH289" s="140">
        <f>IF(N289="sníž. přenesená",J289,0)</f>
        <v>0</v>
      </c>
      <c r="BI289" s="140">
        <f>IF(N289="nulová",J289,0)</f>
        <v>0</v>
      </c>
      <c r="BJ289" s="18" t="s">
        <v>82</v>
      </c>
      <c r="BK289" s="140">
        <f>ROUND(I289*H289,2)</f>
        <v>0</v>
      </c>
      <c r="BL289" s="18" t="s">
        <v>136</v>
      </c>
      <c r="BM289" s="139" t="s">
        <v>335</v>
      </c>
    </row>
    <row r="290" spans="2:65" s="1" customFormat="1" ht="11.25">
      <c r="B290" s="33"/>
      <c r="D290" s="141" t="s">
        <v>138</v>
      </c>
      <c r="F290" s="142" t="s">
        <v>336</v>
      </c>
      <c r="I290" s="143"/>
      <c r="L290" s="33"/>
      <c r="M290" s="144"/>
      <c r="T290" s="54"/>
      <c r="AT290" s="18" t="s">
        <v>138</v>
      </c>
      <c r="AU290" s="18" t="s">
        <v>84</v>
      </c>
    </row>
    <row r="291" spans="2:65" s="12" customFormat="1" ht="11.25">
      <c r="B291" s="145"/>
      <c r="D291" s="146" t="s">
        <v>140</v>
      </c>
      <c r="E291" s="147" t="s">
        <v>19</v>
      </c>
      <c r="F291" s="148" t="s">
        <v>302</v>
      </c>
      <c r="H291" s="147" t="s">
        <v>19</v>
      </c>
      <c r="I291" s="149"/>
      <c r="L291" s="145"/>
      <c r="M291" s="150"/>
      <c r="T291" s="151"/>
      <c r="AT291" s="147" t="s">
        <v>140</v>
      </c>
      <c r="AU291" s="147" t="s">
        <v>84</v>
      </c>
      <c r="AV291" s="12" t="s">
        <v>82</v>
      </c>
      <c r="AW291" s="12" t="s">
        <v>35</v>
      </c>
      <c r="AX291" s="12" t="s">
        <v>74</v>
      </c>
      <c r="AY291" s="147" t="s">
        <v>129</v>
      </c>
    </row>
    <row r="292" spans="2:65" s="13" customFormat="1" ht="11.25">
      <c r="B292" s="152"/>
      <c r="D292" s="146" t="s">
        <v>140</v>
      </c>
      <c r="E292" s="153" t="s">
        <v>19</v>
      </c>
      <c r="F292" s="154" t="s">
        <v>337</v>
      </c>
      <c r="H292" s="155">
        <v>183.298</v>
      </c>
      <c r="I292" s="156"/>
      <c r="L292" s="152"/>
      <c r="M292" s="157"/>
      <c r="T292" s="158"/>
      <c r="AT292" s="153" t="s">
        <v>140</v>
      </c>
      <c r="AU292" s="153" t="s">
        <v>84</v>
      </c>
      <c r="AV292" s="13" t="s">
        <v>84</v>
      </c>
      <c r="AW292" s="13" t="s">
        <v>35</v>
      </c>
      <c r="AX292" s="13" t="s">
        <v>74</v>
      </c>
      <c r="AY292" s="153" t="s">
        <v>129</v>
      </c>
    </row>
    <row r="293" spans="2:65" s="13" customFormat="1" ht="11.25">
      <c r="B293" s="152"/>
      <c r="D293" s="146" t="s">
        <v>140</v>
      </c>
      <c r="E293" s="153" t="s">
        <v>19</v>
      </c>
      <c r="F293" s="154" t="s">
        <v>338</v>
      </c>
      <c r="H293" s="155">
        <v>18.329999999999998</v>
      </c>
      <c r="I293" s="156"/>
      <c r="L293" s="152"/>
      <c r="M293" s="157"/>
      <c r="T293" s="158"/>
      <c r="AT293" s="153" t="s">
        <v>140</v>
      </c>
      <c r="AU293" s="153" t="s">
        <v>84</v>
      </c>
      <c r="AV293" s="13" t="s">
        <v>84</v>
      </c>
      <c r="AW293" s="13" t="s">
        <v>35</v>
      </c>
      <c r="AX293" s="13" t="s">
        <v>82</v>
      </c>
      <c r="AY293" s="153" t="s">
        <v>129</v>
      </c>
    </row>
    <row r="294" spans="2:65" s="1" customFormat="1" ht="44.25" customHeight="1">
      <c r="B294" s="33"/>
      <c r="C294" s="128" t="s">
        <v>339</v>
      </c>
      <c r="D294" s="128" t="s">
        <v>131</v>
      </c>
      <c r="E294" s="129" t="s">
        <v>340</v>
      </c>
      <c r="F294" s="130" t="s">
        <v>341</v>
      </c>
      <c r="G294" s="131" t="s">
        <v>329</v>
      </c>
      <c r="H294" s="132">
        <v>10.118</v>
      </c>
      <c r="I294" s="133"/>
      <c r="J294" s="134">
        <f>ROUND(I294*H294,2)</f>
        <v>0</v>
      </c>
      <c r="K294" s="130" t="s">
        <v>135</v>
      </c>
      <c r="L294" s="33"/>
      <c r="M294" s="135" t="s">
        <v>19</v>
      </c>
      <c r="N294" s="136" t="s">
        <v>45</v>
      </c>
      <c r="P294" s="137">
        <f>O294*H294</f>
        <v>0</v>
      </c>
      <c r="Q294" s="137">
        <v>0</v>
      </c>
      <c r="R294" s="137">
        <f>Q294*H294</f>
        <v>0</v>
      </c>
      <c r="S294" s="137">
        <v>0</v>
      </c>
      <c r="T294" s="138">
        <f>S294*H294</f>
        <v>0</v>
      </c>
      <c r="AR294" s="139" t="s">
        <v>136</v>
      </c>
      <c r="AT294" s="139" t="s">
        <v>131</v>
      </c>
      <c r="AU294" s="139" t="s">
        <v>84</v>
      </c>
      <c r="AY294" s="18" t="s">
        <v>129</v>
      </c>
      <c r="BE294" s="140">
        <f>IF(N294="základní",J294,0)</f>
        <v>0</v>
      </c>
      <c r="BF294" s="140">
        <f>IF(N294="snížená",J294,0)</f>
        <v>0</v>
      </c>
      <c r="BG294" s="140">
        <f>IF(N294="zákl. přenesená",J294,0)</f>
        <v>0</v>
      </c>
      <c r="BH294" s="140">
        <f>IF(N294="sníž. přenesená",J294,0)</f>
        <v>0</v>
      </c>
      <c r="BI294" s="140">
        <f>IF(N294="nulová",J294,0)</f>
        <v>0</v>
      </c>
      <c r="BJ294" s="18" t="s">
        <v>82</v>
      </c>
      <c r="BK294" s="140">
        <f>ROUND(I294*H294,2)</f>
        <v>0</v>
      </c>
      <c r="BL294" s="18" t="s">
        <v>136</v>
      </c>
      <c r="BM294" s="139" t="s">
        <v>342</v>
      </c>
    </row>
    <row r="295" spans="2:65" s="1" customFormat="1" ht="11.25">
      <c r="B295" s="33"/>
      <c r="D295" s="141" t="s">
        <v>138</v>
      </c>
      <c r="F295" s="142" t="s">
        <v>343</v>
      </c>
      <c r="I295" s="143"/>
      <c r="L295" s="33"/>
      <c r="M295" s="144"/>
      <c r="T295" s="54"/>
      <c r="AT295" s="18" t="s">
        <v>138</v>
      </c>
      <c r="AU295" s="18" t="s">
        <v>84</v>
      </c>
    </row>
    <row r="296" spans="2:65" s="12" customFormat="1" ht="11.25">
      <c r="B296" s="145"/>
      <c r="D296" s="146" t="s">
        <v>140</v>
      </c>
      <c r="E296" s="147" t="s">
        <v>19</v>
      </c>
      <c r="F296" s="148" t="s">
        <v>141</v>
      </c>
      <c r="H296" s="147" t="s">
        <v>19</v>
      </c>
      <c r="I296" s="149"/>
      <c r="L296" s="145"/>
      <c r="M296" s="150"/>
      <c r="T296" s="151"/>
      <c r="AT296" s="147" t="s">
        <v>140</v>
      </c>
      <c r="AU296" s="147" t="s">
        <v>84</v>
      </c>
      <c r="AV296" s="12" t="s">
        <v>82</v>
      </c>
      <c r="AW296" s="12" t="s">
        <v>35</v>
      </c>
      <c r="AX296" s="12" t="s">
        <v>74</v>
      </c>
      <c r="AY296" s="147" t="s">
        <v>129</v>
      </c>
    </row>
    <row r="297" spans="2:65" s="12" customFormat="1" ht="22.5">
      <c r="B297" s="145"/>
      <c r="D297" s="146" t="s">
        <v>140</v>
      </c>
      <c r="E297" s="147" t="s">
        <v>19</v>
      </c>
      <c r="F297" s="148" t="s">
        <v>344</v>
      </c>
      <c r="H297" s="147" t="s">
        <v>19</v>
      </c>
      <c r="I297" s="149"/>
      <c r="L297" s="145"/>
      <c r="M297" s="150"/>
      <c r="T297" s="151"/>
      <c r="AT297" s="147" t="s">
        <v>140</v>
      </c>
      <c r="AU297" s="147" t="s">
        <v>84</v>
      </c>
      <c r="AV297" s="12" t="s">
        <v>82</v>
      </c>
      <c r="AW297" s="12" t="s">
        <v>35</v>
      </c>
      <c r="AX297" s="12" t="s">
        <v>74</v>
      </c>
      <c r="AY297" s="147" t="s">
        <v>129</v>
      </c>
    </row>
    <row r="298" spans="2:65" s="12" customFormat="1" ht="22.5">
      <c r="B298" s="145"/>
      <c r="D298" s="146" t="s">
        <v>140</v>
      </c>
      <c r="E298" s="147" t="s">
        <v>19</v>
      </c>
      <c r="F298" s="148" t="s">
        <v>345</v>
      </c>
      <c r="H298" s="147" t="s">
        <v>19</v>
      </c>
      <c r="I298" s="149"/>
      <c r="L298" s="145"/>
      <c r="M298" s="150"/>
      <c r="T298" s="151"/>
      <c r="AT298" s="147" t="s">
        <v>140</v>
      </c>
      <c r="AU298" s="147" t="s">
        <v>84</v>
      </c>
      <c r="AV298" s="12" t="s">
        <v>82</v>
      </c>
      <c r="AW298" s="12" t="s">
        <v>35</v>
      </c>
      <c r="AX298" s="12" t="s">
        <v>74</v>
      </c>
      <c r="AY298" s="147" t="s">
        <v>129</v>
      </c>
    </row>
    <row r="299" spans="2:65" s="12" customFormat="1" ht="11.25">
      <c r="B299" s="145"/>
      <c r="D299" s="146" t="s">
        <v>140</v>
      </c>
      <c r="E299" s="147" t="s">
        <v>19</v>
      </c>
      <c r="F299" s="148" t="s">
        <v>304</v>
      </c>
      <c r="H299" s="147" t="s">
        <v>19</v>
      </c>
      <c r="I299" s="149"/>
      <c r="L299" s="145"/>
      <c r="M299" s="150"/>
      <c r="T299" s="151"/>
      <c r="AT299" s="147" t="s">
        <v>140</v>
      </c>
      <c r="AU299" s="147" t="s">
        <v>84</v>
      </c>
      <c r="AV299" s="12" t="s">
        <v>82</v>
      </c>
      <c r="AW299" s="12" t="s">
        <v>35</v>
      </c>
      <c r="AX299" s="12" t="s">
        <v>74</v>
      </c>
      <c r="AY299" s="147" t="s">
        <v>129</v>
      </c>
    </row>
    <row r="300" spans="2:65" s="13" customFormat="1" ht="11.25">
      <c r="B300" s="152"/>
      <c r="D300" s="146" t="s">
        <v>140</v>
      </c>
      <c r="E300" s="153" t="s">
        <v>19</v>
      </c>
      <c r="F300" s="154" t="s">
        <v>346</v>
      </c>
      <c r="H300" s="155">
        <v>41.58</v>
      </c>
      <c r="I300" s="156"/>
      <c r="L300" s="152"/>
      <c r="M300" s="157"/>
      <c r="T300" s="158"/>
      <c r="AT300" s="153" t="s">
        <v>140</v>
      </c>
      <c r="AU300" s="153" t="s">
        <v>84</v>
      </c>
      <c r="AV300" s="13" t="s">
        <v>84</v>
      </c>
      <c r="AW300" s="13" t="s">
        <v>35</v>
      </c>
      <c r="AX300" s="13" t="s">
        <v>74</v>
      </c>
      <c r="AY300" s="153" t="s">
        <v>129</v>
      </c>
    </row>
    <row r="301" spans="2:65" s="13" customFormat="1" ht="11.25">
      <c r="B301" s="152"/>
      <c r="D301" s="146" t="s">
        <v>140</v>
      </c>
      <c r="E301" s="153" t="s">
        <v>19</v>
      </c>
      <c r="F301" s="154" t="s">
        <v>347</v>
      </c>
      <c r="H301" s="155">
        <v>59.597999999999999</v>
      </c>
      <c r="I301" s="156"/>
      <c r="L301" s="152"/>
      <c r="M301" s="157"/>
      <c r="T301" s="158"/>
      <c r="AT301" s="153" t="s">
        <v>140</v>
      </c>
      <c r="AU301" s="153" t="s">
        <v>84</v>
      </c>
      <c r="AV301" s="13" t="s">
        <v>84</v>
      </c>
      <c r="AW301" s="13" t="s">
        <v>35</v>
      </c>
      <c r="AX301" s="13" t="s">
        <v>74</v>
      </c>
      <c r="AY301" s="153" t="s">
        <v>129</v>
      </c>
    </row>
    <row r="302" spans="2:65" s="15" customFormat="1" ht="11.25">
      <c r="B302" s="166"/>
      <c r="D302" s="146" t="s">
        <v>140</v>
      </c>
      <c r="E302" s="167" t="s">
        <v>19</v>
      </c>
      <c r="F302" s="168" t="s">
        <v>348</v>
      </c>
      <c r="H302" s="169">
        <v>101.178</v>
      </c>
      <c r="I302" s="170"/>
      <c r="L302" s="166"/>
      <c r="M302" s="171"/>
      <c r="T302" s="172"/>
      <c r="AT302" s="167" t="s">
        <v>140</v>
      </c>
      <c r="AU302" s="167" t="s">
        <v>84</v>
      </c>
      <c r="AV302" s="15" t="s">
        <v>149</v>
      </c>
      <c r="AW302" s="15" t="s">
        <v>35</v>
      </c>
      <c r="AX302" s="15" t="s">
        <v>74</v>
      </c>
      <c r="AY302" s="167" t="s">
        <v>129</v>
      </c>
    </row>
    <row r="303" spans="2:65" s="13" customFormat="1" ht="11.25">
      <c r="B303" s="152"/>
      <c r="D303" s="146" t="s">
        <v>140</v>
      </c>
      <c r="E303" s="153" t="s">
        <v>19</v>
      </c>
      <c r="F303" s="154" t="s">
        <v>349</v>
      </c>
      <c r="H303" s="155">
        <v>10.118</v>
      </c>
      <c r="I303" s="156"/>
      <c r="L303" s="152"/>
      <c r="M303" s="157"/>
      <c r="T303" s="158"/>
      <c r="AT303" s="153" t="s">
        <v>140</v>
      </c>
      <c r="AU303" s="153" t="s">
        <v>84</v>
      </c>
      <c r="AV303" s="13" t="s">
        <v>84</v>
      </c>
      <c r="AW303" s="13" t="s">
        <v>35</v>
      </c>
      <c r="AX303" s="13" t="s">
        <v>82</v>
      </c>
      <c r="AY303" s="153" t="s">
        <v>129</v>
      </c>
    </row>
    <row r="304" spans="2:65" s="1" customFormat="1" ht="44.25" customHeight="1">
      <c r="B304" s="33"/>
      <c r="C304" s="128" t="s">
        <v>350</v>
      </c>
      <c r="D304" s="128" t="s">
        <v>131</v>
      </c>
      <c r="E304" s="129" t="s">
        <v>351</v>
      </c>
      <c r="F304" s="130" t="s">
        <v>352</v>
      </c>
      <c r="G304" s="131" t="s">
        <v>329</v>
      </c>
      <c r="H304" s="132">
        <v>34.020000000000003</v>
      </c>
      <c r="I304" s="133"/>
      <c r="J304" s="134">
        <f>ROUND(I304*H304,2)</f>
        <v>0</v>
      </c>
      <c r="K304" s="130" t="s">
        <v>135</v>
      </c>
      <c r="L304" s="33"/>
      <c r="M304" s="135" t="s">
        <v>19</v>
      </c>
      <c r="N304" s="136" t="s">
        <v>45</v>
      </c>
      <c r="P304" s="137">
        <f>O304*H304</f>
        <v>0</v>
      </c>
      <c r="Q304" s="137">
        <v>0</v>
      </c>
      <c r="R304" s="137">
        <f>Q304*H304</f>
        <v>0</v>
      </c>
      <c r="S304" s="137">
        <v>0</v>
      </c>
      <c r="T304" s="138">
        <f>S304*H304</f>
        <v>0</v>
      </c>
      <c r="AR304" s="139" t="s">
        <v>136</v>
      </c>
      <c r="AT304" s="139" t="s">
        <v>131</v>
      </c>
      <c r="AU304" s="139" t="s">
        <v>84</v>
      </c>
      <c r="AY304" s="18" t="s">
        <v>129</v>
      </c>
      <c r="BE304" s="140">
        <f>IF(N304="základní",J304,0)</f>
        <v>0</v>
      </c>
      <c r="BF304" s="140">
        <f>IF(N304="snížená",J304,0)</f>
        <v>0</v>
      </c>
      <c r="BG304" s="140">
        <f>IF(N304="zákl. přenesená",J304,0)</f>
        <v>0</v>
      </c>
      <c r="BH304" s="140">
        <f>IF(N304="sníž. přenesená",J304,0)</f>
        <v>0</v>
      </c>
      <c r="BI304" s="140">
        <f>IF(N304="nulová",J304,0)</f>
        <v>0</v>
      </c>
      <c r="BJ304" s="18" t="s">
        <v>82</v>
      </c>
      <c r="BK304" s="140">
        <f>ROUND(I304*H304,2)</f>
        <v>0</v>
      </c>
      <c r="BL304" s="18" t="s">
        <v>136</v>
      </c>
      <c r="BM304" s="139" t="s">
        <v>353</v>
      </c>
    </row>
    <row r="305" spans="2:65" s="1" customFormat="1" ht="11.25">
      <c r="B305" s="33"/>
      <c r="D305" s="141" t="s">
        <v>138</v>
      </c>
      <c r="F305" s="142" t="s">
        <v>354</v>
      </c>
      <c r="I305" s="143"/>
      <c r="L305" s="33"/>
      <c r="M305" s="144"/>
      <c r="T305" s="54"/>
      <c r="AT305" s="18" t="s">
        <v>138</v>
      </c>
      <c r="AU305" s="18" t="s">
        <v>84</v>
      </c>
    </row>
    <row r="306" spans="2:65" s="12" customFormat="1" ht="11.25">
      <c r="B306" s="145"/>
      <c r="D306" s="146" t="s">
        <v>140</v>
      </c>
      <c r="E306" s="147" t="s">
        <v>19</v>
      </c>
      <c r="F306" s="148" t="s">
        <v>141</v>
      </c>
      <c r="H306" s="147" t="s">
        <v>19</v>
      </c>
      <c r="I306" s="149"/>
      <c r="L306" s="145"/>
      <c r="M306" s="150"/>
      <c r="T306" s="151"/>
      <c r="AT306" s="147" t="s">
        <v>140</v>
      </c>
      <c r="AU306" s="147" t="s">
        <v>84</v>
      </c>
      <c r="AV306" s="12" t="s">
        <v>82</v>
      </c>
      <c r="AW306" s="12" t="s">
        <v>35</v>
      </c>
      <c r="AX306" s="12" t="s">
        <v>74</v>
      </c>
      <c r="AY306" s="147" t="s">
        <v>129</v>
      </c>
    </row>
    <row r="307" spans="2:65" s="12" customFormat="1" ht="22.5">
      <c r="B307" s="145"/>
      <c r="D307" s="146" t="s">
        <v>140</v>
      </c>
      <c r="E307" s="147" t="s">
        <v>19</v>
      </c>
      <c r="F307" s="148" t="s">
        <v>344</v>
      </c>
      <c r="H307" s="147" t="s">
        <v>19</v>
      </c>
      <c r="I307" s="149"/>
      <c r="L307" s="145"/>
      <c r="M307" s="150"/>
      <c r="T307" s="151"/>
      <c r="AT307" s="147" t="s">
        <v>140</v>
      </c>
      <c r="AU307" s="147" t="s">
        <v>84</v>
      </c>
      <c r="AV307" s="12" t="s">
        <v>82</v>
      </c>
      <c r="AW307" s="12" t="s">
        <v>35</v>
      </c>
      <c r="AX307" s="12" t="s">
        <v>74</v>
      </c>
      <c r="AY307" s="147" t="s">
        <v>129</v>
      </c>
    </row>
    <row r="308" spans="2:65" s="12" customFormat="1" ht="22.5">
      <c r="B308" s="145"/>
      <c r="D308" s="146" t="s">
        <v>140</v>
      </c>
      <c r="E308" s="147" t="s">
        <v>19</v>
      </c>
      <c r="F308" s="148" t="s">
        <v>345</v>
      </c>
      <c r="H308" s="147" t="s">
        <v>19</v>
      </c>
      <c r="I308" s="149"/>
      <c r="L308" s="145"/>
      <c r="M308" s="150"/>
      <c r="T308" s="151"/>
      <c r="AT308" s="147" t="s">
        <v>140</v>
      </c>
      <c r="AU308" s="147" t="s">
        <v>84</v>
      </c>
      <c r="AV308" s="12" t="s">
        <v>82</v>
      </c>
      <c r="AW308" s="12" t="s">
        <v>35</v>
      </c>
      <c r="AX308" s="12" t="s">
        <v>74</v>
      </c>
      <c r="AY308" s="147" t="s">
        <v>129</v>
      </c>
    </row>
    <row r="309" spans="2:65" s="12" customFormat="1" ht="11.25">
      <c r="B309" s="145"/>
      <c r="D309" s="146" t="s">
        <v>140</v>
      </c>
      <c r="E309" s="147" t="s">
        <v>19</v>
      </c>
      <c r="F309" s="148" t="s">
        <v>306</v>
      </c>
      <c r="H309" s="147" t="s">
        <v>19</v>
      </c>
      <c r="I309" s="149"/>
      <c r="L309" s="145"/>
      <c r="M309" s="150"/>
      <c r="T309" s="151"/>
      <c r="AT309" s="147" t="s">
        <v>140</v>
      </c>
      <c r="AU309" s="147" t="s">
        <v>84</v>
      </c>
      <c r="AV309" s="12" t="s">
        <v>82</v>
      </c>
      <c r="AW309" s="12" t="s">
        <v>35</v>
      </c>
      <c r="AX309" s="12" t="s">
        <v>74</v>
      </c>
      <c r="AY309" s="147" t="s">
        <v>129</v>
      </c>
    </row>
    <row r="310" spans="2:65" s="13" customFormat="1" ht="11.25">
      <c r="B310" s="152"/>
      <c r="D310" s="146" t="s">
        <v>140</v>
      </c>
      <c r="E310" s="153" t="s">
        <v>19</v>
      </c>
      <c r="F310" s="154" t="s">
        <v>355</v>
      </c>
      <c r="H310" s="155">
        <v>147</v>
      </c>
      <c r="I310" s="156"/>
      <c r="L310" s="152"/>
      <c r="M310" s="157"/>
      <c r="T310" s="158"/>
      <c r="AT310" s="153" t="s">
        <v>140</v>
      </c>
      <c r="AU310" s="153" t="s">
        <v>84</v>
      </c>
      <c r="AV310" s="13" t="s">
        <v>84</v>
      </c>
      <c r="AW310" s="13" t="s">
        <v>35</v>
      </c>
      <c r="AX310" s="13" t="s">
        <v>74</v>
      </c>
      <c r="AY310" s="153" t="s">
        <v>129</v>
      </c>
    </row>
    <row r="311" spans="2:65" s="13" customFormat="1" ht="11.25">
      <c r="B311" s="152"/>
      <c r="D311" s="146" t="s">
        <v>140</v>
      </c>
      <c r="E311" s="153" t="s">
        <v>19</v>
      </c>
      <c r="F311" s="154" t="s">
        <v>356</v>
      </c>
      <c r="H311" s="155">
        <v>193.2</v>
      </c>
      <c r="I311" s="156"/>
      <c r="L311" s="152"/>
      <c r="M311" s="157"/>
      <c r="T311" s="158"/>
      <c r="AT311" s="153" t="s">
        <v>140</v>
      </c>
      <c r="AU311" s="153" t="s">
        <v>84</v>
      </c>
      <c r="AV311" s="13" t="s">
        <v>84</v>
      </c>
      <c r="AW311" s="13" t="s">
        <v>35</v>
      </c>
      <c r="AX311" s="13" t="s">
        <v>74</v>
      </c>
      <c r="AY311" s="153" t="s">
        <v>129</v>
      </c>
    </row>
    <row r="312" spans="2:65" s="15" customFormat="1" ht="11.25">
      <c r="B312" s="166"/>
      <c r="D312" s="146" t="s">
        <v>140</v>
      </c>
      <c r="E312" s="167" t="s">
        <v>19</v>
      </c>
      <c r="F312" s="168" t="s">
        <v>348</v>
      </c>
      <c r="H312" s="169">
        <v>340.2</v>
      </c>
      <c r="I312" s="170"/>
      <c r="L312" s="166"/>
      <c r="M312" s="171"/>
      <c r="T312" s="172"/>
      <c r="AT312" s="167" t="s">
        <v>140</v>
      </c>
      <c r="AU312" s="167" t="s">
        <v>84</v>
      </c>
      <c r="AV312" s="15" t="s">
        <v>149</v>
      </c>
      <c r="AW312" s="15" t="s">
        <v>35</v>
      </c>
      <c r="AX312" s="15" t="s">
        <v>74</v>
      </c>
      <c r="AY312" s="167" t="s">
        <v>129</v>
      </c>
    </row>
    <row r="313" spans="2:65" s="13" customFormat="1" ht="11.25">
      <c r="B313" s="152"/>
      <c r="D313" s="146" t="s">
        <v>140</v>
      </c>
      <c r="E313" s="153" t="s">
        <v>19</v>
      </c>
      <c r="F313" s="154" t="s">
        <v>357</v>
      </c>
      <c r="H313" s="155">
        <v>34.020000000000003</v>
      </c>
      <c r="I313" s="156"/>
      <c r="L313" s="152"/>
      <c r="M313" s="157"/>
      <c r="T313" s="158"/>
      <c r="AT313" s="153" t="s">
        <v>140</v>
      </c>
      <c r="AU313" s="153" t="s">
        <v>84</v>
      </c>
      <c r="AV313" s="13" t="s">
        <v>84</v>
      </c>
      <c r="AW313" s="13" t="s">
        <v>35</v>
      </c>
      <c r="AX313" s="13" t="s">
        <v>82</v>
      </c>
      <c r="AY313" s="153" t="s">
        <v>129</v>
      </c>
    </row>
    <row r="314" spans="2:65" s="1" customFormat="1" ht="49.15" customHeight="1">
      <c r="B314" s="33"/>
      <c r="C314" s="128" t="s">
        <v>358</v>
      </c>
      <c r="D314" s="128" t="s">
        <v>131</v>
      </c>
      <c r="E314" s="129" t="s">
        <v>359</v>
      </c>
      <c r="F314" s="130" t="s">
        <v>360</v>
      </c>
      <c r="G314" s="131" t="s">
        <v>329</v>
      </c>
      <c r="H314" s="132">
        <v>155.80500000000001</v>
      </c>
      <c r="I314" s="133"/>
      <c r="J314" s="134">
        <f>ROUND(I314*H314,2)</f>
        <v>0</v>
      </c>
      <c r="K314" s="130" t="s">
        <v>135</v>
      </c>
      <c r="L314" s="33"/>
      <c r="M314" s="135" t="s">
        <v>19</v>
      </c>
      <c r="N314" s="136" t="s">
        <v>45</v>
      </c>
      <c r="P314" s="137">
        <f>O314*H314</f>
        <v>0</v>
      </c>
      <c r="Q314" s="137">
        <v>0</v>
      </c>
      <c r="R314" s="137">
        <f>Q314*H314</f>
        <v>0</v>
      </c>
      <c r="S314" s="137">
        <v>0</v>
      </c>
      <c r="T314" s="138">
        <f>S314*H314</f>
        <v>0</v>
      </c>
      <c r="AR314" s="139" t="s">
        <v>136</v>
      </c>
      <c r="AT314" s="139" t="s">
        <v>131</v>
      </c>
      <c r="AU314" s="139" t="s">
        <v>84</v>
      </c>
      <c r="AY314" s="18" t="s">
        <v>129</v>
      </c>
      <c r="BE314" s="140">
        <f>IF(N314="základní",J314,0)</f>
        <v>0</v>
      </c>
      <c r="BF314" s="140">
        <f>IF(N314="snížená",J314,0)</f>
        <v>0</v>
      </c>
      <c r="BG314" s="140">
        <f>IF(N314="zákl. přenesená",J314,0)</f>
        <v>0</v>
      </c>
      <c r="BH314" s="140">
        <f>IF(N314="sníž. přenesená",J314,0)</f>
        <v>0</v>
      </c>
      <c r="BI314" s="140">
        <f>IF(N314="nulová",J314,0)</f>
        <v>0</v>
      </c>
      <c r="BJ314" s="18" t="s">
        <v>82</v>
      </c>
      <c r="BK314" s="140">
        <f>ROUND(I314*H314,2)</f>
        <v>0</v>
      </c>
      <c r="BL314" s="18" t="s">
        <v>136</v>
      </c>
      <c r="BM314" s="139" t="s">
        <v>361</v>
      </c>
    </row>
    <row r="315" spans="2:65" s="1" customFormat="1" ht="11.25">
      <c r="B315" s="33"/>
      <c r="D315" s="141" t="s">
        <v>138</v>
      </c>
      <c r="F315" s="142" t="s">
        <v>362</v>
      </c>
      <c r="I315" s="143"/>
      <c r="L315" s="33"/>
      <c r="M315" s="144"/>
      <c r="T315" s="54"/>
      <c r="AT315" s="18" t="s">
        <v>138</v>
      </c>
      <c r="AU315" s="18" t="s">
        <v>84</v>
      </c>
    </row>
    <row r="316" spans="2:65" s="12" customFormat="1" ht="11.25">
      <c r="B316" s="145"/>
      <c r="D316" s="146" t="s">
        <v>140</v>
      </c>
      <c r="E316" s="147" t="s">
        <v>19</v>
      </c>
      <c r="F316" s="148" t="s">
        <v>302</v>
      </c>
      <c r="H316" s="147" t="s">
        <v>19</v>
      </c>
      <c r="I316" s="149"/>
      <c r="L316" s="145"/>
      <c r="M316" s="150"/>
      <c r="T316" s="151"/>
      <c r="AT316" s="147" t="s">
        <v>140</v>
      </c>
      <c r="AU316" s="147" t="s">
        <v>84</v>
      </c>
      <c r="AV316" s="12" t="s">
        <v>82</v>
      </c>
      <c r="AW316" s="12" t="s">
        <v>35</v>
      </c>
      <c r="AX316" s="12" t="s">
        <v>74</v>
      </c>
      <c r="AY316" s="147" t="s">
        <v>129</v>
      </c>
    </row>
    <row r="317" spans="2:65" s="13" customFormat="1" ht="11.25">
      <c r="B317" s="152"/>
      <c r="D317" s="146" t="s">
        <v>140</v>
      </c>
      <c r="E317" s="153" t="s">
        <v>19</v>
      </c>
      <c r="F317" s="154" t="s">
        <v>337</v>
      </c>
      <c r="H317" s="155">
        <v>183.298</v>
      </c>
      <c r="I317" s="156"/>
      <c r="L317" s="152"/>
      <c r="M317" s="157"/>
      <c r="T317" s="158"/>
      <c r="AT317" s="153" t="s">
        <v>140</v>
      </c>
      <c r="AU317" s="153" t="s">
        <v>84</v>
      </c>
      <c r="AV317" s="13" t="s">
        <v>84</v>
      </c>
      <c r="AW317" s="13" t="s">
        <v>35</v>
      </c>
      <c r="AX317" s="13" t="s">
        <v>74</v>
      </c>
      <c r="AY317" s="153" t="s">
        <v>129</v>
      </c>
    </row>
    <row r="318" spans="2:65" s="13" customFormat="1" ht="11.25">
      <c r="B318" s="152"/>
      <c r="D318" s="146" t="s">
        <v>140</v>
      </c>
      <c r="E318" s="153" t="s">
        <v>19</v>
      </c>
      <c r="F318" s="154" t="s">
        <v>363</v>
      </c>
      <c r="H318" s="155">
        <v>155.80500000000001</v>
      </c>
      <c r="I318" s="156"/>
      <c r="L318" s="152"/>
      <c r="M318" s="157"/>
      <c r="T318" s="158"/>
      <c r="AT318" s="153" t="s">
        <v>140</v>
      </c>
      <c r="AU318" s="153" t="s">
        <v>84</v>
      </c>
      <c r="AV318" s="13" t="s">
        <v>84</v>
      </c>
      <c r="AW318" s="13" t="s">
        <v>35</v>
      </c>
      <c r="AX318" s="13" t="s">
        <v>82</v>
      </c>
      <c r="AY318" s="153" t="s">
        <v>129</v>
      </c>
    </row>
    <row r="319" spans="2:65" s="1" customFormat="1" ht="44.25" customHeight="1">
      <c r="B319" s="33"/>
      <c r="C319" s="128" t="s">
        <v>364</v>
      </c>
      <c r="D319" s="128" t="s">
        <v>131</v>
      </c>
      <c r="E319" s="129" t="s">
        <v>365</v>
      </c>
      <c r="F319" s="130" t="s">
        <v>366</v>
      </c>
      <c r="G319" s="131" t="s">
        <v>329</v>
      </c>
      <c r="H319" s="132">
        <v>86.003</v>
      </c>
      <c r="I319" s="133"/>
      <c r="J319" s="134">
        <f>ROUND(I319*H319,2)</f>
        <v>0</v>
      </c>
      <c r="K319" s="130" t="s">
        <v>135</v>
      </c>
      <c r="L319" s="33"/>
      <c r="M319" s="135" t="s">
        <v>19</v>
      </c>
      <c r="N319" s="136" t="s">
        <v>45</v>
      </c>
      <c r="P319" s="137">
        <f>O319*H319</f>
        <v>0</v>
      </c>
      <c r="Q319" s="137">
        <v>0</v>
      </c>
      <c r="R319" s="137">
        <f>Q319*H319</f>
        <v>0</v>
      </c>
      <c r="S319" s="137">
        <v>0</v>
      </c>
      <c r="T319" s="138">
        <f>S319*H319</f>
        <v>0</v>
      </c>
      <c r="AR319" s="139" t="s">
        <v>136</v>
      </c>
      <c r="AT319" s="139" t="s">
        <v>131</v>
      </c>
      <c r="AU319" s="139" t="s">
        <v>84</v>
      </c>
      <c r="AY319" s="18" t="s">
        <v>129</v>
      </c>
      <c r="BE319" s="140">
        <f>IF(N319="základní",J319,0)</f>
        <v>0</v>
      </c>
      <c r="BF319" s="140">
        <f>IF(N319="snížená",J319,0)</f>
        <v>0</v>
      </c>
      <c r="BG319" s="140">
        <f>IF(N319="zákl. přenesená",J319,0)</f>
        <v>0</v>
      </c>
      <c r="BH319" s="140">
        <f>IF(N319="sníž. přenesená",J319,0)</f>
        <v>0</v>
      </c>
      <c r="BI319" s="140">
        <f>IF(N319="nulová",J319,0)</f>
        <v>0</v>
      </c>
      <c r="BJ319" s="18" t="s">
        <v>82</v>
      </c>
      <c r="BK319" s="140">
        <f>ROUND(I319*H319,2)</f>
        <v>0</v>
      </c>
      <c r="BL319" s="18" t="s">
        <v>136</v>
      </c>
      <c r="BM319" s="139" t="s">
        <v>367</v>
      </c>
    </row>
    <row r="320" spans="2:65" s="1" customFormat="1" ht="11.25">
      <c r="B320" s="33"/>
      <c r="D320" s="141" t="s">
        <v>138</v>
      </c>
      <c r="F320" s="142" t="s">
        <v>368</v>
      </c>
      <c r="I320" s="143"/>
      <c r="L320" s="33"/>
      <c r="M320" s="144"/>
      <c r="T320" s="54"/>
      <c r="AT320" s="18" t="s">
        <v>138</v>
      </c>
      <c r="AU320" s="18" t="s">
        <v>84</v>
      </c>
    </row>
    <row r="321" spans="2:65" s="12" customFormat="1" ht="11.25">
      <c r="B321" s="145"/>
      <c r="D321" s="146" t="s">
        <v>140</v>
      </c>
      <c r="E321" s="147" t="s">
        <v>19</v>
      </c>
      <c r="F321" s="148" t="s">
        <v>141</v>
      </c>
      <c r="H321" s="147" t="s">
        <v>19</v>
      </c>
      <c r="I321" s="149"/>
      <c r="L321" s="145"/>
      <c r="M321" s="150"/>
      <c r="T321" s="151"/>
      <c r="AT321" s="147" t="s">
        <v>140</v>
      </c>
      <c r="AU321" s="147" t="s">
        <v>84</v>
      </c>
      <c r="AV321" s="12" t="s">
        <v>82</v>
      </c>
      <c r="AW321" s="12" t="s">
        <v>35</v>
      </c>
      <c r="AX321" s="12" t="s">
        <v>74</v>
      </c>
      <c r="AY321" s="147" t="s">
        <v>129</v>
      </c>
    </row>
    <row r="322" spans="2:65" s="12" customFormat="1" ht="22.5">
      <c r="B322" s="145"/>
      <c r="D322" s="146" t="s">
        <v>140</v>
      </c>
      <c r="E322" s="147" t="s">
        <v>19</v>
      </c>
      <c r="F322" s="148" t="s">
        <v>344</v>
      </c>
      <c r="H322" s="147" t="s">
        <v>19</v>
      </c>
      <c r="I322" s="149"/>
      <c r="L322" s="145"/>
      <c r="M322" s="150"/>
      <c r="T322" s="151"/>
      <c r="AT322" s="147" t="s">
        <v>140</v>
      </c>
      <c r="AU322" s="147" t="s">
        <v>84</v>
      </c>
      <c r="AV322" s="12" t="s">
        <v>82</v>
      </c>
      <c r="AW322" s="12" t="s">
        <v>35</v>
      </c>
      <c r="AX322" s="12" t="s">
        <v>74</v>
      </c>
      <c r="AY322" s="147" t="s">
        <v>129</v>
      </c>
    </row>
    <row r="323" spans="2:65" s="12" customFormat="1" ht="22.5">
      <c r="B323" s="145"/>
      <c r="D323" s="146" t="s">
        <v>140</v>
      </c>
      <c r="E323" s="147" t="s">
        <v>19</v>
      </c>
      <c r="F323" s="148" t="s">
        <v>345</v>
      </c>
      <c r="H323" s="147" t="s">
        <v>19</v>
      </c>
      <c r="I323" s="149"/>
      <c r="L323" s="145"/>
      <c r="M323" s="150"/>
      <c r="T323" s="151"/>
      <c r="AT323" s="147" t="s">
        <v>140</v>
      </c>
      <c r="AU323" s="147" t="s">
        <v>84</v>
      </c>
      <c r="AV323" s="12" t="s">
        <v>82</v>
      </c>
      <c r="AW323" s="12" t="s">
        <v>35</v>
      </c>
      <c r="AX323" s="12" t="s">
        <v>74</v>
      </c>
      <c r="AY323" s="147" t="s">
        <v>129</v>
      </c>
    </row>
    <row r="324" spans="2:65" s="12" customFormat="1" ht="11.25">
      <c r="B324" s="145"/>
      <c r="D324" s="146" t="s">
        <v>140</v>
      </c>
      <c r="E324" s="147" t="s">
        <v>19</v>
      </c>
      <c r="F324" s="148" t="s">
        <v>304</v>
      </c>
      <c r="H324" s="147" t="s">
        <v>19</v>
      </c>
      <c r="I324" s="149"/>
      <c r="L324" s="145"/>
      <c r="M324" s="150"/>
      <c r="T324" s="151"/>
      <c r="AT324" s="147" t="s">
        <v>140</v>
      </c>
      <c r="AU324" s="147" t="s">
        <v>84</v>
      </c>
      <c r="AV324" s="12" t="s">
        <v>82</v>
      </c>
      <c r="AW324" s="12" t="s">
        <v>35</v>
      </c>
      <c r="AX324" s="12" t="s">
        <v>74</v>
      </c>
      <c r="AY324" s="147" t="s">
        <v>129</v>
      </c>
    </row>
    <row r="325" spans="2:65" s="13" customFormat="1" ht="11.25">
      <c r="B325" s="152"/>
      <c r="D325" s="146" t="s">
        <v>140</v>
      </c>
      <c r="E325" s="153" t="s">
        <v>19</v>
      </c>
      <c r="F325" s="154" t="s">
        <v>346</v>
      </c>
      <c r="H325" s="155">
        <v>41.58</v>
      </c>
      <c r="I325" s="156"/>
      <c r="L325" s="152"/>
      <c r="M325" s="157"/>
      <c r="T325" s="158"/>
      <c r="AT325" s="153" t="s">
        <v>140</v>
      </c>
      <c r="AU325" s="153" t="s">
        <v>84</v>
      </c>
      <c r="AV325" s="13" t="s">
        <v>84</v>
      </c>
      <c r="AW325" s="13" t="s">
        <v>35</v>
      </c>
      <c r="AX325" s="13" t="s">
        <v>74</v>
      </c>
      <c r="AY325" s="153" t="s">
        <v>129</v>
      </c>
    </row>
    <row r="326" spans="2:65" s="13" customFormat="1" ht="11.25">
      <c r="B326" s="152"/>
      <c r="D326" s="146" t="s">
        <v>140</v>
      </c>
      <c r="E326" s="153" t="s">
        <v>19</v>
      </c>
      <c r="F326" s="154" t="s">
        <v>347</v>
      </c>
      <c r="H326" s="155">
        <v>59.597999999999999</v>
      </c>
      <c r="I326" s="156"/>
      <c r="L326" s="152"/>
      <c r="M326" s="157"/>
      <c r="T326" s="158"/>
      <c r="AT326" s="153" t="s">
        <v>140</v>
      </c>
      <c r="AU326" s="153" t="s">
        <v>84</v>
      </c>
      <c r="AV326" s="13" t="s">
        <v>84</v>
      </c>
      <c r="AW326" s="13" t="s">
        <v>35</v>
      </c>
      <c r="AX326" s="13" t="s">
        <v>74</v>
      </c>
      <c r="AY326" s="153" t="s">
        <v>129</v>
      </c>
    </row>
    <row r="327" spans="2:65" s="15" customFormat="1" ht="11.25">
      <c r="B327" s="166"/>
      <c r="D327" s="146" t="s">
        <v>140</v>
      </c>
      <c r="E327" s="167" t="s">
        <v>19</v>
      </c>
      <c r="F327" s="168" t="s">
        <v>348</v>
      </c>
      <c r="H327" s="169">
        <v>101.178</v>
      </c>
      <c r="I327" s="170"/>
      <c r="L327" s="166"/>
      <c r="M327" s="171"/>
      <c r="T327" s="172"/>
      <c r="AT327" s="167" t="s">
        <v>140</v>
      </c>
      <c r="AU327" s="167" t="s">
        <v>84</v>
      </c>
      <c r="AV327" s="15" t="s">
        <v>149</v>
      </c>
      <c r="AW327" s="15" t="s">
        <v>35</v>
      </c>
      <c r="AX327" s="15" t="s">
        <v>74</v>
      </c>
      <c r="AY327" s="167" t="s">
        <v>129</v>
      </c>
    </row>
    <row r="328" spans="2:65" s="13" customFormat="1" ht="11.25">
      <c r="B328" s="152"/>
      <c r="D328" s="146" t="s">
        <v>140</v>
      </c>
      <c r="E328" s="153" t="s">
        <v>19</v>
      </c>
      <c r="F328" s="154" t="s">
        <v>369</v>
      </c>
      <c r="H328" s="155">
        <v>86.003</v>
      </c>
      <c r="I328" s="156"/>
      <c r="L328" s="152"/>
      <c r="M328" s="157"/>
      <c r="T328" s="158"/>
      <c r="AT328" s="153" t="s">
        <v>140</v>
      </c>
      <c r="AU328" s="153" t="s">
        <v>84</v>
      </c>
      <c r="AV328" s="13" t="s">
        <v>84</v>
      </c>
      <c r="AW328" s="13" t="s">
        <v>35</v>
      </c>
      <c r="AX328" s="13" t="s">
        <v>82</v>
      </c>
      <c r="AY328" s="153" t="s">
        <v>129</v>
      </c>
    </row>
    <row r="329" spans="2:65" s="1" customFormat="1" ht="44.25" customHeight="1">
      <c r="B329" s="33"/>
      <c r="C329" s="128" t="s">
        <v>370</v>
      </c>
      <c r="D329" s="128" t="s">
        <v>131</v>
      </c>
      <c r="E329" s="129" t="s">
        <v>371</v>
      </c>
      <c r="F329" s="130" t="s">
        <v>372</v>
      </c>
      <c r="G329" s="131" t="s">
        <v>329</v>
      </c>
      <c r="H329" s="132">
        <v>289.17</v>
      </c>
      <c r="I329" s="133"/>
      <c r="J329" s="134">
        <f>ROUND(I329*H329,2)</f>
        <v>0</v>
      </c>
      <c r="K329" s="130" t="s">
        <v>135</v>
      </c>
      <c r="L329" s="33"/>
      <c r="M329" s="135" t="s">
        <v>19</v>
      </c>
      <c r="N329" s="136" t="s">
        <v>45</v>
      </c>
      <c r="P329" s="137">
        <f>O329*H329</f>
        <v>0</v>
      </c>
      <c r="Q329" s="137">
        <v>0</v>
      </c>
      <c r="R329" s="137">
        <f>Q329*H329</f>
        <v>0</v>
      </c>
      <c r="S329" s="137">
        <v>0</v>
      </c>
      <c r="T329" s="138">
        <f>S329*H329</f>
        <v>0</v>
      </c>
      <c r="AR329" s="139" t="s">
        <v>136</v>
      </c>
      <c r="AT329" s="139" t="s">
        <v>131</v>
      </c>
      <c r="AU329" s="139" t="s">
        <v>84</v>
      </c>
      <c r="AY329" s="18" t="s">
        <v>129</v>
      </c>
      <c r="BE329" s="140">
        <f>IF(N329="základní",J329,0)</f>
        <v>0</v>
      </c>
      <c r="BF329" s="140">
        <f>IF(N329="snížená",J329,0)</f>
        <v>0</v>
      </c>
      <c r="BG329" s="140">
        <f>IF(N329="zákl. přenesená",J329,0)</f>
        <v>0</v>
      </c>
      <c r="BH329" s="140">
        <f>IF(N329="sníž. přenesená",J329,0)</f>
        <v>0</v>
      </c>
      <c r="BI329" s="140">
        <f>IF(N329="nulová",J329,0)</f>
        <v>0</v>
      </c>
      <c r="BJ329" s="18" t="s">
        <v>82</v>
      </c>
      <c r="BK329" s="140">
        <f>ROUND(I329*H329,2)</f>
        <v>0</v>
      </c>
      <c r="BL329" s="18" t="s">
        <v>136</v>
      </c>
      <c r="BM329" s="139" t="s">
        <v>373</v>
      </c>
    </row>
    <row r="330" spans="2:65" s="1" customFormat="1" ht="11.25">
      <c r="B330" s="33"/>
      <c r="D330" s="141" t="s">
        <v>138</v>
      </c>
      <c r="F330" s="142" t="s">
        <v>374</v>
      </c>
      <c r="I330" s="143"/>
      <c r="L330" s="33"/>
      <c r="M330" s="144"/>
      <c r="T330" s="54"/>
      <c r="AT330" s="18" t="s">
        <v>138</v>
      </c>
      <c r="AU330" s="18" t="s">
        <v>84</v>
      </c>
    </row>
    <row r="331" spans="2:65" s="12" customFormat="1" ht="11.25">
      <c r="B331" s="145"/>
      <c r="D331" s="146" t="s">
        <v>140</v>
      </c>
      <c r="E331" s="147" t="s">
        <v>19</v>
      </c>
      <c r="F331" s="148" t="s">
        <v>141</v>
      </c>
      <c r="H331" s="147" t="s">
        <v>19</v>
      </c>
      <c r="I331" s="149"/>
      <c r="L331" s="145"/>
      <c r="M331" s="150"/>
      <c r="T331" s="151"/>
      <c r="AT331" s="147" t="s">
        <v>140</v>
      </c>
      <c r="AU331" s="147" t="s">
        <v>84</v>
      </c>
      <c r="AV331" s="12" t="s">
        <v>82</v>
      </c>
      <c r="AW331" s="12" t="s">
        <v>35</v>
      </c>
      <c r="AX331" s="12" t="s">
        <v>74</v>
      </c>
      <c r="AY331" s="147" t="s">
        <v>129</v>
      </c>
    </row>
    <row r="332" spans="2:65" s="12" customFormat="1" ht="22.5">
      <c r="B332" s="145"/>
      <c r="D332" s="146" t="s">
        <v>140</v>
      </c>
      <c r="E332" s="147" t="s">
        <v>19</v>
      </c>
      <c r="F332" s="148" t="s">
        <v>344</v>
      </c>
      <c r="H332" s="147" t="s">
        <v>19</v>
      </c>
      <c r="I332" s="149"/>
      <c r="L332" s="145"/>
      <c r="M332" s="150"/>
      <c r="T332" s="151"/>
      <c r="AT332" s="147" t="s">
        <v>140</v>
      </c>
      <c r="AU332" s="147" t="s">
        <v>84</v>
      </c>
      <c r="AV332" s="12" t="s">
        <v>82</v>
      </c>
      <c r="AW332" s="12" t="s">
        <v>35</v>
      </c>
      <c r="AX332" s="12" t="s">
        <v>74</v>
      </c>
      <c r="AY332" s="147" t="s">
        <v>129</v>
      </c>
    </row>
    <row r="333" spans="2:65" s="12" customFormat="1" ht="22.5">
      <c r="B333" s="145"/>
      <c r="D333" s="146" t="s">
        <v>140</v>
      </c>
      <c r="E333" s="147" t="s">
        <v>19</v>
      </c>
      <c r="F333" s="148" t="s">
        <v>345</v>
      </c>
      <c r="H333" s="147" t="s">
        <v>19</v>
      </c>
      <c r="I333" s="149"/>
      <c r="L333" s="145"/>
      <c r="M333" s="150"/>
      <c r="T333" s="151"/>
      <c r="AT333" s="147" t="s">
        <v>140</v>
      </c>
      <c r="AU333" s="147" t="s">
        <v>84</v>
      </c>
      <c r="AV333" s="12" t="s">
        <v>82</v>
      </c>
      <c r="AW333" s="12" t="s">
        <v>35</v>
      </c>
      <c r="AX333" s="12" t="s">
        <v>74</v>
      </c>
      <c r="AY333" s="147" t="s">
        <v>129</v>
      </c>
    </row>
    <row r="334" spans="2:65" s="12" customFormat="1" ht="11.25">
      <c r="B334" s="145"/>
      <c r="D334" s="146" t="s">
        <v>140</v>
      </c>
      <c r="E334" s="147" t="s">
        <v>19</v>
      </c>
      <c r="F334" s="148" t="s">
        <v>306</v>
      </c>
      <c r="H334" s="147" t="s">
        <v>19</v>
      </c>
      <c r="I334" s="149"/>
      <c r="L334" s="145"/>
      <c r="M334" s="150"/>
      <c r="T334" s="151"/>
      <c r="AT334" s="147" t="s">
        <v>140</v>
      </c>
      <c r="AU334" s="147" t="s">
        <v>84</v>
      </c>
      <c r="AV334" s="12" t="s">
        <v>82</v>
      </c>
      <c r="AW334" s="12" t="s">
        <v>35</v>
      </c>
      <c r="AX334" s="12" t="s">
        <v>74</v>
      </c>
      <c r="AY334" s="147" t="s">
        <v>129</v>
      </c>
    </row>
    <row r="335" spans="2:65" s="13" customFormat="1" ht="11.25">
      <c r="B335" s="152"/>
      <c r="D335" s="146" t="s">
        <v>140</v>
      </c>
      <c r="E335" s="153" t="s">
        <v>19</v>
      </c>
      <c r="F335" s="154" t="s">
        <v>355</v>
      </c>
      <c r="H335" s="155">
        <v>147</v>
      </c>
      <c r="I335" s="156"/>
      <c r="L335" s="152"/>
      <c r="M335" s="157"/>
      <c r="T335" s="158"/>
      <c r="AT335" s="153" t="s">
        <v>140</v>
      </c>
      <c r="AU335" s="153" t="s">
        <v>84</v>
      </c>
      <c r="AV335" s="13" t="s">
        <v>84</v>
      </c>
      <c r="AW335" s="13" t="s">
        <v>35</v>
      </c>
      <c r="AX335" s="13" t="s">
        <v>74</v>
      </c>
      <c r="AY335" s="153" t="s">
        <v>129</v>
      </c>
    </row>
    <row r="336" spans="2:65" s="13" customFormat="1" ht="11.25">
      <c r="B336" s="152"/>
      <c r="D336" s="146" t="s">
        <v>140</v>
      </c>
      <c r="E336" s="153" t="s">
        <v>19</v>
      </c>
      <c r="F336" s="154" t="s">
        <v>356</v>
      </c>
      <c r="H336" s="155">
        <v>193.2</v>
      </c>
      <c r="I336" s="156"/>
      <c r="L336" s="152"/>
      <c r="M336" s="157"/>
      <c r="T336" s="158"/>
      <c r="AT336" s="153" t="s">
        <v>140</v>
      </c>
      <c r="AU336" s="153" t="s">
        <v>84</v>
      </c>
      <c r="AV336" s="13" t="s">
        <v>84</v>
      </c>
      <c r="AW336" s="13" t="s">
        <v>35</v>
      </c>
      <c r="AX336" s="13" t="s">
        <v>74</v>
      </c>
      <c r="AY336" s="153" t="s">
        <v>129</v>
      </c>
    </row>
    <row r="337" spans="2:65" s="15" customFormat="1" ht="11.25">
      <c r="B337" s="166"/>
      <c r="D337" s="146" t="s">
        <v>140</v>
      </c>
      <c r="E337" s="167" t="s">
        <v>19</v>
      </c>
      <c r="F337" s="168" t="s">
        <v>348</v>
      </c>
      <c r="H337" s="169">
        <v>340.2</v>
      </c>
      <c r="I337" s="170"/>
      <c r="L337" s="166"/>
      <c r="M337" s="171"/>
      <c r="T337" s="172"/>
      <c r="AT337" s="167" t="s">
        <v>140</v>
      </c>
      <c r="AU337" s="167" t="s">
        <v>84</v>
      </c>
      <c r="AV337" s="15" t="s">
        <v>149</v>
      </c>
      <c r="AW337" s="15" t="s">
        <v>35</v>
      </c>
      <c r="AX337" s="15" t="s">
        <v>74</v>
      </c>
      <c r="AY337" s="167" t="s">
        <v>129</v>
      </c>
    </row>
    <row r="338" spans="2:65" s="13" customFormat="1" ht="11.25">
      <c r="B338" s="152"/>
      <c r="D338" s="146" t="s">
        <v>140</v>
      </c>
      <c r="E338" s="153" t="s">
        <v>19</v>
      </c>
      <c r="F338" s="154" t="s">
        <v>375</v>
      </c>
      <c r="H338" s="155">
        <v>289.17</v>
      </c>
      <c r="I338" s="156"/>
      <c r="L338" s="152"/>
      <c r="M338" s="157"/>
      <c r="T338" s="158"/>
      <c r="AT338" s="153" t="s">
        <v>140</v>
      </c>
      <c r="AU338" s="153" t="s">
        <v>84</v>
      </c>
      <c r="AV338" s="13" t="s">
        <v>84</v>
      </c>
      <c r="AW338" s="13" t="s">
        <v>35</v>
      </c>
      <c r="AX338" s="13" t="s">
        <v>82</v>
      </c>
      <c r="AY338" s="153" t="s">
        <v>129</v>
      </c>
    </row>
    <row r="339" spans="2:65" s="1" customFormat="1" ht="49.15" customHeight="1">
      <c r="B339" s="33"/>
      <c r="C339" s="128" t="s">
        <v>376</v>
      </c>
      <c r="D339" s="128" t="s">
        <v>131</v>
      </c>
      <c r="E339" s="129" t="s">
        <v>377</v>
      </c>
      <c r="F339" s="130" t="s">
        <v>378</v>
      </c>
      <c r="G339" s="131" t="s">
        <v>329</v>
      </c>
      <c r="H339" s="132">
        <v>9.1649999999999991</v>
      </c>
      <c r="I339" s="133"/>
      <c r="J339" s="134">
        <f>ROUND(I339*H339,2)</f>
        <v>0</v>
      </c>
      <c r="K339" s="130" t="s">
        <v>135</v>
      </c>
      <c r="L339" s="33"/>
      <c r="M339" s="135" t="s">
        <v>19</v>
      </c>
      <c r="N339" s="136" t="s">
        <v>45</v>
      </c>
      <c r="P339" s="137">
        <f>O339*H339</f>
        <v>0</v>
      </c>
      <c r="Q339" s="137">
        <v>0</v>
      </c>
      <c r="R339" s="137">
        <f>Q339*H339</f>
        <v>0</v>
      </c>
      <c r="S339" s="137">
        <v>0</v>
      </c>
      <c r="T339" s="138">
        <f>S339*H339</f>
        <v>0</v>
      </c>
      <c r="AR339" s="139" t="s">
        <v>136</v>
      </c>
      <c r="AT339" s="139" t="s">
        <v>131</v>
      </c>
      <c r="AU339" s="139" t="s">
        <v>84</v>
      </c>
      <c r="AY339" s="18" t="s">
        <v>129</v>
      </c>
      <c r="BE339" s="140">
        <f>IF(N339="základní",J339,0)</f>
        <v>0</v>
      </c>
      <c r="BF339" s="140">
        <f>IF(N339="snížená",J339,0)</f>
        <v>0</v>
      </c>
      <c r="BG339" s="140">
        <f>IF(N339="zákl. přenesená",J339,0)</f>
        <v>0</v>
      </c>
      <c r="BH339" s="140">
        <f>IF(N339="sníž. přenesená",J339,0)</f>
        <v>0</v>
      </c>
      <c r="BI339" s="140">
        <f>IF(N339="nulová",J339,0)</f>
        <v>0</v>
      </c>
      <c r="BJ339" s="18" t="s">
        <v>82</v>
      </c>
      <c r="BK339" s="140">
        <f>ROUND(I339*H339,2)</f>
        <v>0</v>
      </c>
      <c r="BL339" s="18" t="s">
        <v>136</v>
      </c>
      <c r="BM339" s="139" t="s">
        <v>379</v>
      </c>
    </row>
    <row r="340" spans="2:65" s="1" customFormat="1" ht="11.25">
      <c r="B340" s="33"/>
      <c r="D340" s="141" t="s">
        <v>138</v>
      </c>
      <c r="F340" s="142" t="s">
        <v>380</v>
      </c>
      <c r="I340" s="143"/>
      <c r="L340" s="33"/>
      <c r="M340" s="144"/>
      <c r="T340" s="54"/>
      <c r="AT340" s="18" t="s">
        <v>138</v>
      </c>
      <c r="AU340" s="18" t="s">
        <v>84</v>
      </c>
    </row>
    <row r="341" spans="2:65" s="12" customFormat="1" ht="11.25">
      <c r="B341" s="145"/>
      <c r="D341" s="146" t="s">
        <v>140</v>
      </c>
      <c r="E341" s="147" t="s">
        <v>19</v>
      </c>
      <c r="F341" s="148" t="s">
        <v>302</v>
      </c>
      <c r="H341" s="147" t="s">
        <v>19</v>
      </c>
      <c r="I341" s="149"/>
      <c r="L341" s="145"/>
      <c r="M341" s="150"/>
      <c r="T341" s="151"/>
      <c r="AT341" s="147" t="s">
        <v>140</v>
      </c>
      <c r="AU341" s="147" t="s">
        <v>84</v>
      </c>
      <c r="AV341" s="12" t="s">
        <v>82</v>
      </c>
      <c r="AW341" s="12" t="s">
        <v>35</v>
      </c>
      <c r="AX341" s="12" t="s">
        <v>74</v>
      </c>
      <c r="AY341" s="147" t="s">
        <v>129</v>
      </c>
    </row>
    <row r="342" spans="2:65" s="13" customFormat="1" ht="11.25">
      <c r="B342" s="152"/>
      <c r="D342" s="146" t="s">
        <v>140</v>
      </c>
      <c r="E342" s="153" t="s">
        <v>19</v>
      </c>
      <c r="F342" s="154" t="s">
        <v>337</v>
      </c>
      <c r="H342" s="155">
        <v>183.298</v>
      </c>
      <c r="I342" s="156"/>
      <c r="L342" s="152"/>
      <c r="M342" s="157"/>
      <c r="T342" s="158"/>
      <c r="AT342" s="153" t="s">
        <v>140</v>
      </c>
      <c r="AU342" s="153" t="s">
        <v>84</v>
      </c>
      <c r="AV342" s="13" t="s">
        <v>84</v>
      </c>
      <c r="AW342" s="13" t="s">
        <v>35</v>
      </c>
      <c r="AX342" s="13" t="s">
        <v>74</v>
      </c>
      <c r="AY342" s="153" t="s">
        <v>129</v>
      </c>
    </row>
    <row r="343" spans="2:65" s="13" customFormat="1" ht="11.25">
      <c r="B343" s="152"/>
      <c r="D343" s="146" t="s">
        <v>140</v>
      </c>
      <c r="E343" s="153" t="s">
        <v>19</v>
      </c>
      <c r="F343" s="154" t="s">
        <v>381</v>
      </c>
      <c r="H343" s="155">
        <v>9.1649999999999991</v>
      </c>
      <c r="I343" s="156"/>
      <c r="L343" s="152"/>
      <c r="M343" s="157"/>
      <c r="T343" s="158"/>
      <c r="AT343" s="153" t="s">
        <v>140</v>
      </c>
      <c r="AU343" s="153" t="s">
        <v>84</v>
      </c>
      <c r="AV343" s="13" t="s">
        <v>84</v>
      </c>
      <c r="AW343" s="13" t="s">
        <v>35</v>
      </c>
      <c r="AX343" s="13" t="s">
        <v>82</v>
      </c>
      <c r="AY343" s="153" t="s">
        <v>129</v>
      </c>
    </row>
    <row r="344" spans="2:65" s="1" customFormat="1" ht="44.25" customHeight="1">
      <c r="B344" s="33"/>
      <c r="C344" s="128" t="s">
        <v>382</v>
      </c>
      <c r="D344" s="128" t="s">
        <v>131</v>
      </c>
      <c r="E344" s="129" t="s">
        <v>383</v>
      </c>
      <c r="F344" s="130" t="s">
        <v>384</v>
      </c>
      <c r="G344" s="131" t="s">
        <v>329</v>
      </c>
      <c r="H344" s="132">
        <v>5.0590000000000002</v>
      </c>
      <c r="I344" s="133"/>
      <c r="J344" s="134">
        <f>ROUND(I344*H344,2)</f>
        <v>0</v>
      </c>
      <c r="K344" s="130" t="s">
        <v>135</v>
      </c>
      <c r="L344" s="33"/>
      <c r="M344" s="135" t="s">
        <v>19</v>
      </c>
      <c r="N344" s="136" t="s">
        <v>45</v>
      </c>
      <c r="P344" s="137">
        <f>O344*H344</f>
        <v>0</v>
      </c>
      <c r="Q344" s="137">
        <v>0</v>
      </c>
      <c r="R344" s="137">
        <f>Q344*H344</f>
        <v>0</v>
      </c>
      <c r="S344" s="137">
        <v>0</v>
      </c>
      <c r="T344" s="138">
        <f>S344*H344</f>
        <v>0</v>
      </c>
      <c r="AR344" s="139" t="s">
        <v>136</v>
      </c>
      <c r="AT344" s="139" t="s">
        <v>131</v>
      </c>
      <c r="AU344" s="139" t="s">
        <v>84</v>
      </c>
      <c r="AY344" s="18" t="s">
        <v>129</v>
      </c>
      <c r="BE344" s="140">
        <f>IF(N344="základní",J344,0)</f>
        <v>0</v>
      </c>
      <c r="BF344" s="140">
        <f>IF(N344="snížená",J344,0)</f>
        <v>0</v>
      </c>
      <c r="BG344" s="140">
        <f>IF(N344="zákl. přenesená",J344,0)</f>
        <v>0</v>
      </c>
      <c r="BH344" s="140">
        <f>IF(N344="sníž. přenesená",J344,0)</f>
        <v>0</v>
      </c>
      <c r="BI344" s="140">
        <f>IF(N344="nulová",J344,0)</f>
        <v>0</v>
      </c>
      <c r="BJ344" s="18" t="s">
        <v>82</v>
      </c>
      <c r="BK344" s="140">
        <f>ROUND(I344*H344,2)</f>
        <v>0</v>
      </c>
      <c r="BL344" s="18" t="s">
        <v>136</v>
      </c>
      <c r="BM344" s="139" t="s">
        <v>385</v>
      </c>
    </row>
    <row r="345" spans="2:65" s="1" customFormat="1" ht="11.25">
      <c r="B345" s="33"/>
      <c r="D345" s="141" t="s">
        <v>138</v>
      </c>
      <c r="F345" s="142" t="s">
        <v>386</v>
      </c>
      <c r="I345" s="143"/>
      <c r="L345" s="33"/>
      <c r="M345" s="144"/>
      <c r="T345" s="54"/>
      <c r="AT345" s="18" t="s">
        <v>138</v>
      </c>
      <c r="AU345" s="18" t="s">
        <v>84</v>
      </c>
    </row>
    <row r="346" spans="2:65" s="12" customFormat="1" ht="11.25">
      <c r="B346" s="145"/>
      <c r="D346" s="146" t="s">
        <v>140</v>
      </c>
      <c r="E346" s="147" t="s">
        <v>19</v>
      </c>
      <c r="F346" s="148" t="s">
        <v>141</v>
      </c>
      <c r="H346" s="147" t="s">
        <v>19</v>
      </c>
      <c r="I346" s="149"/>
      <c r="L346" s="145"/>
      <c r="M346" s="150"/>
      <c r="T346" s="151"/>
      <c r="AT346" s="147" t="s">
        <v>140</v>
      </c>
      <c r="AU346" s="147" t="s">
        <v>84</v>
      </c>
      <c r="AV346" s="12" t="s">
        <v>82</v>
      </c>
      <c r="AW346" s="12" t="s">
        <v>35</v>
      </c>
      <c r="AX346" s="12" t="s">
        <v>74</v>
      </c>
      <c r="AY346" s="147" t="s">
        <v>129</v>
      </c>
    </row>
    <row r="347" spans="2:65" s="12" customFormat="1" ht="22.5">
      <c r="B347" s="145"/>
      <c r="D347" s="146" t="s">
        <v>140</v>
      </c>
      <c r="E347" s="147" t="s">
        <v>19</v>
      </c>
      <c r="F347" s="148" t="s">
        <v>344</v>
      </c>
      <c r="H347" s="147" t="s">
        <v>19</v>
      </c>
      <c r="I347" s="149"/>
      <c r="L347" s="145"/>
      <c r="M347" s="150"/>
      <c r="T347" s="151"/>
      <c r="AT347" s="147" t="s">
        <v>140</v>
      </c>
      <c r="AU347" s="147" t="s">
        <v>84</v>
      </c>
      <c r="AV347" s="12" t="s">
        <v>82</v>
      </c>
      <c r="AW347" s="12" t="s">
        <v>35</v>
      </c>
      <c r="AX347" s="12" t="s">
        <v>74</v>
      </c>
      <c r="AY347" s="147" t="s">
        <v>129</v>
      </c>
    </row>
    <row r="348" spans="2:65" s="12" customFormat="1" ht="22.5">
      <c r="B348" s="145"/>
      <c r="D348" s="146" t="s">
        <v>140</v>
      </c>
      <c r="E348" s="147" t="s">
        <v>19</v>
      </c>
      <c r="F348" s="148" t="s">
        <v>345</v>
      </c>
      <c r="H348" s="147" t="s">
        <v>19</v>
      </c>
      <c r="I348" s="149"/>
      <c r="L348" s="145"/>
      <c r="M348" s="150"/>
      <c r="T348" s="151"/>
      <c r="AT348" s="147" t="s">
        <v>140</v>
      </c>
      <c r="AU348" s="147" t="s">
        <v>84</v>
      </c>
      <c r="AV348" s="12" t="s">
        <v>82</v>
      </c>
      <c r="AW348" s="12" t="s">
        <v>35</v>
      </c>
      <c r="AX348" s="12" t="s">
        <v>74</v>
      </c>
      <c r="AY348" s="147" t="s">
        <v>129</v>
      </c>
    </row>
    <row r="349" spans="2:65" s="12" customFormat="1" ht="11.25">
      <c r="B349" s="145"/>
      <c r="D349" s="146" t="s">
        <v>140</v>
      </c>
      <c r="E349" s="147" t="s">
        <v>19</v>
      </c>
      <c r="F349" s="148" t="s">
        <v>304</v>
      </c>
      <c r="H349" s="147" t="s">
        <v>19</v>
      </c>
      <c r="I349" s="149"/>
      <c r="L349" s="145"/>
      <c r="M349" s="150"/>
      <c r="T349" s="151"/>
      <c r="AT349" s="147" t="s">
        <v>140</v>
      </c>
      <c r="AU349" s="147" t="s">
        <v>84</v>
      </c>
      <c r="AV349" s="12" t="s">
        <v>82</v>
      </c>
      <c r="AW349" s="12" t="s">
        <v>35</v>
      </c>
      <c r="AX349" s="12" t="s">
        <v>74</v>
      </c>
      <c r="AY349" s="147" t="s">
        <v>129</v>
      </c>
    </row>
    <row r="350" spans="2:65" s="13" customFormat="1" ht="11.25">
      <c r="B350" s="152"/>
      <c r="D350" s="146" t="s">
        <v>140</v>
      </c>
      <c r="E350" s="153" t="s">
        <v>19</v>
      </c>
      <c r="F350" s="154" t="s">
        <v>346</v>
      </c>
      <c r="H350" s="155">
        <v>41.58</v>
      </c>
      <c r="I350" s="156"/>
      <c r="L350" s="152"/>
      <c r="M350" s="157"/>
      <c r="T350" s="158"/>
      <c r="AT350" s="153" t="s">
        <v>140</v>
      </c>
      <c r="AU350" s="153" t="s">
        <v>84</v>
      </c>
      <c r="AV350" s="13" t="s">
        <v>84</v>
      </c>
      <c r="AW350" s="13" t="s">
        <v>35</v>
      </c>
      <c r="AX350" s="13" t="s">
        <v>74</v>
      </c>
      <c r="AY350" s="153" t="s">
        <v>129</v>
      </c>
    </row>
    <row r="351" spans="2:65" s="13" customFormat="1" ht="11.25">
      <c r="B351" s="152"/>
      <c r="D351" s="146" t="s">
        <v>140</v>
      </c>
      <c r="E351" s="153" t="s">
        <v>19</v>
      </c>
      <c r="F351" s="154" t="s">
        <v>347</v>
      </c>
      <c r="H351" s="155">
        <v>59.597999999999999</v>
      </c>
      <c r="I351" s="156"/>
      <c r="L351" s="152"/>
      <c r="M351" s="157"/>
      <c r="T351" s="158"/>
      <c r="AT351" s="153" t="s">
        <v>140</v>
      </c>
      <c r="AU351" s="153" t="s">
        <v>84</v>
      </c>
      <c r="AV351" s="13" t="s">
        <v>84</v>
      </c>
      <c r="AW351" s="13" t="s">
        <v>35</v>
      </c>
      <c r="AX351" s="13" t="s">
        <v>74</v>
      </c>
      <c r="AY351" s="153" t="s">
        <v>129</v>
      </c>
    </row>
    <row r="352" spans="2:65" s="15" customFormat="1" ht="11.25">
      <c r="B352" s="166"/>
      <c r="D352" s="146" t="s">
        <v>140</v>
      </c>
      <c r="E352" s="167" t="s">
        <v>19</v>
      </c>
      <c r="F352" s="168" t="s">
        <v>348</v>
      </c>
      <c r="H352" s="169">
        <v>101.178</v>
      </c>
      <c r="I352" s="170"/>
      <c r="L352" s="166"/>
      <c r="M352" s="171"/>
      <c r="T352" s="172"/>
      <c r="AT352" s="167" t="s">
        <v>140</v>
      </c>
      <c r="AU352" s="167" t="s">
        <v>84</v>
      </c>
      <c r="AV352" s="15" t="s">
        <v>149</v>
      </c>
      <c r="AW352" s="15" t="s">
        <v>35</v>
      </c>
      <c r="AX352" s="15" t="s">
        <v>74</v>
      </c>
      <c r="AY352" s="167" t="s">
        <v>129</v>
      </c>
    </row>
    <row r="353" spans="2:65" s="13" customFormat="1" ht="11.25">
      <c r="B353" s="152"/>
      <c r="D353" s="146" t="s">
        <v>140</v>
      </c>
      <c r="E353" s="153" t="s">
        <v>19</v>
      </c>
      <c r="F353" s="154" t="s">
        <v>387</v>
      </c>
      <c r="H353" s="155">
        <v>5.0590000000000002</v>
      </c>
      <c r="I353" s="156"/>
      <c r="L353" s="152"/>
      <c r="M353" s="157"/>
      <c r="T353" s="158"/>
      <c r="AT353" s="153" t="s">
        <v>140</v>
      </c>
      <c r="AU353" s="153" t="s">
        <v>84</v>
      </c>
      <c r="AV353" s="13" t="s">
        <v>84</v>
      </c>
      <c r="AW353" s="13" t="s">
        <v>35</v>
      </c>
      <c r="AX353" s="13" t="s">
        <v>82</v>
      </c>
      <c r="AY353" s="153" t="s">
        <v>129</v>
      </c>
    </row>
    <row r="354" spans="2:65" s="1" customFormat="1" ht="44.25" customHeight="1">
      <c r="B354" s="33"/>
      <c r="C354" s="128" t="s">
        <v>388</v>
      </c>
      <c r="D354" s="128" t="s">
        <v>131</v>
      </c>
      <c r="E354" s="129" t="s">
        <v>389</v>
      </c>
      <c r="F354" s="130" t="s">
        <v>390</v>
      </c>
      <c r="G354" s="131" t="s">
        <v>329</v>
      </c>
      <c r="H354" s="132">
        <v>17.010000000000002</v>
      </c>
      <c r="I354" s="133"/>
      <c r="J354" s="134">
        <f>ROUND(I354*H354,2)</f>
        <v>0</v>
      </c>
      <c r="K354" s="130" t="s">
        <v>135</v>
      </c>
      <c r="L354" s="33"/>
      <c r="M354" s="135" t="s">
        <v>19</v>
      </c>
      <c r="N354" s="136" t="s">
        <v>45</v>
      </c>
      <c r="P354" s="137">
        <f>O354*H354</f>
        <v>0</v>
      </c>
      <c r="Q354" s="137">
        <v>0</v>
      </c>
      <c r="R354" s="137">
        <f>Q354*H354</f>
        <v>0</v>
      </c>
      <c r="S354" s="137">
        <v>0</v>
      </c>
      <c r="T354" s="138">
        <f>S354*H354</f>
        <v>0</v>
      </c>
      <c r="AR354" s="139" t="s">
        <v>136</v>
      </c>
      <c r="AT354" s="139" t="s">
        <v>131</v>
      </c>
      <c r="AU354" s="139" t="s">
        <v>84</v>
      </c>
      <c r="AY354" s="18" t="s">
        <v>129</v>
      </c>
      <c r="BE354" s="140">
        <f>IF(N354="základní",J354,0)</f>
        <v>0</v>
      </c>
      <c r="BF354" s="140">
        <f>IF(N354="snížená",J354,0)</f>
        <v>0</v>
      </c>
      <c r="BG354" s="140">
        <f>IF(N354="zákl. přenesená",J354,0)</f>
        <v>0</v>
      </c>
      <c r="BH354" s="140">
        <f>IF(N354="sníž. přenesená",J354,0)</f>
        <v>0</v>
      </c>
      <c r="BI354" s="140">
        <f>IF(N354="nulová",J354,0)</f>
        <v>0</v>
      </c>
      <c r="BJ354" s="18" t="s">
        <v>82</v>
      </c>
      <c r="BK354" s="140">
        <f>ROUND(I354*H354,2)</f>
        <v>0</v>
      </c>
      <c r="BL354" s="18" t="s">
        <v>136</v>
      </c>
      <c r="BM354" s="139" t="s">
        <v>391</v>
      </c>
    </row>
    <row r="355" spans="2:65" s="1" customFormat="1" ht="11.25">
      <c r="B355" s="33"/>
      <c r="D355" s="141" t="s">
        <v>138</v>
      </c>
      <c r="F355" s="142" t="s">
        <v>392</v>
      </c>
      <c r="I355" s="143"/>
      <c r="L355" s="33"/>
      <c r="M355" s="144"/>
      <c r="T355" s="54"/>
      <c r="AT355" s="18" t="s">
        <v>138</v>
      </c>
      <c r="AU355" s="18" t="s">
        <v>84</v>
      </c>
    </row>
    <row r="356" spans="2:65" s="12" customFormat="1" ht="11.25">
      <c r="B356" s="145"/>
      <c r="D356" s="146" t="s">
        <v>140</v>
      </c>
      <c r="E356" s="147" t="s">
        <v>19</v>
      </c>
      <c r="F356" s="148" t="s">
        <v>141</v>
      </c>
      <c r="H356" s="147" t="s">
        <v>19</v>
      </c>
      <c r="I356" s="149"/>
      <c r="L356" s="145"/>
      <c r="M356" s="150"/>
      <c r="T356" s="151"/>
      <c r="AT356" s="147" t="s">
        <v>140</v>
      </c>
      <c r="AU356" s="147" t="s">
        <v>84</v>
      </c>
      <c r="AV356" s="12" t="s">
        <v>82</v>
      </c>
      <c r="AW356" s="12" t="s">
        <v>35</v>
      </c>
      <c r="AX356" s="12" t="s">
        <v>74</v>
      </c>
      <c r="AY356" s="147" t="s">
        <v>129</v>
      </c>
    </row>
    <row r="357" spans="2:65" s="12" customFormat="1" ht="22.5">
      <c r="B357" s="145"/>
      <c r="D357" s="146" t="s">
        <v>140</v>
      </c>
      <c r="E357" s="147" t="s">
        <v>19</v>
      </c>
      <c r="F357" s="148" t="s">
        <v>344</v>
      </c>
      <c r="H357" s="147" t="s">
        <v>19</v>
      </c>
      <c r="I357" s="149"/>
      <c r="L357" s="145"/>
      <c r="M357" s="150"/>
      <c r="T357" s="151"/>
      <c r="AT357" s="147" t="s">
        <v>140</v>
      </c>
      <c r="AU357" s="147" t="s">
        <v>84</v>
      </c>
      <c r="AV357" s="12" t="s">
        <v>82</v>
      </c>
      <c r="AW357" s="12" t="s">
        <v>35</v>
      </c>
      <c r="AX357" s="12" t="s">
        <v>74</v>
      </c>
      <c r="AY357" s="147" t="s">
        <v>129</v>
      </c>
    </row>
    <row r="358" spans="2:65" s="12" customFormat="1" ht="22.5">
      <c r="B358" s="145"/>
      <c r="D358" s="146" t="s">
        <v>140</v>
      </c>
      <c r="E358" s="147" t="s">
        <v>19</v>
      </c>
      <c r="F358" s="148" t="s">
        <v>345</v>
      </c>
      <c r="H358" s="147" t="s">
        <v>19</v>
      </c>
      <c r="I358" s="149"/>
      <c r="L358" s="145"/>
      <c r="M358" s="150"/>
      <c r="T358" s="151"/>
      <c r="AT358" s="147" t="s">
        <v>140</v>
      </c>
      <c r="AU358" s="147" t="s">
        <v>84</v>
      </c>
      <c r="AV358" s="12" t="s">
        <v>82</v>
      </c>
      <c r="AW358" s="12" t="s">
        <v>35</v>
      </c>
      <c r="AX358" s="12" t="s">
        <v>74</v>
      </c>
      <c r="AY358" s="147" t="s">
        <v>129</v>
      </c>
    </row>
    <row r="359" spans="2:65" s="12" customFormat="1" ht="11.25">
      <c r="B359" s="145"/>
      <c r="D359" s="146" t="s">
        <v>140</v>
      </c>
      <c r="E359" s="147" t="s">
        <v>19</v>
      </c>
      <c r="F359" s="148" t="s">
        <v>306</v>
      </c>
      <c r="H359" s="147" t="s">
        <v>19</v>
      </c>
      <c r="I359" s="149"/>
      <c r="L359" s="145"/>
      <c r="M359" s="150"/>
      <c r="T359" s="151"/>
      <c r="AT359" s="147" t="s">
        <v>140</v>
      </c>
      <c r="AU359" s="147" t="s">
        <v>84</v>
      </c>
      <c r="AV359" s="12" t="s">
        <v>82</v>
      </c>
      <c r="AW359" s="12" t="s">
        <v>35</v>
      </c>
      <c r="AX359" s="12" t="s">
        <v>74</v>
      </c>
      <c r="AY359" s="147" t="s">
        <v>129</v>
      </c>
    </row>
    <row r="360" spans="2:65" s="13" customFormat="1" ht="11.25">
      <c r="B360" s="152"/>
      <c r="D360" s="146" t="s">
        <v>140</v>
      </c>
      <c r="E360" s="153" t="s">
        <v>19</v>
      </c>
      <c r="F360" s="154" t="s">
        <v>355</v>
      </c>
      <c r="H360" s="155">
        <v>147</v>
      </c>
      <c r="I360" s="156"/>
      <c r="L360" s="152"/>
      <c r="M360" s="157"/>
      <c r="T360" s="158"/>
      <c r="AT360" s="153" t="s">
        <v>140</v>
      </c>
      <c r="AU360" s="153" t="s">
        <v>84</v>
      </c>
      <c r="AV360" s="13" t="s">
        <v>84</v>
      </c>
      <c r="AW360" s="13" t="s">
        <v>35</v>
      </c>
      <c r="AX360" s="13" t="s">
        <v>74</v>
      </c>
      <c r="AY360" s="153" t="s">
        <v>129</v>
      </c>
    </row>
    <row r="361" spans="2:65" s="13" customFormat="1" ht="11.25">
      <c r="B361" s="152"/>
      <c r="D361" s="146" t="s">
        <v>140</v>
      </c>
      <c r="E361" s="153" t="s">
        <v>19</v>
      </c>
      <c r="F361" s="154" t="s">
        <v>356</v>
      </c>
      <c r="H361" s="155">
        <v>193.2</v>
      </c>
      <c r="I361" s="156"/>
      <c r="L361" s="152"/>
      <c r="M361" s="157"/>
      <c r="T361" s="158"/>
      <c r="AT361" s="153" t="s">
        <v>140</v>
      </c>
      <c r="AU361" s="153" t="s">
        <v>84</v>
      </c>
      <c r="AV361" s="13" t="s">
        <v>84</v>
      </c>
      <c r="AW361" s="13" t="s">
        <v>35</v>
      </c>
      <c r="AX361" s="13" t="s">
        <v>74</v>
      </c>
      <c r="AY361" s="153" t="s">
        <v>129</v>
      </c>
    </row>
    <row r="362" spans="2:65" s="15" customFormat="1" ht="11.25">
      <c r="B362" s="166"/>
      <c r="D362" s="146" t="s">
        <v>140</v>
      </c>
      <c r="E362" s="167" t="s">
        <v>19</v>
      </c>
      <c r="F362" s="168" t="s">
        <v>348</v>
      </c>
      <c r="H362" s="169">
        <v>340.2</v>
      </c>
      <c r="I362" s="170"/>
      <c r="L362" s="166"/>
      <c r="M362" s="171"/>
      <c r="T362" s="172"/>
      <c r="AT362" s="167" t="s">
        <v>140</v>
      </c>
      <c r="AU362" s="167" t="s">
        <v>84</v>
      </c>
      <c r="AV362" s="15" t="s">
        <v>149</v>
      </c>
      <c r="AW362" s="15" t="s">
        <v>35</v>
      </c>
      <c r="AX362" s="15" t="s">
        <v>74</v>
      </c>
      <c r="AY362" s="167" t="s">
        <v>129</v>
      </c>
    </row>
    <row r="363" spans="2:65" s="13" customFormat="1" ht="11.25">
      <c r="B363" s="152"/>
      <c r="D363" s="146" t="s">
        <v>140</v>
      </c>
      <c r="E363" s="153" t="s">
        <v>19</v>
      </c>
      <c r="F363" s="154" t="s">
        <v>393</v>
      </c>
      <c r="H363" s="155">
        <v>17.010000000000002</v>
      </c>
      <c r="I363" s="156"/>
      <c r="L363" s="152"/>
      <c r="M363" s="157"/>
      <c r="T363" s="158"/>
      <c r="AT363" s="153" t="s">
        <v>140</v>
      </c>
      <c r="AU363" s="153" t="s">
        <v>84</v>
      </c>
      <c r="AV363" s="13" t="s">
        <v>84</v>
      </c>
      <c r="AW363" s="13" t="s">
        <v>35</v>
      </c>
      <c r="AX363" s="13" t="s">
        <v>82</v>
      </c>
      <c r="AY363" s="153" t="s">
        <v>129</v>
      </c>
    </row>
    <row r="364" spans="2:65" s="1" customFormat="1" ht="55.5" customHeight="1">
      <c r="B364" s="33"/>
      <c r="C364" s="128" t="s">
        <v>394</v>
      </c>
      <c r="D364" s="128" t="s">
        <v>131</v>
      </c>
      <c r="E364" s="129" t="s">
        <v>395</v>
      </c>
      <c r="F364" s="130" t="s">
        <v>396</v>
      </c>
      <c r="G364" s="131" t="s">
        <v>329</v>
      </c>
      <c r="H364" s="132">
        <v>447.61</v>
      </c>
      <c r="I364" s="133"/>
      <c r="J364" s="134">
        <f>ROUND(I364*H364,2)</f>
        <v>0</v>
      </c>
      <c r="K364" s="130" t="s">
        <v>135</v>
      </c>
      <c r="L364" s="33"/>
      <c r="M364" s="135" t="s">
        <v>19</v>
      </c>
      <c r="N364" s="136" t="s">
        <v>45</v>
      </c>
      <c r="P364" s="137">
        <f>O364*H364</f>
        <v>0</v>
      </c>
      <c r="Q364" s="137">
        <v>0</v>
      </c>
      <c r="R364" s="137">
        <f>Q364*H364</f>
        <v>0</v>
      </c>
      <c r="S364" s="137">
        <v>0</v>
      </c>
      <c r="T364" s="138">
        <f>S364*H364</f>
        <v>0</v>
      </c>
      <c r="AR364" s="139" t="s">
        <v>136</v>
      </c>
      <c r="AT364" s="139" t="s">
        <v>131</v>
      </c>
      <c r="AU364" s="139" t="s">
        <v>84</v>
      </c>
      <c r="AY364" s="18" t="s">
        <v>129</v>
      </c>
      <c r="BE364" s="140">
        <f>IF(N364="základní",J364,0)</f>
        <v>0</v>
      </c>
      <c r="BF364" s="140">
        <f>IF(N364="snížená",J364,0)</f>
        <v>0</v>
      </c>
      <c r="BG364" s="140">
        <f>IF(N364="zákl. přenesená",J364,0)</f>
        <v>0</v>
      </c>
      <c r="BH364" s="140">
        <f>IF(N364="sníž. přenesená",J364,0)</f>
        <v>0</v>
      </c>
      <c r="BI364" s="140">
        <f>IF(N364="nulová",J364,0)</f>
        <v>0</v>
      </c>
      <c r="BJ364" s="18" t="s">
        <v>82</v>
      </c>
      <c r="BK364" s="140">
        <f>ROUND(I364*H364,2)</f>
        <v>0</v>
      </c>
      <c r="BL364" s="18" t="s">
        <v>136</v>
      </c>
      <c r="BM364" s="139" t="s">
        <v>397</v>
      </c>
    </row>
    <row r="365" spans="2:65" s="1" customFormat="1" ht="11.25">
      <c r="B365" s="33"/>
      <c r="D365" s="141" t="s">
        <v>138</v>
      </c>
      <c r="F365" s="142" t="s">
        <v>398</v>
      </c>
      <c r="I365" s="143"/>
      <c r="L365" s="33"/>
      <c r="M365" s="144"/>
      <c r="T365" s="54"/>
      <c r="AT365" s="18" t="s">
        <v>138</v>
      </c>
      <c r="AU365" s="18" t="s">
        <v>84</v>
      </c>
    </row>
    <row r="366" spans="2:65" s="12" customFormat="1" ht="11.25">
      <c r="B366" s="145"/>
      <c r="D366" s="146" t="s">
        <v>140</v>
      </c>
      <c r="E366" s="147" t="s">
        <v>19</v>
      </c>
      <c r="F366" s="148" t="s">
        <v>141</v>
      </c>
      <c r="H366" s="147" t="s">
        <v>19</v>
      </c>
      <c r="I366" s="149"/>
      <c r="L366" s="145"/>
      <c r="M366" s="150"/>
      <c r="T366" s="151"/>
      <c r="AT366" s="147" t="s">
        <v>140</v>
      </c>
      <c r="AU366" s="147" t="s">
        <v>84</v>
      </c>
      <c r="AV366" s="12" t="s">
        <v>82</v>
      </c>
      <c r="AW366" s="12" t="s">
        <v>35</v>
      </c>
      <c r="AX366" s="12" t="s">
        <v>74</v>
      </c>
      <c r="AY366" s="147" t="s">
        <v>129</v>
      </c>
    </row>
    <row r="367" spans="2:65" s="12" customFormat="1" ht="11.25">
      <c r="B367" s="145"/>
      <c r="D367" s="146" t="s">
        <v>140</v>
      </c>
      <c r="E367" s="147" t="s">
        <v>19</v>
      </c>
      <c r="F367" s="148" t="s">
        <v>196</v>
      </c>
      <c r="H367" s="147" t="s">
        <v>19</v>
      </c>
      <c r="I367" s="149"/>
      <c r="L367" s="145"/>
      <c r="M367" s="150"/>
      <c r="T367" s="151"/>
      <c r="AT367" s="147" t="s">
        <v>140</v>
      </c>
      <c r="AU367" s="147" t="s">
        <v>84</v>
      </c>
      <c r="AV367" s="12" t="s">
        <v>82</v>
      </c>
      <c r="AW367" s="12" t="s">
        <v>35</v>
      </c>
      <c r="AX367" s="12" t="s">
        <v>74</v>
      </c>
      <c r="AY367" s="147" t="s">
        <v>129</v>
      </c>
    </row>
    <row r="368" spans="2:65" s="12" customFormat="1" ht="11.25">
      <c r="B368" s="145"/>
      <c r="D368" s="146" t="s">
        <v>140</v>
      </c>
      <c r="E368" s="147" t="s">
        <v>19</v>
      </c>
      <c r="F368" s="148" t="s">
        <v>197</v>
      </c>
      <c r="H368" s="147" t="s">
        <v>19</v>
      </c>
      <c r="I368" s="149"/>
      <c r="L368" s="145"/>
      <c r="M368" s="150"/>
      <c r="T368" s="151"/>
      <c r="AT368" s="147" t="s">
        <v>140</v>
      </c>
      <c r="AU368" s="147" t="s">
        <v>84</v>
      </c>
      <c r="AV368" s="12" t="s">
        <v>82</v>
      </c>
      <c r="AW368" s="12" t="s">
        <v>35</v>
      </c>
      <c r="AX368" s="12" t="s">
        <v>74</v>
      </c>
      <c r="AY368" s="147" t="s">
        <v>129</v>
      </c>
    </row>
    <row r="369" spans="2:51" s="12" customFormat="1" ht="11.25">
      <c r="B369" s="145"/>
      <c r="D369" s="146" t="s">
        <v>140</v>
      </c>
      <c r="E369" s="147" t="s">
        <v>19</v>
      </c>
      <c r="F369" s="148" t="s">
        <v>308</v>
      </c>
      <c r="H369" s="147" t="s">
        <v>19</v>
      </c>
      <c r="I369" s="149"/>
      <c r="L369" s="145"/>
      <c r="M369" s="150"/>
      <c r="T369" s="151"/>
      <c r="AT369" s="147" t="s">
        <v>140</v>
      </c>
      <c r="AU369" s="147" t="s">
        <v>84</v>
      </c>
      <c r="AV369" s="12" t="s">
        <v>82</v>
      </c>
      <c r="AW369" s="12" t="s">
        <v>35</v>
      </c>
      <c r="AX369" s="12" t="s">
        <v>74</v>
      </c>
      <c r="AY369" s="147" t="s">
        <v>129</v>
      </c>
    </row>
    <row r="370" spans="2:51" s="12" customFormat="1" ht="11.25">
      <c r="B370" s="145"/>
      <c r="D370" s="146" t="s">
        <v>140</v>
      </c>
      <c r="E370" s="147" t="s">
        <v>19</v>
      </c>
      <c r="F370" s="148" t="s">
        <v>399</v>
      </c>
      <c r="H370" s="147" t="s">
        <v>19</v>
      </c>
      <c r="I370" s="149"/>
      <c r="L370" s="145"/>
      <c r="M370" s="150"/>
      <c r="T370" s="151"/>
      <c r="AT370" s="147" t="s">
        <v>140</v>
      </c>
      <c r="AU370" s="147" t="s">
        <v>84</v>
      </c>
      <c r="AV370" s="12" t="s">
        <v>82</v>
      </c>
      <c r="AW370" s="12" t="s">
        <v>35</v>
      </c>
      <c r="AX370" s="12" t="s">
        <v>74</v>
      </c>
      <c r="AY370" s="147" t="s">
        <v>129</v>
      </c>
    </row>
    <row r="371" spans="2:51" s="13" customFormat="1" ht="11.25">
      <c r="B371" s="152"/>
      <c r="D371" s="146" t="s">
        <v>140</v>
      </c>
      <c r="E371" s="153" t="s">
        <v>19</v>
      </c>
      <c r="F371" s="154" t="s">
        <v>400</v>
      </c>
      <c r="H371" s="155">
        <v>77.739999999999995</v>
      </c>
      <c r="I371" s="156"/>
      <c r="L371" s="152"/>
      <c r="M371" s="157"/>
      <c r="T371" s="158"/>
      <c r="AT371" s="153" t="s">
        <v>140</v>
      </c>
      <c r="AU371" s="153" t="s">
        <v>84</v>
      </c>
      <c r="AV371" s="13" t="s">
        <v>84</v>
      </c>
      <c r="AW371" s="13" t="s">
        <v>35</v>
      </c>
      <c r="AX371" s="13" t="s">
        <v>74</v>
      </c>
      <c r="AY371" s="153" t="s">
        <v>129</v>
      </c>
    </row>
    <row r="372" spans="2:51" s="12" customFormat="1" ht="11.25">
      <c r="B372" s="145"/>
      <c r="D372" s="146" t="s">
        <v>140</v>
      </c>
      <c r="E372" s="147" t="s">
        <v>19</v>
      </c>
      <c r="F372" s="148" t="s">
        <v>401</v>
      </c>
      <c r="H372" s="147" t="s">
        <v>19</v>
      </c>
      <c r="I372" s="149"/>
      <c r="L372" s="145"/>
      <c r="M372" s="150"/>
      <c r="T372" s="151"/>
      <c r="AT372" s="147" t="s">
        <v>140</v>
      </c>
      <c r="AU372" s="147" t="s">
        <v>84</v>
      </c>
      <c r="AV372" s="12" t="s">
        <v>82</v>
      </c>
      <c r="AW372" s="12" t="s">
        <v>35</v>
      </c>
      <c r="AX372" s="12" t="s">
        <v>74</v>
      </c>
      <c r="AY372" s="147" t="s">
        <v>129</v>
      </c>
    </row>
    <row r="373" spans="2:51" s="13" customFormat="1" ht="11.25">
      <c r="B373" s="152"/>
      <c r="D373" s="146" t="s">
        <v>140</v>
      </c>
      <c r="E373" s="153" t="s">
        <v>19</v>
      </c>
      <c r="F373" s="154" t="s">
        <v>402</v>
      </c>
      <c r="H373" s="155">
        <v>26.481000000000002</v>
      </c>
      <c r="I373" s="156"/>
      <c r="L373" s="152"/>
      <c r="M373" s="157"/>
      <c r="T373" s="158"/>
      <c r="AT373" s="153" t="s">
        <v>140</v>
      </c>
      <c r="AU373" s="153" t="s">
        <v>84</v>
      </c>
      <c r="AV373" s="13" t="s">
        <v>84</v>
      </c>
      <c r="AW373" s="13" t="s">
        <v>35</v>
      </c>
      <c r="AX373" s="13" t="s">
        <v>74</v>
      </c>
      <c r="AY373" s="153" t="s">
        <v>129</v>
      </c>
    </row>
    <row r="374" spans="2:51" s="12" customFormat="1" ht="11.25">
      <c r="B374" s="145"/>
      <c r="D374" s="146" t="s">
        <v>140</v>
      </c>
      <c r="E374" s="147" t="s">
        <v>19</v>
      </c>
      <c r="F374" s="148" t="s">
        <v>403</v>
      </c>
      <c r="H374" s="147" t="s">
        <v>19</v>
      </c>
      <c r="I374" s="149"/>
      <c r="L374" s="145"/>
      <c r="M374" s="150"/>
      <c r="T374" s="151"/>
      <c r="AT374" s="147" t="s">
        <v>140</v>
      </c>
      <c r="AU374" s="147" t="s">
        <v>84</v>
      </c>
      <c r="AV374" s="12" t="s">
        <v>82</v>
      </c>
      <c r="AW374" s="12" t="s">
        <v>35</v>
      </c>
      <c r="AX374" s="12" t="s">
        <v>74</v>
      </c>
      <c r="AY374" s="147" t="s">
        <v>129</v>
      </c>
    </row>
    <row r="375" spans="2:51" s="13" customFormat="1" ht="11.25">
      <c r="B375" s="152"/>
      <c r="D375" s="146" t="s">
        <v>140</v>
      </c>
      <c r="E375" s="153" t="s">
        <v>19</v>
      </c>
      <c r="F375" s="154" t="s">
        <v>404</v>
      </c>
      <c r="H375" s="155">
        <v>462.46199999999999</v>
      </c>
      <c r="I375" s="156"/>
      <c r="L375" s="152"/>
      <c r="M375" s="157"/>
      <c r="T375" s="158"/>
      <c r="AT375" s="153" t="s">
        <v>140</v>
      </c>
      <c r="AU375" s="153" t="s">
        <v>84</v>
      </c>
      <c r="AV375" s="13" t="s">
        <v>84</v>
      </c>
      <c r="AW375" s="13" t="s">
        <v>35</v>
      </c>
      <c r="AX375" s="13" t="s">
        <v>74</v>
      </c>
      <c r="AY375" s="153" t="s">
        <v>129</v>
      </c>
    </row>
    <row r="376" spans="2:51" s="13" customFormat="1" ht="11.25">
      <c r="B376" s="152"/>
      <c r="D376" s="146" t="s">
        <v>140</v>
      </c>
      <c r="E376" s="153" t="s">
        <v>19</v>
      </c>
      <c r="F376" s="154" t="s">
        <v>405</v>
      </c>
      <c r="H376" s="155">
        <v>172.48099999999999</v>
      </c>
      <c r="I376" s="156"/>
      <c r="L376" s="152"/>
      <c r="M376" s="157"/>
      <c r="T376" s="158"/>
      <c r="AT376" s="153" t="s">
        <v>140</v>
      </c>
      <c r="AU376" s="153" t="s">
        <v>84</v>
      </c>
      <c r="AV376" s="13" t="s">
        <v>84</v>
      </c>
      <c r="AW376" s="13" t="s">
        <v>35</v>
      </c>
      <c r="AX376" s="13" t="s">
        <v>74</v>
      </c>
      <c r="AY376" s="153" t="s">
        <v>129</v>
      </c>
    </row>
    <row r="377" spans="2:51" s="13" customFormat="1" ht="11.25">
      <c r="B377" s="152"/>
      <c r="D377" s="146" t="s">
        <v>140</v>
      </c>
      <c r="E377" s="153" t="s">
        <v>19</v>
      </c>
      <c r="F377" s="154" t="s">
        <v>406</v>
      </c>
      <c r="H377" s="155">
        <v>1158.7260000000001</v>
      </c>
      <c r="I377" s="156"/>
      <c r="L377" s="152"/>
      <c r="M377" s="157"/>
      <c r="T377" s="158"/>
      <c r="AT377" s="153" t="s">
        <v>140</v>
      </c>
      <c r="AU377" s="153" t="s">
        <v>84</v>
      </c>
      <c r="AV377" s="13" t="s">
        <v>84</v>
      </c>
      <c r="AW377" s="13" t="s">
        <v>35</v>
      </c>
      <c r="AX377" s="13" t="s">
        <v>74</v>
      </c>
      <c r="AY377" s="153" t="s">
        <v>129</v>
      </c>
    </row>
    <row r="378" spans="2:51" s="13" customFormat="1" ht="11.25">
      <c r="B378" s="152"/>
      <c r="D378" s="146" t="s">
        <v>140</v>
      </c>
      <c r="E378" s="153" t="s">
        <v>19</v>
      </c>
      <c r="F378" s="154" t="s">
        <v>407</v>
      </c>
      <c r="H378" s="155">
        <v>176.267</v>
      </c>
      <c r="I378" s="156"/>
      <c r="L378" s="152"/>
      <c r="M378" s="157"/>
      <c r="T378" s="158"/>
      <c r="AT378" s="153" t="s">
        <v>140</v>
      </c>
      <c r="AU378" s="153" t="s">
        <v>84</v>
      </c>
      <c r="AV378" s="13" t="s">
        <v>84</v>
      </c>
      <c r="AW378" s="13" t="s">
        <v>35</v>
      </c>
      <c r="AX378" s="13" t="s">
        <v>74</v>
      </c>
      <c r="AY378" s="153" t="s">
        <v>129</v>
      </c>
    </row>
    <row r="379" spans="2:51" s="12" customFormat="1" ht="11.25">
      <c r="B379" s="145"/>
      <c r="D379" s="146" t="s">
        <v>140</v>
      </c>
      <c r="E379" s="147" t="s">
        <v>19</v>
      </c>
      <c r="F379" s="148" t="s">
        <v>408</v>
      </c>
      <c r="H379" s="147" t="s">
        <v>19</v>
      </c>
      <c r="I379" s="149"/>
      <c r="L379" s="145"/>
      <c r="M379" s="150"/>
      <c r="T379" s="151"/>
      <c r="AT379" s="147" t="s">
        <v>140</v>
      </c>
      <c r="AU379" s="147" t="s">
        <v>84</v>
      </c>
      <c r="AV379" s="12" t="s">
        <v>82</v>
      </c>
      <c r="AW379" s="12" t="s">
        <v>35</v>
      </c>
      <c r="AX379" s="12" t="s">
        <v>74</v>
      </c>
      <c r="AY379" s="147" t="s">
        <v>129</v>
      </c>
    </row>
    <row r="380" spans="2:51" s="13" customFormat="1" ht="11.25">
      <c r="B380" s="152"/>
      <c r="D380" s="146" t="s">
        <v>140</v>
      </c>
      <c r="E380" s="153" t="s">
        <v>19</v>
      </c>
      <c r="F380" s="154" t="s">
        <v>409</v>
      </c>
      <c r="H380" s="155">
        <v>70.111999999999995</v>
      </c>
      <c r="I380" s="156"/>
      <c r="L380" s="152"/>
      <c r="M380" s="157"/>
      <c r="T380" s="158"/>
      <c r="AT380" s="153" t="s">
        <v>140</v>
      </c>
      <c r="AU380" s="153" t="s">
        <v>84</v>
      </c>
      <c r="AV380" s="13" t="s">
        <v>84</v>
      </c>
      <c r="AW380" s="13" t="s">
        <v>35</v>
      </c>
      <c r="AX380" s="13" t="s">
        <v>74</v>
      </c>
      <c r="AY380" s="153" t="s">
        <v>129</v>
      </c>
    </row>
    <row r="381" spans="2:51" s="13" customFormat="1" ht="11.25">
      <c r="B381" s="152"/>
      <c r="D381" s="146" t="s">
        <v>140</v>
      </c>
      <c r="E381" s="153" t="s">
        <v>19</v>
      </c>
      <c r="F381" s="154" t="s">
        <v>410</v>
      </c>
      <c r="H381" s="155">
        <v>37.838000000000001</v>
      </c>
      <c r="I381" s="156"/>
      <c r="L381" s="152"/>
      <c r="M381" s="157"/>
      <c r="T381" s="158"/>
      <c r="AT381" s="153" t="s">
        <v>140</v>
      </c>
      <c r="AU381" s="153" t="s">
        <v>84</v>
      </c>
      <c r="AV381" s="13" t="s">
        <v>84</v>
      </c>
      <c r="AW381" s="13" t="s">
        <v>35</v>
      </c>
      <c r="AX381" s="13" t="s">
        <v>74</v>
      </c>
      <c r="AY381" s="153" t="s">
        <v>129</v>
      </c>
    </row>
    <row r="382" spans="2:51" s="13" customFormat="1" ht="11.25">
      <c r="B382" s="152"/>
      <c r="D382" s="146" t="s">
        <v>140</v>
      </c>
      <c r="E382" s="153" t="s">
        <v>19</v>
      </c>
      <c r="F382" s="154" t="s">
        <v>411</v>
      </c>
      <c r="H382" s="155">
        <v>75.436000000000007</v>
      </c>
      <c r="I382" s="156"/>
      <c r="L382" s="152"/>
      <c r="M382" s="157"/>
      <c r="T382" s="158"/>
      <c r="AT382" s="153" t="s">
        <v>140</v>
      </c>
      <c r="AU382" s="153" t="s">
        <v>84</v>
      </c>
      <c r="AV382" s="13" t="s">
        <v>84</v>
      </c>
      <c r="AW382" s="13" t="s">
        <v>35</v>
      </c>
      <c r="AX382" s="13" t="s">
        <v>74</v>
      </c>
      <c r="AY382" s="153" t="s">
        <v>129</v>
      </c>
    </row>
    <row r="383" spans="2:51" s="12" customFormat="1" ht="11.25">
      <c r="B383" s="145"/>
      <c r="D383" s="146" t="s">
        <v>140</v>
      </c>
      <c r="E383" s="147" t="s">
        <v>19</v>
      </c>
      <c r="F383" s="148" t="s">
        <v>309</v>
      </c>
      <c r="H383" s="147" t="s">
        <v>19</v>
      </c>
      <c r="I383" s="149"/>
      <c r="L383" s="145"/>
      <c r="M383" s="150"/>
      <c r="T383" s="151"/>
      <c r="AT383" s="147" t="s">
        <v>140</v>
      </c>
      <c r="AU383" s="147" t="s">
        <v>84</v>
      </c>
      <c r="AV383" s="12" t="s">
        <v>82</v>
      </c>
      <c r="AW383" s="12" t="s">
        <v>35</v>
      </c>
      <c r="AX383" s="12" t="s">
        <v>74</v>
      </c>
      <c r="AY383" s="147" t="s">
        <v>129</v>
      </c>
    </row>
    <row r="384" spans="2:51" s="13" customFormat="1" ht="11.25">
      <c r="B384" s="152"/>
      <c r="D384" s="146" t="s">
        <v>140</v>
      </c>
      <c r="E384" s="153" t="s">
        <v>19</v>
      </c>
      <c r="F384" s="154" t="s">
        <v>412</v>
      </c>
      <c r="H384" s="155">
        <v>271.7</v>
      </c>
      <c r="I384" s="156"/>
      <c r="L384" s="152"/>
      <c r="M384" s="157"/>
      <c r="T384" s="158"/>
      <c r="AT384" s="153" t="s">
        <v>140</v>
      </c>
      <c r="AU384" s="153" t="s">
        <v>84</v>
      </c>
      <c r="AV384" s="13" t="s">
        <v>84</v>
      </c>
      <c r="AW384" s="13" t="s">
        <v>35</v>
      </c>
      <c r="AX384" s="13" t="s">
        <v>74</v>
      </c>
      <c r="AY384" s="153" t="s">
        <v>129</v>
      </c>
    </row>
    <row r="385" spans="2:65" s="13" customFormat="1" ht="11.25">
      <c r="B385" s="152"/>
      <c r="D385" s="146" t="s">
        <v>140</v>
      </c>
      <c r="E385" s="153" t="s">
        <v>19</v>
      </c>
      <c r="F385" s="154" t="s">
        <v>413</v>
      </c>
      <c r="H385" s="155">
        <v>146.38300000000001</v>
      </c>
      <c r="I385" s="156"/>
      <c r="L385" s="152"/>
      <c r="M385" s="157"/>
      <c r="T385" s="158"/>
      <c r="AT385" s="153" t="s">
        <v>140</v>
      </c>
      <c r="AU385" s="153" t="s">
        <v>84</v>
      </c>
      <c r="AV385" s="13" t="s">
        <v>84</v>
      </c>
      <c r="AW385" s="13" t="s">
        <v>35</v>
      </c>
      <c r="AX385" s="13" t="s">
        <v>74</v>
      </c>
      <c r="AY385" s="153" t="s">
        <v>129</v>
      </c>
    </row>
    <row r="386" spans="2:65" s="13" customFormat="1" ht="11.25">
      <c r="B386" s="152"/>
      <c r="D386" s="146" t="s">
        <v>140</v>
      </c>
      <c r="E386" s="153" t="s">
        <v>19</v>
      </c>
      <c r="F386" s="154" t="s">
        <v>414</v>
      </c>
      <c r="H386" s="155">
        <v>427.06299999999999</v>
      </c>
      <c r="I386" s="156"/>
      <c r="L386" s="152"/>
      <c r="M386" s="157"/>
      <c r="T386" s="158"/>
      <c r="AT386" s="153" t="s">
        <v>140</v>
      </c>
      <c r="AU386" s="153" t="s">
        <v>84</v>
      </c>
      <c r="AV386" s="13" t="s">
        <v>84</v>
      </c>
      <c r="AW386" s="13" t="s">
        <v>35</v>
      </c>
      <c r="AX386" s="13" t="s">
        <v>74</v>
      </c>
      <c r="AY386" s="153" t="s">
        <v>129</v>
      </c>
    </row>
    <row r="387" spans="2:65" s="13" customFormat="1" ht="11.25">
      <c r="B387" s="152"/>
      <c r="D387" s="146" t="s">
        <v>140</v>
      </c>
      <c r="E387" s="153" t="s">
        <v>19</v>
      </c>
      <c r="F387" s="154" t="s">
        <v>415</v>
      </c>
      <c r="H387" s="155">
        <v>40.247999999999998</v>
      </c>
      <c r="I387" s="156"/>
      <c r="L387" s="152"/>
      <c r="M387" s="157"/>
      <c r="T387" s="158"/>
      <c r="AT387" s="153" t="s">
        <v>140</v>
      </c>
      <c r="AU387" s="153" t="s">
        <v>84</v>
      </c>
      <c r="AV387" s="13" t="s">
        <v>84</v>
      </c>
      <c r="AW387" s="13" t="s">
        <v>35</v>
      </c>
      <c r="AX387" s="13" t="s">
        <v>74</v>
      </c>
      <c r="AY387" s="153" t="s">
        <v>129</v>
      </c>
    </row>
    <row r="388" spans="2:65" s="12" customFormat="1" ht="11.25">
      <c r="B388" s="145"/>
      <c r="D388" s="146" t="s">
        <v>140</v>
      </c>
      <c r="E388" s="147" t="s">
        <v>19</v>
      </c>
      <c r="F388" s="148" t="s">
        <v>323</v>
      </c>
      <c r="H388" s="147" t="s">
        <v>19</v>
      </c>
      <c r="I388" s="149"/>
      <c r="L388" s="145"/>
      <c r="M388" s="150"/>
      <c r="T388" s="151"/>
      <c r="AT388" s="147" t="s">
        <v>140</v>
      </c>
      <c r="AU388" s="147" t="s">
        <v>84</v>
      </c>
      <c r="AV388" s="12" t="s">
        <v>82</v>
      </c>
      <c r="AW388" s="12" t="s">
        <v>35</v>
      </c>
      <c r="AX388" s="12" t="s">
        <v>74</v>
      </c>
      <c r="AY388" s="147" t="s">
        <v>129</v>
      </c>
    </row>
    <row r="389" spans="2:65" s="13" customFormat="1" ht="11.25">
      <c r="B389" s="152"/>
      <c r="D389" s="146" t="s">
        <v>140</v>
      </c>
      <c r="E389" s="153" t="s">
        <v>19</v>
      </c>
      <c r="F389" s="154" t="s">
        <v>416</v>
      </c>
      <c r="H389" s="155">
        <v>1143.558</v>
      </c>
      <c r="I389" s="156"/>
      <c r="L389" s="152"/>
      <c r="M389" s="157"/>
      <c r="T389" s="158"/>
      <c r="AT389" s="153" t="s">
        <v>140</v>
      </c>
      <c r="AU389" s="153" t="s">
        <v>84</v>
      </c>
      <c r="AV389" s="13" t="s">
        <v>84</v>
      </c>
      <c r="AW389" s="13" t="s">
        <v>35</v>
      </c>
      <c r="AX389" s="13" t="s">
        <v>74</v>
      </c>
      <c r="AY389" s="153" t="s">
        <v>129</v>
      </c>
    </row>
    <row r="390" spans="2:65" s="13" customFormat="1" ht="11.25">
      <c r="B390" s="152"/>
      <c r="D390" s="146" t="s">
        <v>140</v>
      </c>
      <c r="E390" s="153" t="s">
        <v>19</v>
      </c>
      <c r="F390" s="154" t="s">
        <v>417</v>
      </c>
      <c r="H390" s="155">
        <v>119.6</v>
      </c>
      <c r="I390" s="156"/>
      <c r="L390" s="152"/>
      <c r="M390" s="157"/>
      <c r="T390" s="158"/>
      <c r="AT390" s="153" t="s">
        <v>140</v>
      </c>
      <c r="AU390" s="153" t="s">
        <v>84</v>
      </c>
      <c r="AV390" s="13" t="s">
        <v>84</v>
      </c>
      <c r="AW390" s="13" t="s">
        <v>35</v>
      </c>
      <c r="AX390" s="13" t="s">
        <v>74</v>
      </c>
      <c r="AY390" s="153" t="s">
        <v>129</v>
      </c>
    </row>
    <row r="391" spans="2:65" s="12" customFormat="1" ht="11.25">
      <c r="B391" s="145"/>
      <c r="D391" s="146" t="s">
        <v>140</v>
      </c>
      <c r="E391" s="147" t="s">
        <v>19</v>
      </c>
      <c r="F391" s="148" t="s">
        <v>314</v>
      </c>
      <c r="H391" s="147" t="s">
        <v>19</v>
      </c>
      <c r="I391" s="149"/>
      <c r="L391" s="145"/>
      <c r="M391" s="150"/>
      <c r="T391" s="151"/>
      <c r="AT391" s="147" t="s">
        <v>140</v>
      </c>
      <c r="AU391" s="147" t="s">
        <v>84</v>
      </c>
      <c r="AV391" s="12" t="s">
        <v>82</v>
      </c>
      <c r="AW391" s="12" t="s">
        <v>35</v>
      </c>
      <c r="AX391" s="12" t="s">
        <v>74</v>
      </c>
      <c r="AY391" s="147" t="s">
        <v>129</v>
      </c>
    </row>
    <row r="392" spans="2:65" s="12" customFormat="1" ht="11.25">
      <c r="B392" s="145"/>
      <c r="D392" s="146" t="s">
        <v>140</v>
      </c>
      <c r="E392" s="147" t="s">
        <v>19</v>
      </c>
      <c r="F392" s="148" t="s">
        <v>309</v>
      </c>
      <c r="H392" s="147" t="s">
        <v>19</v>
      </c>
      <c r="I392" s="149"/>
      <c r="L392" s="145"/>
      <c r="M392" s="150"/>
      <c r="T392" s="151"/>
      <c r="AT392" s="147" t="s">
        <v>140</v>
      </c>
      <c r="AU392" s="147" t="s">
        <v>84</v>
      </c>
      <c r="AV392" s="12" t="s">
        <v>82</v>
      </c>
      <c r="AW392" s="12" t="s">
        <v>35</v>
      </c>
      <c r="AX392" s="12" t="s">
        <v>74</v>
      </c>
      <c r="AY392" s="147" t="s">
        <v>129</v>
      </c>
    </row>
    <row r="393" spans="2:65" s="13" customFormat="1" ht="11.25">
      <c r="B393" s="152"/>
      <c r="D393" s="146" t="s">
        <v>140</v>
      </c>
      <c r="E393" s="153" t="s">
        <v>19</v>
      </c>
      <c r="F393" s="154" t="s">
        <v>418</v>
      </c>
      <c r="H393" s="155">
        <v>26.4</v>
      </c>
      <c r="I393" s="156"/>
      <c r="L393" s="152"/>
      <c r="M393" s="157"/>
      <c r="T393" s="158"/>
      <c r="AT393" s="153" t="s">
        <v>140</v>
      </c>
      <c r="AU393" s="153" t="s">
        <v>84</v>
      </c>
      <c r="AV393" s="13" t="s">
        <v>84</v>
      </c>
      <c r="AW393" s="13" t="s">
        <v>35</v>
      </c>
      <c r="AX393" s="13" t="s">
        <v>74</v>
      </c>
      <c r="AY393" s="153" t="s">
        <v>129</v>
      </c>
    </row>
    <row r="394" spans="2:65" s="13" customFormat="1" ht="11.25">
      <c r="B394" s="152"/>
      <c r="D394" s="146" t="s">
        <v>140</v>
      </c>
      <c r="E394" s="153" t="s">
        <v>19</v>
      </c>
      <c r="F394" s="154" t="s">
        <v>419</v>
      </c>
      <c r="H394" s="155">
        <v>19.125</v>
      </c>
      <c r="I394" s="156"/>
      <c r="L394" s="152"/>
      <c r="M394" s="157"/>
      <c r="T394" s="158"/>
      <c r="AT394" s="153" t="s">
        <v>140</v>
      </c>
      <c r="AU394" s="153" t="s">
        <v>84</v>
      </c>
      <c r="AV394" s="13" t="s">
        <v>84</v>
      </c>
      <c r="AW394" s="13" t="s">
        <v>35</v>
      </c>
      <c r="AX394" s="13" t="s">
        <v>74</v>
      </c>
      <c r="AY394" s="153" t="s">
        <v>129</v>
      </c>
    </row>
    <row r="395" spans="2:65" s="13" customFormat="1" ht="11.25">
      <c r="B395" s="152"/>
      <c r="D395" s="146" t="s">
        <v>140</v>
      </c>
      <c r="E395" s="153" t="s">
        <v>19</v>
      </c>
      <c r="F395" s="154" t="s">
        <v>420</v>
      </c>
      <c r="H395" s="155">
        <v>4.95</v>
      </c>
      <c r="I395" s="156"/>
      <c r="L395" s="152"/>
      <c r="M395" s="157"/>
      <c r="T395" s="158"/>
      <c r="AT395" s="153" t="s">
        <v>140</v>
      </c>
      <c r="AU395" s="153" t="s">
        <v>84</v>
      </c>
      <c r="AV395" s="13" t="s">
        <v>84</v>
      </c>
      <c r="AW395" s="13" t="s">
        <v>35</v>
      </c>
      <c r="AX395" s="13" t="s">
        <v>74</v>
      </c>
      <c r="AY395" s="153" t="s">
        <v>129</v>
      </c>
    </row>
    <row r="396" spans="2:65" s="12" customFormat="1" ht="11.25">
      <c r="B396" s="145"/>
      <c r="D396" s="146" t="s">
        <v>140</v>
      </c>
      <c r="E396" s="147" t="s">
        <v>19</v>
      </c>
      <c r="F396" s="148" t="s">
        <v>421</v>
      </c>
      <c r="H396" s="147" t="s">
        <v>19</v>
      </c>
      <c r="I396" s="149"/>
      <c r="L396" s="145"/>
      <c r="M396" s="150"/>
      <c r="T396" s="151"/>
      <c r="AT396" s="147" t="s">
        <v>140</v>
      </c>
      <c r="AU396" s="147" t="s">
        <v>84</v>
      </c>
      <c r="AV396" s="12" t="s">
        <v>82</v>
      </c>
      <c r="AW396" s="12" t="s">
        <v>35</v>
      </c>
      <c r="AX396" s="12" t="s">
        <v>74</v>
      </c>
      <c r="AY396" s="147" t="s">
        <v>129</v>
      </c>
    </row>
    <row r="397" spans="2:65" s="13" customFormat="1" ht="11.25">
      <c r="B397" s="152"/>
      <c r="D397" s="146" t="s">
        <v>140</v>
      </c>
      <c r="E397" s="153" t="s">
        <v>19</v>
      </c>
      <c r="F397" s="154" t="s">
        <v>422</v>
      </c>
      <c r="H397" s="155">
        <v>19.457999999999998</v>
      </c>
      <c r="I397" s="156"/>
      <c r="L397" s="152"/>
      <c r="M397" s="157"/>
      <c r="T397" s="158"/>
      <c r="AT397" s="153" t="s">
        <v>140</v>
      </c>
      <c r="AU397" s="153" t="s">
        <v>84</v>
      </c>
      <c r="AV397" s="13" t="s">
        <v>84</v>
      </c>
      <c r="AW397" s="13" t="s">
        <v>35</v>
      </c>
      <c r="AX397" s="13" t="s">
        <v>74</v>
      </c>
      <c r="AY397" s="153" t="s">
        <v>129</v>
      </c>
    </row>
    <row r="398" spans="2:65" s="15" customFormat="1" ht="11.25">
      <c r="B398" s="166"/>
      <c r="D398" s="146" t="s">
        <v>140</v>
      </c>
      <c r="E398" s="167" t="s">
        <v>19</v>
      </c>
      <c r="F398" s="168" t="s">
        <v>348</v>
      </c>
      <c r="H398" s="169">
        <v>4476.0280000000002</v>
      </c>
      <c r="I398" s="170"/>
      <c r="L398" s="166"/>
      <c r="M398" s="171"/>
      <c r="T398" s="172"/>
      <c r="AT398" s="167" t="s">
        <v>140</v>
      </c>
      <c r="AU398" s="167" t="s">
        <v>84</v>
      </c>
      <c r="AV398" s="15" t="s">
        <v>149</v>
      </c>
      <c r="AW398" s="15" t="s">
        <v>35</v>
      </c>
      <c r="AX398" s="15" t="s">
        <v>74</v>
      </c>
      <c r="AY398" s="167" t="s">
        <v>129</v>
      </c>
    </row>
    <row r="399" spans="2:65" s="13" customFormat="1" ht="11.25">
      <c r="B399" s="152"/>
      <c r="D399" s="146" t="s">
        <v>140</v>
      </c>
      <c r="E399" s="153" t="s">
        <v>19</v>
      </c>
      <c r="F399" s="154" t="s">
        <v>423</v>
      </c>
      <c r="H399" s="155">
        <v>447.61</v>
      </c>
      <c r="I399" s="156"/>
      <c r="L399" s="152"/>
      <c r="M399" s="157"/>
      <c r="T399" s="158"/>
      <c r="AT399" s="153" t="s">
        <v>140</v>
      </c>
      <c r="AU399" s="153" t="s">
        <v>84</v>
      </c>
      <c r="AV399" s="13" t="s">
        <v>84</v>
      </c>
      <c r="AW399" s="13" t="s">
        <v>35</v>
      </c>
      <c r="AX399" s="13" t="s">
        <v>82</v>
      </c>
      <c r="AY399" s="153" t="s">
        <v>129</v>
      </c>
    </row>
    <row r="400" spans="2:65" s="1" customFormat="1" ht="44.25" customHeight="1">
      <c r="B400" s="33"/>
      <c r="C400" s="128" t="s">
        <v>424</v>
      </c>
      <c r="D400" s="128" t="s">
        <v>131</v>
      </c>
      <c r="E400" s="129" t="s">
        <v>425</v>
      </c>
      <c r="F400" s="130" t="s">
        <v>426</v>
      </c>
      <c r="G400" s="131" t="s">
        <v>329</v>
      </c>
      <c r="H400" s="132">
        <v>3.6339999999999999</v>
      </c>
      <c r="I400" s="133"/>
      <c r="J400" s="134">
        <f>ROUND(I400*H400,2)</f>
        <v>0</v>
      </c>
      <c r="K400" s="130" t="s">
        <v>135</v>
      </c>
      <c r="L400" s="33"/>
      <c r="M400" s="135" t="s">
        <v>19</v>
      </c>
      <c r="N400" s="136" t="s">
        <v>45</v>
      </c>
      <c r="P400" s="137">
        <f>O400*H400</f>
        <v>0</v>
      </c>
      <c r="Q400" s="137">
        <v>0</v>
      </c>
      <c r="R400" s="137">
        <f>Q400*H400</f>
        <v>0</v>
      </c>
      <c r="S400" s="137">
        <v>0</v>
      </c>
      <c r="T400" s="138">
        <f>S400*H400</f>
        <v>0</v>
      </c>
      <c r="AR400" s="139" t="s">
        <v>136</v>
      </c>
      <c r="AT400" s="139" t="s">
        <v>131</v>
      </c>
      <c r="AU400" s="139" t="s">
        <v>84</v>
      </c>
      <c r="AY400" s="18" t="s">
        <v>129</v>
      </c>
      <c r="BE400" s="140">
        <f>IF(N400="základní",J400,0)</f>
        <v>0</v>
      </c>
      <c r="BF400" s="140">
        <f>IF(N400="snížená",J400,0)</f>
        <v>0</v>
      </c>
      <c r="BG400" s="140">
        <f>IF(N400="zákl. přenesená",J400,0)</f>
        <v>0</v>
      </c>
      <c r="BH400" s="140">
        <f>IF(N400="sníž. přenesená",J400,0)</f>
        <v>0</v>
      </c>
      <c r="BI400" s="140">
        <f>IF(N400="nulová",J400,0)</f>
        <v>0</v>
      </c>
      <c r="BJ400" s="18" t="s">
        <v>82</v>
      </c>
      <c r="BK400" s="140">
        <f>ROUND(I400*H400,2)</f>
        <v>0</v>
      </c>
      <c r="BL400" s="18" t="s">
        <v>136</v>
      </c>
      <c r="BM400" s="139" t="s">
        <v>427</v>
      </c>
    </row>
    <row r="401" spans="2:65" s="1" customFormat="1" ht="11.25">
      <c r="B401" s="33"/>
      <c r="D401" s="141" t="s">
        <v>138</v>
      </c>
      <c r="F401" s="142" t="s">
        <v>428</v>
      </c>
      <c r="I401" s="143"/>
      <c r="L401" s="33"/>
      <c r="M401" s="144"/>
      <c r="T401" s="54"/>
      <c r="AT401" s="18" t="s">
        <v>138</v>
      </c>
      <c r="AU401" s="18" t="s">
        <v>84</v>
      </c>
    </row>
    <row r="402" spans="2:65" s="12" customFormat="1" ht="11.25">
      <c r="B402" s="145"/>
      <c r="D402" s="146" t="s">
        <v>140</v>
      </c>
      <c r="E402" s="147" t="s">
        <v>19</v>
      </c>
      <c r="F402" s="148" t="s">
        <v>429</v>
      </c>
      <c r="H402" s="147" t="s">
        <v>19</v>
      </c>
      <c r="I402" s="149"/>
      <c r="L402" s="145"/>
      <c r="M402" s="150"/>
      <c r="T402" s="151"/>
      <c r="AT402" s="147" t="s">
        <v>140</v>
      </c>
      <c r="AU402" s="147" t="s">
        <v>84</v>
      </c>
      <c r="AV402" s="12" t="s">
        <v>82</v>
      </c>
      <c r="AW402" s="12" t="s">
        <v>35</v>
      </c>
      <c r="AX402" s="12" t="s">
        <v>74</v>
      </c>
      <c r="AY402" s="147" t="s">
        <v>129</v>
      </c>
    </row>
    <row r="403" spans="2:65" s="13" customFormat="1" ht="11.25">
      <c r="B403" s="152"/>
      <c r="D403" s="146" t="s">
        <v>140</v>
      </c>
      <c r="E403" s="153" t="s">
        <v>19</v>
      </c>
      <c r="F403" s="154" t="s">
        <v>430</v>
      </c>
      <c r="H403" s="155">
        <v>1.5189999999999999</v>
      </c>
      <c r="I403" s="156"/>
      <c r="L403" s="152"/>
      <c r="M403" s="157"/>
      <c r="T403" s="158"/>
      <c r="AT403" s="153" t="s">
        <v>140</v>
      </c>
      <c r="AU403" s="153" t="s">
        <v>84</v>
      </c>
      <c r="AV403" s="13" t="s">
        <v>84</v>
      </c>
      <c r="AW403" s="13" t="s">
        <v>35</v>
      </c>
      <c r="AX403" s="13" t="s">
        <v>74</v>
      </c>
      <c r="AY403" s="153" t="s">
        <v>129</v>
      </c>
    </row>
    <row r="404" spans="2:65" s="13" customFormat="1" ht="11.25">
      <c r="B404" s="152"/>
      <c r="D404" s="146" t="s">
        <v>140</v>
      </c>
      <c r="E404" s="153" t="s">
        <v>19</v>
      </c>
      <c r="F404" s="154" t="s">
        <v>431</v>
      </c>
      <c r="H404" s="155">
        <v>2.1150000000000002</v>
      </c>
      <c r="I404" s="156"/>
      <c r="L404" s="152"/>
      <c r="M404" s="157"/>
      <c r="T404" s="158"/>
      <c r="AT404" s="153" t="s">
        <v>140</v>
      </c>
      <c r="AU404" s="153" t="s">
        <v>84</v>
      </c>
      <c r="AV404" s="13" t="s">
        <v>84</v>
      </c>
      <c r="AW404" s="13" t="s">
        <v>35</v>
      </c>
      <c r="AX404" s="13" t="s">
        <v>74</v>
      </c>
      <c r="AY404" s="153" t="s">
        <v>129</v>
      </c>
    </row>
    <row r="405" spans="2:65" s="14" customFormat="1" ht="11.25">
      <c r="B405" s="159"/>
      <c r="D405" s="146" t="s">
        <v>140</v>
      </c>
      <c r="E405" s="160" t="s">
        <v>19</v>
      </c>
      <c r="F405" s="161" t="s">
        <v>190</v>
      </c>
      <c r="H405" s="162">
        <v>3.6340000000000003</v>
      </c>
      <c r="I405" s="163"/>
      <c r="L405" s="159"/>
      <c r="M405" s="164"/>
      <c r="T405" s="165"/>
      <c r="AT405" s="160" t="s">
        <v>140</v>
      </c>
      <c r="AU405" s="160" t="s">
        <v>84</v>
      </c>
      <c r="AV405" s="14" t="s">
        <v>136</v>
      </c>
      <c r="AW405" s="14" t="s">
        <v>35</v>
      </c>
      <c r="AX405" s="14" t="s">
        <v>82</v>
      </c>
      <c r="AY405" s="160" t="s">
        <v>129</v>
      </c>
    </row>
    <row r="406" spans="2:65" s="1" customFormat="1" ht="55.5" customHeight="1">
      <c r="B406" s="33"/>
      <c r="C406" s="128" t="s">
        <v>432</v>
      </c>
      <c r="D406" s="128" t="s">
        <v>131</v>
      </c>
      <c r="E406" s="129" t="s">
        <v>433</v>
      </c>
      <c r="F406" s="130" t="s">
        <v>434</v>
      </c>
      <c r="G406" s="131" t="s">
        <v>329</v>
      </c>
      <c r="H406" s="132">
        <v>3804.6849999999999</v>
      </c>
      <c r="I406" s="133"/>
      <c r="J406" s="134">
        <f>ROUND(I406*H406,2)</f>
        <v>0</v>
      </c>
      <c r="K406" s="130" t="s">
        <v>135</v>
      </c>
      <c r="L406" s="33"/>
      <c r="M406" s="135" t="s">
        <v>19</v>
      </c>
      <c r="N406" s="136" t="s">
        <v>45</v>
      </c>
      <c r="P406" s="137">
        <f>O406*H406</f>
        <v>0</v>
      </c>
      <c r="Q406" s="137">
        <v>0</v>
      </c>
      <c r="R406" s="137">
        <f>Q406*H406</f>
        <v>0</v>
      </c>
      <c r="S406" s="137">
        <v>0</v>
      </c>
      <c r="T406" s="138">
        <f>S406*H406</f>
        <v>0</v>
      </c>
      <c r="AR406" s="139" t="s">
        <v>136</v>
      </c>
      <c r="AT406" s="139" t="s">
        <v>131</v>
      </c>
      <c r="AU406" s="139" t="s">
        <v>84</v>
      </c>
      <c r="AY406" s="18" t="s">
        <v>129</v>
      </c>
      <c r="BE406" s="140">
        <f>IF(N406="základní",J406,0)</f>
        <v>0</v>
      </c>
      <c r="BF406" s="140">
        <f>IF(N406="snížená",J406,0)</f>
        <v>0</v>
      </c>
      <c r="BG406" s="140">
        <f>IF(N406="zákl. přenesená",J406,0)</f>
        <v>0</v>
      </c>
      <c r="BH406" s="140">
        <f>IF(N406="sníž. přenesená",J406,0)</f>
        <v>0</v>
      </c>
      <c r="BI406" s="140">
        <f>IF(N406="nulová",J406,0)</f>
        <v>0</v>
      </c>
      <c r="BJ406" s="18" t="s">
        <v>82</v>
      </c>
      <c r="BK406" s="140">
        <f>ROUND(I406*H406,2)</f>
        <v>0</v>
      </c>
      <c r="BL406" s="18" t="s">
        <v>136</v>
      </c>
      <c r="BM406" s="139" t="s">
        <v>435</v>
      </c>
    </row>
    <row r="407" spans="2:65" s="1" customFormat="1" ht="11.25">
      <c r="B407" s="33"/>
      <c r="D407" s="141" t="s">
        <v>138</v>
      </c>
      <c r="F407" s="142" t="s">
        <v>436</v>
      </c>
      <c r="I407" s="143"/>
      <c r="L407" s="33"/>
      <c r="M407" s="144"/>
      <c r="T407" s="54"/>
      <c r="AT407" s="18" t="s">
        <v>138</v>
      </c>
      <c r="AU407" s="18" t="s">
        <v>84</v>
      </c>
    </row>
    <row r="408" spans="2:65" s="12" customFormat="1" ht="11.25">
      <c r="B408" s="145"/>
      <c r="D408" s="146" t="s">
        <v>140</v>
      </c>
      <c r="E408" s="147" t="s">
        <v>19</v>
      </c>
      <c r="F408" s="148" t="s">
        <v>437</v>
      </c>
      <c r="H408" s="147" t="s">
        <v>19</v>
      </c>
      <c r="I408" s="149"/>
      <c r="L408" s="145"/>
      <c r="M408" s="150"/>
      <c r="T408" s="151"/>
      <c r="AT408" s="147" t="s">
        <v>140</v>
      </c>
      <c r="AU408" s="147" t="s">
        <v>84</v>
      </c>
      <c r="AV408" s="12" t="s">
        <v>82</v>
      </c>
      <c r="AW408" s="12" t="s">
        <v>35</v>
      </c>
      <c r="AX408" s="12" t="s">
        <v>74</v>
      </c>
      <c r="AY408" s="147" t="s">
        <v>129</v>
      </c>
    </row>
    <row r="409" spans="2:65" s="13" customFormat="1" ht="11.25">
      <c r="B409" s="152"/>
      <c r="D409" s="146" t="s">
        <v>140</v>
      </c>
      <c r="E409" s="153" t="s">
        <v>19</v>
      </c>
      <c r="F409" s="154" t="s">
        <v>438</v>
      </c>
      <c r="H409" s="155">
        <v>3804.6849999999999</v>
      </c>
      <c r="I409" s="156"/>
      <c r="L409" s="152"/>
      <c r="M409" s="157"/>
      <c r="T409" s="158"/>
      <c r="AT409" s="153" t="s">
        <v>140</v>
      </c>
      <c r="AU409" s="153" t="s">
        <v>84</v>
      </c>
      <c r="AV409" s="13" t="s">
        <v>84</v>
      </c>
      <c r="AW409" s="13" t="s">
        <v>35</v>
      </c>
      <c r="AX409" s="13" t="s">
        <v>82</v>
      </c>
      <c r="AY409" s="153" t="s">
        <v>129</v>
      </c>
    </row>
    <row r="410" spans="2:65" s="1" customFormat="1" ht="55.5" customHeight="1">
      <c r="B410" s="33"/>
      <c r="C410" s="128" t="s">
        <v>439</v>
      </c>
      <c r="D410" s="128" t="s">
        <v>131</v>
      </c>
      <c r="E410" s="129" t="s">
        <v>440</v>
      </c>
      <c r="F410" s="130" t="s">
        <v>441</v>
      </c>
      <c r="G410" s="131" t="s">
        <v>329</v>
      </c>
      <c r="H410" s="132">
        <v>223.80500000000001</v>
      </c>
      <c r="I410" s="133"/>
      <c r="J410" s="134">
        <f>ROUND(I410*H410,2)</f>
        <v>0</v>
      </c>
      <c r="K410" s="130" t="s">
        <v>135</v>
      </c>
      <c r="L410" s="33"/>
      <c r="M410" s="135" t="s">
        <v>19</v>
      </c>
      <c r="N410" s="136" t="s">
        <v>45</v>
      </c>
      <c r="P410" s="137">
        <f>O410*H410</f>
        <v>0</v>
      </c>
      <c r="Q410" s="137">
        <v>0</v>
      </c>
      <c r="R410" s="137">
        <f>Q410*H410</f>
        <v>0</v>
      </c>
      <c r="S410" s="137">
        <v>0</v>
      </c>
      <c r="T410" s="138">
        <f>S410*H410</f>
        <v>0</v>
      </c>
      <c r="AR410" s="139" t="s">
        <v>136</v>
      </c>
      <c r="AT410" s="139" t="s">
        <v>131</v>
      </c>
      <c r="AU410" s="139" t="s">
        <v>84</v>
      </c>
      <c r="AY410" s="18" t="s">
        <v>129</v>
      </c>
      <c r="BE410" s="140">
        <f>IF(N410="základní",J410,0)</f>
        <v>0</v>
      </c>
      <c r="BF410" s="140">
        <f>IF(N410="snížená",J410,0)</f>
        <v>0</v>
      </c>
      <c r="BG410" s="140">
        <f>IF(N410="zákl. přenesená",J410,0)</f>
        <v>0</v>
      </c>
      <c r="BH410" s="140">
        <f>IF(N410="sníž. přenesená",J410,0)</f>
        <v>0</v>
      </c>
      <c r="BI410" s="140">
        <f>IF(N410="nulová",J410,0)</f>
        <v>0</v>
      </c>
      <c r="BJ410" s="18" t="s">
        <v>82</v>
      </c>
      <c r="BK410" s="140">
        <f>ROUND(I410*H410,2)</f>
        <v>0</v>
      </c>
      <c r="BL410" s="18" t="s">
        <v>136</v>
      </c>
      <c r="BM410" s="139" t="s">
        <v>442</v>
      </c>
    </row>
    <row r="411" spans="2:65" s="1" customFormat="1" ht="11.25">
      <c r="B411" s="33"/>
      <c r="D411" s="141" t="s">
        <v>138</v>
      </c>
      <c r="F411" s="142" t="s">
        <v>443</v>
      </c>
      <c r="I411" s="143"/>
      <c r="L411" s="33"/>
      <c r="M411" s="144"/>
      <c r="T411" s="54"/>
      <c r="AT411" s="18" t="s">
        <v>138</v>
      </c>
      <c r="AU411" s="18" t="s">
        <v>84</v>
      </c>
    </row>
    <row r="412" spans="2:65" s="12" customFormat="1" ht="11.25">
      <c r="B412" s="145"/>
      <c r="D412" s="146" t="s">
        <v>140</v>
      </c>
      <c r="E412" s="147" t="s">
        <v>19</v>
      </c>
      <c r="F412" s="148" t="s">
        <v>437</v>
      </c>
      <c r="H412" s="147" t="s">
        <v>19</v>
      </c>
      <c r="I412" s="149"/>
      <c r="L412" s="145"/>
      <c r="M412" s="150"/>
      <c r="T412" s="151"/>
      <c r="AT412" s="147" t="s">
        <v>140</v>
      </c>
      <c r="AU412" s="147" t="s">
        <v>84</v>
      </c>
      <c r="AV412" s="12" t="s">
        <v>82</v>
      </c>
      <c r="AW412" s="12" t="s">
        <v>35</v>
      </c>
      <c r="AX412" s="12" t="s">
        <v>74</v>
      </c>
      <c r="AY412" s="147" t="s">
        <v>129</v>
      </c>
    </row>
    <row r="413" spans="2:65" s="13" customFormat="1" ht="11.25">
      <c r="B413" s="152"/>
      <c r="D413" s="146" t="s">
        <v>140</v>
      </c>
      <c r="E413" s="153" t="s">
        <v>19</v>
      </c>
      <c r="F413" s="154" t="s">
        <v>444</v>
      </c>
      <c r="H413" s="155">
        <v>223.80500000000001</v>
      </c>
      <c r="I413" s="156"/>
      <c r="L413" s="152"/>
      <c r="M413" s="157"/>
      <c r="T413" s="158"/>
      <c r="AT413" s="153" t="s">
        <v>140</v>
      </c>
      <c r="AU413" s="153" t="s">
        <v>84</v>
      </c>
      <c r="AV413" s="13" t="s">
        <v>84</v>
      </c>
      <c r="AW413" s="13" t="s">
        <v>35</v>
      </c>
      <c r="AX413" s="13" t="s">
        <v>82</v>
      </c>
      <c r="AY413" s="153" t="s">
        <v>129</v>
      </c>
    </row>
    <row r="414" spans="2:65" s="1" customFormat="1" ht="37.9" customHeight="1">
      <c r="B414" s="33"/>
      <c r="C414" s="128" t="s">
        <v>445</v>
      </c>
      <c r="D414" s="128" t="s">
        <v>131</v>
      </c>
      <c r="E414" s="129" t="s">
        <v>446</v>
      </c>
      <c r="F414" s="130" t="s">
        <v>447</v>
      </c>
      <c r="G414" s="131" t="s">
        <v>329</v>
      </c>
      <c r="H414" s="132">
        <v>1020.883</v>
      </c>
      <c r="I414" s="133"/>
      <c r="J414" s="134">
        <f>ROUND(I414*H414,2)</f>
        <v>0</v>
      </c>
      <c r="K414" s="130" t="s">
        <v>135</v>
      </c>
      <c r="L414" s="33"/>
      <c r="M414" s="135" t="s">
        <v>19</v>
      </c>
      <c r="N414" s="136" t="s">
        <v>45</v>
      </c>
      <c r="P414" s="137">
        <f>O414*H414</f>
        <v>0</v>
      </c>
      <c r="Q414" s="137">
        <v>0</v>
      </c>
      <c r="R414" s="137">
        <f>Q414*H414</f>
        <v>0</v>
      </c>
      <c r="S414" s="137">
        <v>0</v>
      </c>
      <c r="T414" s="138">
        <f>S414*H414</f>
        <v>0</v>
      </c>
      <c r="AR414" s="139" t="s">
        <v>136</v>
      </c>
      <c r="AT414" s="139" t="s">
        <v>131</v>
      </c>
      <c r="AU414" s="139" t="s">
        <v>84</v>
      </c>
      <c r="AY414" s="18" t="s">
        <v>129</v>
      </c>
      <c r="BE414" s="140">
        <f>IF(N414="základní",J414,0)</f>
        <v>0</v>
      </c>
      <c r="BF414" s="140">
        <f>IF(N414="snížená",J414,0)</f>
        <v>0</v>
      </c>
      <c r="BG414" s="140">
        <f>IF(N414="zákl. přenesená",J414,0)</f>
        <v>0</v>
      </c>
      <c r="BH414" s="140">
        <f>IF(N414="sníž. přenesená",J414,0)</f>
        <v>0</v>
      </c>
      <c r="BI414" s="140">
        <f>IF(N414="nulová",J414,0)</f>
        <v>0</v>
      </c>
      <c r="BJ414" s="18" t="s">
        <v>82</v>
      </c>
      <c r="BK414" s="140">
        <f>ROUND(I414*H414,2)</f>
        <v>0</v>
      </c>
      <c r="BL414" s="18" t="s">
        <v>136</v>
      </c>
      <c r="BM414" s="139" t="s">
        <v>448</v>
      </c>
    </row>
    <row r="415" spans="2:65" s="1" customFormat="1" ht="11.25">
      <c r="B415" s="33"/>
      <c r="D415" s="141" t="s">
        <v>138</v>
      </c>
      <c r="F415" s="142" t="s">
        <v>449</v>
      </c>
      <c r="I415" s="143"/>
      <c r="L415" s="33"/>
      <c r="M415" s="144"/>
      <c r="T415" s="54"/>
      <c r="AT415" s="18" t="s">
        <v>138</v>
      </c>
      <c r="AU415" s="18" t="s">
        <v>84</v>
      </c>
    </row>
    <row r="416" spans="2:65" s="12" customFormat="1" ht="11.25">
      <c r="B416" s="145"/>
      <c r="D416" s="146" t="s">
        <v>140</v>
      </c>
      <c r="E416" s="147" t="s">
        <v>19</v>
      </c>
      <c r="F416" s="148" t="s">
        <v>141</v>
      </c>
      <c r="H416" s="147" t="s">
        <v>19</v>
      </c>
      <c r="I416" s="149"/>
      <c r="L416" s="145"/>
      <c r="M416" s="150"/>
      <c r="T416" s="151"/>
      <c r="AT416" s="147" t="s">
        <v>140</v>
      </c>
      <c r="AU416" s="147" t="s">
        <v>84</v>
      </c>
      <c r="AV416" s="12" t="s">
        <v>82</v>
      </c>
      <c r="AW416" s="12" t="s">
        <v>35</v>
      </c>
      <c r="AX416" s="12" t="s">
        <v>74</v>
      </c>
      <c r="AY416" s="147" t="s">
        <v>129</v>
      </c>
    </row>
    <row r="417" spans="2:65" s="12" customFormat="1" ht="11.25">
      <c r="B417" s="145"/>
      <c r="D417" s="146" t="s">
        <v>140</v>
      </c>
      <c r="E417" s="147" t="s">
        <v>19</v>
      </c>
      <c r="F417" s="148" t="s">
        <v>196</v>
      </c>
      <c r="H417" s="147" t="s">
        <v>19</v>
      </c>
      <c r="I417" s="149"/>
      <c r="L417" s="145"/>
      <c r="M417" s="150"/>
      <c r="T417" s="151"/>
      <c r="AT417" s="147" t="s">
        <v>140</v>
      </c>
      <c r="AU417" s="147" t="s">
        <v>84</v>
      </c>
      <c r="AV417" s="12" t="s">
        <v>82</v>
      </c>
      <c r="AW417" s="12" t="s">
        <v>35</v>
      </c>
      <c r="AX417" s="12" t="s">
        <v>74</v>
      </c>
      <c r="AY417" s="147" t="s">
        <v>129</v>
      </c>
    </row>
    <row r="418" spans="2:65" s="12" customFormat="1" ht="11.25">
      <c r="B418" s="145"/>
      <c r="D418" s="146" t="s">
        <v>140</v>
      </c>
      <c r="E418" s="147" t="s">
        <v>19</v>
      </c>
      <c r="F418" s="148" t="s">
        <v>197</v>
      </c>
      <c r="H418" s="147" t="s">
        <v>19</v>
      </c>
      <c r="I418" s="149"/>
      <c r="L418" s="145"/>
      <c r="M418" s="150"/>
      <c r="T418" s="151"/>
      <c r="AT418" s="147" t="s">
        <v>140</v>
      </c>
      <c r="AU418" s="147" t="s">
        <v>84</v>
      </c>
      <c r="AV418" s="12" t="s">
        <v>82</v>
      </c>
      <c r="AW418" s="12" t="s">
        <v>35</v>
      </c>
      <c r="AX418" s="12" t="s">
        <v>74</v>
      </c>
      <c r="AY418" s="147" t="s">
        <v>129</v>
      </c>
    </row>
    <row r="419" spans="2:65" s="12" customFormat="1" ht="22.5">
      <c r="B419" s="145"/>
      <c r="D419" s="146" t="s">
        <v>140</v>
      </c>
      <c r="E419" s="147" t="s">
        <v>19</v>
      </c>
      <c r="F419" s="148" t="s">
        <v>450</v>
      </c>
      <c r="H419" s="147" t="s">
        <v>19</v>
      </c>
      <c r="I419" s="149"/>
      <c r="L419" s="145"/>
      <c r="M419" s="150"/>
      <c r="T419" s="151"/>
      <c r="AT419" s="147" t="s">
        <v>140</v>
      </c>
      <c r="AU419" s="147" t="s">
        <v>84</v>
      </c>
      <c r="AV419" s="12" t="s">
        <v>82</v>
      </c>
      <c r="AW419" s="12" t="s">
        <v>35</v>
      </c>
      <c r="AX419" s="12" t="s">
        <v>74</v>
      </c>
      <c r="AY419" s="147" t="s">
        <v>129</v>
      </c>
    </row>
    <row r="420" spans="2:65" s="12" customFormat="1" ht="11.25">
      <c r="B420" s="145"/>
      <c r="D420" s="146" t="s">
        <v>140</v>
      </c>
      <c r="E420" s="147" t="s">
        <v>19</v>
      </c>
      <c r="F420" s="148" t="s">
        <v>451</v>
      </c>
      <c r="H420" s="147" t="s">
        <v>19</v>
      </c>
      <c r="I420" s="149"/>
      <c r="L420" s="145"/>
      <c r="M420" s="150"/>
      <c r="T420" s="151"/>
      <c r="AT420" s="147" t="s">
        <v>140</v>
      </c>
      <c r="AU420" s="147" t="s">
        <v>84</v>
      </c>
      <c r="AV420" s="12" t="s">
        <v>82</v>
      </c>
      <c r="AW420" s="12" t="s">
        <v>35</v>
      </c>
      <c r="AX420" s="12" t="s">
        <v>74</v>
      </c>
      <c r="AY420" s="147" t="s">
        <v>129</v>
      </c>
    </row>
    <row r="421" spans="2:65" s="12" customFormat="1" ht="11.25">
      <c r="B421" s="145"/>
      <c r="D421" s="146" t="s">
        <v>140</v>
      </c>
      <c r="E421" s="147" t="s">
        <v>19</v>
      </c>
      <c r="F421" s="148" t="s">
        <v>452</v>
      </c>
      <c r="H421" s="147" t="s">
        <v>19</v>
      </c>
      <c r="I421" s="149"/>
      <c r="L421" s="145"/>
      <c r="M421" s="150"/>
      <c r="T421" s="151"/>
      <c r="AT421" s="147" t="s">
        <v>140</v>
      </c>
      <c r="AU421" s="147" t="s">
        <v>84</v>
      </c>
      <c r="AV421" s="12" t="s">
        <v>82</v>
      </c>
      <c r="AW421" s="12" t="s">
        <v>35</v>
      </c>
      <c r="AX421" s="12" t="s">
        <v>74</v>
      </c>
      <c r="AY421" s="147" t="s">
        <v>129</v>
      </c>
    </row>
    <row r="422" spans="2:65" s="12" customFormat="1" ht="11.25">
      <c r="B422" s="145"/>
      <c r="D422" s="146" t="s">
        <v>140</v>
      </c>
      <c r="E422" s="147" t="s">
        <v>19</v>
      </c>
      <c r="F422" s="148" t="s">
        <v>453</v>
      </c>
      <c r="H422" s="147" t="s">
        <v>19</v>
      </c>
      <c r="I422" s="149"/>
      <c r="L422" s="145"/>
      <c r="M422" s="150"/>
      <c r="T422" s="151"/>
      <c r="AT422" s="147" t="s">
        <v>140</v>
      </c>
      <c r="AU422" s="147" t="s">
        <v>84</v>
      </c>
      <c r="AV422" s="12" t="s">
        <v>82</v>
      </c>
      <c r="AW422" s="12" t="s">
        <v>35</v>
      </c>
      <c r="AX422" s="12" t="s">
        <v>74</v>
      </c>
      <c r="AY422" s="147" t="s">
        <v>129</v>
      </c>
    </row>
    <row r="423" spans="2:65" s="13" customFormat="1" ht="11.25">
      <c r="B423" s="152"/>
      <c r="D423" s="146" t="s">
        <v>140</v>
      </c>
      <c r="E423" s="153" t="s">
        <v>19</v>
      </c>
      <c r="F423" s="154" t="s">
        <v>454</v>
      </c>
      <c r="H423" s="155">
        <v>624.67999999999995</v>
      </c>
      <c r="I423" s="156"/>
      <c r="L423" s="152"/>
      <c r="M423" s="157"/>
      <c r="T423" s="158"/>
      <c r="AT423" s="153" t="s">
        <v>140</v>
      </c>
      <c r="AU423" s="153" t="s">
        <v>84</v>
      </c>
      <c r="AV423" s="13" t="s">
        <v>84</v>
      </c>
      <c r="AW423" s="13" t="s">
        <v>35</v>
      </c>
      <c r="AX423" s="13" t="s">
        <v>74</v>
      </c>
      <c r="AY423" s="153" t="s">
        <v>129</v>
      </c>
    </row>
    <row r="424" spans="2:65" s="13" customFormat="1" ht="11.25">
      <c r="B424" s="152"/>
      <c r="D424" s="146" t="s">
        <v>140</v>
      </c>
      <c r="E424" s="153" t="s">
        <v>19</v>
      </c>
      <c r="F424" s="154" t="s">
        <v>455</v>
      </c>
      <c r="H424" s="155">
        <v>4479.7340000000004</v>
      </c>
      <c r="I424" s="156"/>
      <c r="L424" s="152"/>
      <c r="M424" s="157"/>
      <c r="T424" s="158"/>
      <c r="AT424" s="153" t="s">
        <v>140</v>
      </c>
      <c r="AU424" s="153" t="s">
        <v>84</v>
      </c>
      <c r="AV424" s="13" t="s">
        <v>84</v>
      </c>
      <c r="AW424" s="13" t="s">
        <v>35</v>
      </c>
      <c r="AX424" s="13" t="s">
        <v>74</v>
      </c>
      <c r="AY424" s="153" t="s">
        <v>129</v>
      </c>
    </row>
    <row r="425" spans="2:65" s="15" customFormat="1" ht="11.25">
      <c r="B425" s="166"/>
      <c r="D425" s="146" t="s">
        <v>140</v>
      </c>
      <c r="E425" s="167" t="s">
        <v>19</v>
      </c>
      <c r="F425" s="168" t="s">
        <v>348</v>
      </c>
      <c r="H425" s="169">
        <v>5104.4140000000007</v>
      </c>
      <c r="I425" s="170"/>
      <c r="L425" s="166"/>
      <c r="M425" s="171"/>
      <c r="T425" s="172"/>
      <c r="AT425" s="167" t="s">
        <v>140</v>
      </c>
      <c r="AU425" s="167" t="s">
        <v>84</v>
      </c>
      <c r="AV425" s="15" t="s">
        <v>149</v>
      </c>
      <c r="AW425" s="15" t="s">
        <v>35</v>
      </c>
      <c r="AX425" s="15" t="s">
        <v>74</v>
      </c>
      <c r="AY425" s="167" t="s">
        <v>129</v>
      </c>
    </row>
    <row r="426" spans="2:65" s="13" customFormat="1" ht="11.25">
      <c r="B426" s="152"/>
      <c r="D426" s="146" t="s">
        <v>140</v>
      </c>
      <c r="E426" s="153" t="s">
        <v>19</v>
      </c>
      <c r="F426" s="154" t="s">
        <v>456</v>
      </c>
      <c r="H426" s="155">
        <v>1020.883</v>
      </c>
      <c r="I426" s="156"/>
      <c r="L426" s="152"/>
      <c r="M426" s="157"/>
      <c r="T426" s="158"/>
      <c r="AT426" s="153" t="s">
        <v>140</v>
      </c>
      <c r="AU426" s="153" t="s">
        <v>84</v>
      </c>
      <c r="AV426" s="13" t="s">
        <v>84</v>
      </c>
      <c r="AW426" s="13" t="s">
        <v>35</v>
      </c>
      <c r="AX426" s="13" t="s">
        <v>82</v>
      </c>
      <c r="AY426" s="153" t="s">
        <v>129</v>
      </c>
    </row>
    <row r="427" spans="2:65" s="1" customFormat="1" ht="37.9" customHeight="1">
      <c r="B427" s="33"/>
      <c r="C427" s="128" t="s">
        <v>457</v>
      </c>
      <c r="D427" s="128" t="s">
        <v>131</v>
      </c>
      <c r="E427" s="129" t="s">
        <v>458</v>
      </c>
      <c r="F427" s="130" t="s">
        <v>459</v>
      </c>
      <c r="G427" s="131" t="s">
        <v>134</v>
      </c>
      <c r="H427" s="132">
        <v>109.63</v>
      </c>
      <c r="I427" s="133"/>
      <c r="J427" s="134">
        <f>ROUND(I427*H427,2)</f>
        <v>0</v>
      </c>
      <c r="K427" s="130" t="s">
        <v>135</v>
      </c>
      <c r="L427" s="33"/>
      <c r="M427" s="135" t="s">
        <v>19</v>
      </c>
      <c r="N427" s="136" t="s">
        <v>45</v>
      </c>
      <c r="P427" s="137">
        <f>O427*H427</f>
        <v>0</v>
      </c>
      <c r="Q427" s="137">
        <v>5.8E-4</v>
      </c>
      <c r="R427" s="137">
        <f>Q427*H427</f>
        <v>6.35854E-2</v>
      </c>
      <c r="S427" s="137">
        <v>0</v>
      </c>
      <c r="T427" s="138">
        <f>S427*H427</f>
        <v>0</v>
      </c>
      <c r="AR427" s="139" t="s">
        <v>136</v>
      </c>
      <c r="AT427" s="139" t="s">
        <v>131</v>
      </c>
      <c r="AU427" s="139" t="s">
        <v>84</v>
      </c>
      <c r="AY427" s="18" t="s">
        <v>129</v>
      </c>
      <c r="BE427" s="140">
        <f>IF(N427="základní",J427,0)</f>
        <v>0</v>
      </c>
      <c r="BF427" s="140">
        <f>IF(N427="snížená",J427,0)</f>
        <v>0</v>
      </c>
      <c r="BG427" s="140">
        <f>IF(N427="zákl. přenesená",J427,0)</f>
        <v>0</v>
      </c>
      <c r="BH427" s="140">
        <f>IF(N427="sníž. přenesená",J427,0)</f>
        <v>0</v>
      </c>
      <c r="BI427" s="140">
        <f>IF(N427="nulová",J427,0)</f>
        <v>0</v>
      </c>
      <c r="BJ427" s="18" t="s">
        <v>82</v>
      </c>
      <c r="BK427" s="140">
        <f>ROUND(I427*H427,2)</f>
        <v>0</v>
      </c>
      <c r="BL427" s="18" t="s">
        <v>136</v>
      </c>
      <c r="BM427" s="139" t="s">
        <v>460</v>
      </c>
    </row>
    <row r="428" spans="2:65" s="1" customFormat="1" ht="11.25">
      <c r="B428" s="33"/>
      <c r="D428" s="141" t="s">
        <v>138</v>
      </c>
      <c r="F428" s="142" t="s">
        <v>461</v>
      </c>
      <c r="I428" s="143"/>
      <c r="L428" s="33"/>
      <c r="M428" s="144"/>
      <c r="T428" s="54"/>
      <c r="AT428" s="18" t="s">
        <v>138</v>
      </c>
      <c r="AU428" s="18" t="s">
        <v>84</v>
      </c>
    </row>
    <row r="429" spans="2:65" s="12" customFormat="1" ht="11.25">
      <c r="B429" s="145"/>
      <c r="D429" s="146" t="s">
        <v>140</v>
      </c>
      <c r="E429" s="147" t="s">
        <v>19</v>
      </c>
      <c r="F429" s="148" t="s">
        <v>314</v>
      </c>
      <c r="H429" s="147" t="s">
        <v>19</v>
      </c>
      <c r="I429" s="149"/>
      <c r="L429" s="145"/>
      <c r="M429" s="150"/>
      <c r="T429" s="151"/>
      <c r="AT429" s="147" t="s">
        <v>140</v>
      </c>
      <c r="AU429" s="147" t="s">
        <v>84</v>
      </c>
      <c r="AV429" s="12" t="s">
        <v>82</v>
      </c>
      <c r="AW429" s="12" t="s">
        <v>35</v>
      </c>
      <c r="AX429" s="12" t="s">
        <v>74</v>
      </c>
      <c r="AY429" s="147" t="s">
        <v>129</v>
      </c>
    </row>
    <row r="430" spans="2:65" s="13" customFormat="1" ht="11.25">
      <c r="B430" s="152"/>
      <c r="D430" s="146" t="s">
        <v>140</v>
      </c>
      <c r="E430" s="153" t="s">
        <v>19</v>
      </c>
      <c r="F430" s="154" t="s">
        <v>462</v>
      </c>
      <c r="H430" s="155">
        <v>57.2</v>
      </c>
      <c r="I430" s="156"/>
      <c r="L430" s="152"/>
      <c r="M430" s="157"/>
      <c r="T430" s="158"/>
      <c r="AT430" s="153" t="s">
        <v>140</v>
      </c>
      <c r="AU430" s="153" t="s">
        <v>84</v>
      </c>
      <c r="AV430" s="13" t="s">
        <v>84</v>
      </c>
      <c r="AW430" s="13" t="s">
        <v>35</v>
      </c>
      <c r="AX430" s="13" t="s">
        <v>74</v>
      </c>
      <c r="AY430" s="153" t="s">
        <v>129</v>
      </c>
    </row>
    <row r="431" spans="2:65" s="13" customFormat="1" ht="11.25">
      <c r="B431" s="152"/>
      <c r="D431" s="146" t="s">
        <v>140</v>
      </c>
      <c r="E431" s="153" t="s">
        <v>19</v>
      </c>
      <c r="F431" s="154" t="s">
        <v>463</v>
      </c>
      <c r="H431" s="155">
        <v>41.65</v>
      </c>
      <c r="I431" s="156"/>
      <c r="L431" s="152"/>
      <c r="M431" s="157"/>
      <c r="T431" s="158"/>
      <c r="AT431" s="153" t="s">
        <v>140</v>
      </c>
      <c r="AU431" s="153" t="s">
        <v>84</v>
      </c>
      <c r="AV431" s="13" t="s">
        <v>84</v>
      </c>
      <c r="AW431" s="13" t="s">
        <v>35</v>
      </c>
      <c r="AX431" s="13" t="s">
        <v>74</v>
      </c>
      <c r="AY431" s="153" t="s">
        <v>129</v>
      </c>
    </row>
    <row r="432" spans="2:65" s="13" customFormat="1" ht="11.25">
      <c r="B432" s="152"/>
      <c r="D432" s="146" t="s">
        <v>140</v>
      </c>
      <c r="E432" s="153" t="s">
        <v>19</v>
      </c>
      <c r="F432" s="154" t="s">
        <v>464</v>
      </c>
      <c r="H432" s="155">
        <v>10.78</v>
      </c>
      <c r="I432" s="156"/>
      <c r="L432" s="152"/>
      <c r="M432" s="157"/>
      <c r="T432" s="158"/>
      <c r="AT432" s="153" t="s">
        <v>140</v>
      </c>
      <c r="AU432" s="153" t="s">
        <v>84</v>
      </c>
      <c r="AV432" s="13" t="s">
        <v>84</v>
      </c>
      <c r="AW432" s="13" t="s">
        <v>35</v>
      </c>
      <c r="AX432" s="13" t="s">
        <v>74</v>
      </c>
      <c r="AY432" s="153" t="s">
        <v>129</v>
      </c>
    </row>
    <row r="433" spans="2:65" s="14" customFormat="1" ht="11.25">
      <c r="B433" s="159"/>
      <c r="D433" s="146" t="s">
        <v>140</v>
      </c>
      <c r="E433" s="160" t="s">
        <v>19</v>
      </c>
      <c r="F433" s="161" t="s">
        <v>190</v>
      </c>
      <c r="H433" s="162">
        <v>109.63</v>
      </c>
      <c r="I433" s="163"/>
      <c r="L433" s="159"/>
      <c r="M433" s="164"/>
      <c r="T433" s="165"/>
      <c r="AT433" s="160" t="s">
        <v>140</v>
      </c>
      <c r="AU433" s="160" t="s">
        <v>84</v>
      </c>
      <c r="AV433" s="14" t="s">
        <v>136</v>
      </c>
      <c r="AW433" s="14" t="s">
        <v>35</v>
      </c>
      <c r="AX433" s="14" t="s">
        <v>82</v>
      </c>
      <c r="AY433" s="160" t="s">
        <v>129</v>
      </c>
    </row>
    <row r="434" spans="2:65" s="1" customFormat="1" ht="37.9" customHeight="1">
      <c r="B434" s="33"/>
      <c r="C434" s="128" t="s">
        <v>465</v>
      </c>
      <c r="D434" s="128" t="s">
        <v>131</v>
      </c>
      <c r="E434" s="129" t="s">
        <v>466</v>
      </c>
      <c r="F434" s="130" t="s">
        <v>467</v>
      </c>
      <c r="G434" s="131" t="s">
        <v>134</v>
      </c>
      <c r="H434" s="132">
        <v>8351.1839999999993</v>
      </c>
      <c r="I434" s="133"/>
      <c r="J434" s="134">
        <f>ROUND(I434*H434,2)</f>
        <v>0</v>
      </c>
      <c r="K434" s="130" t="s">
        <v>135</v>
      </c>
      <c r="L434" s="33"/>
      <c r="M434" s="135" t="s">
        <v>19</v>
      </c>
      <c r="N434" s="136" t="s">
        <v>45</v>
      </c>
      <c r="P434" s="137">
        <f>O434*H434</f>
        <v>0</v>
      </c>
      <c r="Q434" s="137">
        <v>5.9000000000000003E-4</v>
      </c>
      <c r="R434" s="137">
        <f>Q434*H434</f>
        <v>4.9271985599999999</v>
      </c>
      <c r="S434" s="137">
        <v>0</v>
      </c>
      <c r="T434" s="138">
        <f>S434*H434</f>
        <v>0</v>
      </c>
      <c r="AR434" s="139" t="s">
        <v>136</v>
      </c>
      <c r="AT434" s="139" t="s">
        <v>131</v>
      </c>
      <c r="AU434" s="139" t="s">
        <v>84</v>
      </c>
      <c r="AY434" s="18" t="s">
        <v>129</v>
      </c>
      <c r="BE434" s="140">
        <f>IF(N434="základní",J434,0)</f>
        <v>0</v>
      </c>
      <c r="BF434" s="140">
        <f>IF(N434="snížená",J434,0)</f>
        <v>0</v>
      </c>
      <c r="BG434" s="140">
        <f>IF(N434="zákl. přenesená",J434,0)</f>
        <v>0</v>
      </c>
      <c r="BH434" s="140">
        <f>IF(N434="sníž. přenesená",J434,0)</f>
        <v>0</v>
      </c>
      <c r="BI434" s="140">
        <f>IF(N434="nulová",J434,0)</f>
        <v>0</v>
      </c>
      <c r="BJ434" s="18" t="s">
        <v>82</v>
      </c>
      <c r="BK434" s="140">
        <f>ROUND(I434*H434,2)</f>
        <v>0</v>
      </c>
      <c r="BL434" s="18" t="s">
        <v>136</v>
      </c>
      <c r="BM434" s="139" t="s">
        <v>468</v>
      </c>
    </row>
    <row r="435" spans="2:65" s="1" customFormat="1" ht="11.25">
      <c r="B435" s="33"/>
      <c r="D435" s="141" t="s">
        <v>138</v>
      </c>
      <c r="F435" s="142" t="s">
        <v>469</v>
      </c>
      <c r="I435" s="143"/>
      <c r="L435" s="33"/>
      <c r="M435" s="144"/>
      <c r="T435" s="54"/>
      <c r="AT435" s="18" t="s">
        <v>138</v>
      </c>
      <c r="AU435" s="18" t="s">
        <v>84</v>
      </c>
    </row>
    <row r="436" spans="2:65" s="12" customFormat="1" ht="11.25">
      <c r="B436" s="145"/>
      <c r="D436" s="146" t="s">
        <v>140</v>
      </c>
      <c r="E436" s="147" t="s">
        <v>19</v>
      </c>
      <c r="F436" s="148" t="s">
        <v>141</v>
      </c>
      <c r="H436" s="147" t="s">
        <v>19</v>
      </c>
      <c r="I436" s="149"/>
      <c r="L436" s="145"/>
      <c r="M436" s="150"/>
      <c r="T436" s="151"/>
      <c r="AT436" s="147" t="s">
        <v>140</v>
      </c>
      <c r="AU436" s="147" t="s">
        <v>84</v>
      </c>
      <c r="AV436" s="12" t="s">
        <v>82</v>
      </c>
      <c r="AW436" s="12" t="s">
        <v>35</v>
      </c>
      <c r="AX436" s="12" t="s">
        <v>74</v>
      </c>
      <c r="AY436" s="147" t="s">
        <v>129</v>
      </c>
    </row>
    <row r="437" spans="2:65" s="12" customFormat="1" ht="11.25">
      <c r="B437" s="145"/>
      <c r="D437" s="146" t="s">
        <v>140</v>
      </c>
      <c r="E437" s="147" t="s">
        <v>19</v>
      </c>
      <c r="F437" s="148" t="s">
        <v>197</v>
      </c>
      <c r="H437" s="147" t="s">
        <v>19</v>
      </c>
      <c r="I437" s="149"/>
      <c r="L437" s="145"/>
      <c r="M437" s="150"/>
      <c r="T437" s="151"/>
      <c r="AT437" s="147" t="s">
        <v>140</v>
      </c>
      <c r="AU437" s="147" t="s">
        <v>84</v>
      </c>
      <c r="AV437" s="12" t="s">
        <v>82</v>
      </c>
      <c r="AW437" s="12" t="s">
        <v>35</v>
      </c>
      <c r="AX437" s="12" t="s">
        <v>74</v>
      </c>
      <c r="AY437" s="147" t="s">
        <v>129</v>
      </c>
    </row>
    <row r="438" spans="2:65" s="12" customFormat="1" ht="11.25">
      <c r="B438" s="145"/>
      <c r="D438" s="146" t="s">
        <v>140</v>
      </c>
      <c r="E438" s="147" t="s">
        <v>19</v>
      </c>
      <c r="F438" s="148" t="s">
        <v>308</v>
      </c>
      <c r="H438" s="147" t="s">
        <v>19</v>
      </c>
      <c r="I438" s="149"/>
      <c r="L438" s="145"/>
      <c r="M438" s="150"/>
      <c r="T438" s="151"/>
      <c r="AT438" s="147" t="s">
        <v>140</v>
      </c>
      <c r="AU438" s="147" t="s">
        <v>84</v>
      </c>
      <c r="AV438" s="12" t="s">
        <v>82</v>
      </c>
      <c r="AW438" s="12" t="s">
        <v>35</v>
      </c>
      <c r="AX438" s="12" t="s">
        <v>74</v>
      </c>
      <c r="AY438" s="147" t="s">
        <v>129</v>
      </c>
    </row>
    <row r="439" spans="2:65" s="12" customFormat="1" ht="11.25">
      <c r="B439" s="145"/>
      <c r="D439" s="146" t="s">
        <v>140</v>
      </c>
      <c r="E439" s="147" t="s">
        <v>19</v>
      </c>
      <c r="F439" s="148" t="s">
        <v>399</v>
      </c>
      <c r="H439" s="147" t="s">
        <v>19</v>
      </c>
      <c r="I439" s="149"/>
      <c r="L439" s="145"/>
      <c r="M439" s="150"/>
      <c r="T439" s="151"/>
      <c r="AT439" s="147" t="s">
        <v>140</v>
      </c>
      <c r="AU439" s="147" t="s">
        <v>84</v>
      </c>
      <c r="AV439" s="12" t="s">
        <v>82</v>
      </c>
      <c r="AW439" s="12" t="s">
        <v>35</v>
      </c>
      <c r="AX439" s="12" t="s">
        <v>74</v>
      </c>
      <c r="AY439" s="147" t="s">
        <v>129</v>
      </c>
    </row>
    <row r="440" spans="2:65" s="13" customFormat="1" ht="11.25">
      <c r="B440" s="152"/>
      <c r="D440" s="146" t="s">
        <v>140</v>
      </c>
      <c r="E440" s="153" t="s">
        <v>19</v>
      </c>
      <c r="F440" s="154" t="s">
        <v>470</v>
      </c>
      <c r="H440" s="155">
        <v>119.6</v>
      </c>
      <c r="I440" s="156"/>
      <c r="L440" s="152"/>
      <c r="M440" s="157"/>
      <c r="T440" s="158"/>
      <c r="AT440" s="153" t="s">
        <v>140</v>
      </c>
      <c r="AU440" s="153" t="s">
        <v>84</v>
      </c>
      <c r="AV440" s="13" t="s">
        <v>84</v>
      </c>
      <c r="AW440" s="13" t="s">
        <v>35</v>
      </c>
      <c r="AX440" s="13" t="s">
        <v>74</v>
      </c>
      <c r="AY440" s="153" t="s">
        <v>129</v>
      </c>
    </row>
    <row r="441" spans="2:65" s="12" customFormat="1" ht="11.25">
      <c r="B441" s="145"/>
      <c r="D441" s="146" t="s">
        <v>140</v>
      </c>
      <c r="E441" s="147" t="s">
        <v>19</v>
      </c>
      <c r="F441" s="148" t="s">
        <v>401</v>
      </c>
      <c r="H441" s="147" t="s">
        <v>19</v>
      </c>
      <c r="I441" s="149"/>
      <c r="L441" s="145"/>
      <c r="M441" s="150"/>
      <c r="T441" s="151"/>
      <c r="AT441" s="147" t="s">
        <v>140</v>
      </c>
      <c r="AU441" s="147" t="s">
        <v>84</v>
      </c>
      <c r="AV441" s="12" t="s">
        <v>82</v>
      </c>
      <c r="AW441" s="12" t="s">
        <v>35</v>
      </c>
      <c r="AX441" s="12" t="s">
        <v>74</v>
      </c>
      <c r="AY441" s="147" t="s">
        <v>129</v>
      </c>
    </row>
    <row r="442" spans="2:65" s="13" customFormat="1" ht="11.25">
      <c r="B442" s="152"/>
      <c r="D442" s="146" t="s">
        <v>140</v>
      </c>
      <c r="E442" s="153" t="s">
        <v>19</v>
      </c>
      <c r="F442" s="154" t="s">
        <v>471</v>
      </c>
      <c r="H442" s="155">
        <v>40.74</v>
      </c>
      <c r="I442" s="156"/>
      <c r="L442" s="152"/>
      <c r="M442" s="157"/>
      <c r="T442" s="158"/>
      <c r="AT442" s="153" t="s">
        <v>140</v>
      </c>
      <c r="AU442" s="153" t="s">
        <v>84</v>
      </c>
      <c r="AV442" s="13" t="s">
        <v>84</v>
      </c>
      <c r="AW442" s="13" t="s">
        <v>35</v>
      </c>
      <c r="AX442" s="13" t="s">
        <v>74</v>
      </c>
      <c r="AY442" s="153" t="s">
        <v>129</v>
      </c>
    </row>
    <row r="443" spans="2:65" s="12" customFormat="1" ht="11.25">
      <c r="B443" s="145"/>
      <c r="D443" s="146" t="s">
        <v>140</v>
      </c>
      <c r="E443" s="147" t="s">
        <v>19</v>
      </c>
      <c r="F443" s="148" t="s">
        <v>403</v>
      </c>
      <c r="H443" s="147" t="s">
        <v>19</v>
      </c>
      <c r="I443" s="149"/>
      <c r="L443" s="145"/>
      <c r="M443" s="150"/>
      <c r="T443" s="151"/>
      <c r="AT443" s="147" t="s">
        <v>140</v>
      </c>
      <c r="AU443" s="147" t="s">
        <v>84</v>
      </c>
      <c r="AV443" s="12" t="s">
        <v>82</v>
      </c>
      <c r="AW443" s="12" t="s">
        <v>35</v>
      </c>
      <c r="AX443" s="12" t="s">
        <v>74</v>
      </c>
      <c r="AY443" s="147" t="s">
        <v>129</v>
      </c>
    </row>
    <row r="444" spans="2:65" s="13" customFormat="1" ht="11.25">
      <c r="B444" s="152"/>
      <c r="D444" s="146" t="s">
        <v>140</v>
      </c>
      <c r="E444" s="153" t="s">
        <v>19</v>
      </c>
      <c r="F444" s="154" t="s">
        <v>472</v>
      </c>
      <c r="H444" s="155">
        <v>905.52</v>
      </c>
      <c r="I444" s="156"/>
      <c r="L444" s="152"/>
      <c r="M444" s="157"/>
      <c r="T444" s="158"/>
      <c r="AT444" s="153" t="s">
        <v>140</v>
      </c>
      <c r="AU444" s="153" t="s">
        <v>84</v>
      </c>
      <c r="AV444" s="13" t="s">
        <v>84</v>
      </c>
      <c r="AW444" s="13" t="s">
        <v>35</v>
      </c>
      <c r="AX444" s="13" t="s">
        <v>74</v>
      </c>
      <c r="AY444" s="153" t="s">
        <v>129</v>
      </c>
    </row>
    <row r="445" spans="2:65" s="13" customFormat="1" ht="11.25">
      <c r="B445" s="152"/>
      <c r="D445" s="146" t="s">
        <v>140</v>
      </c>
      <c r="E445" s="153" t="s">
        <v>19</v>
      </c>
      <c r="F445" s="154" t="s">
        <v>473</v>
      </c>
      <c r="H445" s="155">
        <v>349.92</v>
      </c>
      <c r="I445" s="156"/>
      <c r="L445" s="152"/>
      <c r="M445" s="157"/>
      <c r="T445" s="158"/>
      <c r="AT445" s="153" t="s">
        <v>140</v>
      </c>
      <c r="AU445" s="153" t="s">
        <v>84</v>
      </c>
      <c r="AV445" s="13" t="s">
        <v>84</v>
      </c>
      <c r="AW445" s="13" t="s">
        <v>35</v>
      </c>
      <c r="AX445" s="13" t="s">
        <v>74</v>
      </c>
      <c r="AY445" s="153" t="s">
        <v>129</v>
      </c>
    </row>
    <row r="446" spans="2:65" s="13" customFormat="1" ht="11.25">
      <c r="B446" s="152"/>
      <c r="D446" s="146" t="s">
        <v>140</v>
      </c>
      <c r="E446" s="153" t="s">
        <v>19</v>
      </c>
      <c r="F446" s="154" t="s">
        <v>474</v>
      </c>
      <c r="H446" s="155">
        <v>2462.88</v>
      </c>
      <c r="I446" s="156"/>
      <c r="L446" s="152"/>
      <c r="M446" s="157"/>
      <c r="T446" s="158"/>
      <c r="AT446" s="153" t="s">
        <v>140</v>
      </c>
      <c r="AU446" s="153" t="s">
        <v>84</v>
      </c>
      <c r="AV446" s="13" t="s">
        <v>84</v>
      </c>
      <c r="AW446" s="13" t="s">
        <v>35</v>
      </c>
      <c r="AX446" s="13" t="s">
        <v>74</v>
      </c>
      <c r="AY446" s="153" t="s">
        <v>129</v>
      </c>
    </row>
    <row r="447" spans="2:65" s="13" customFormat="1" ht="11.25">
      <c r="B447" s="152"/>
      <c r="D447" s="146" t="s">
        <v>140</v>
      </c>
      <c r="E447" s="153" t="s">
        <v>19</v>
      </c>
      <c r="F447" s="154" t="s">
        <v>475</v>
      </c>
      <c r="H447" s="155">
        <v>357.6</v>
      </c>
      <c r="I447" s="156"/>
      <c r="L447" s="152"/>
      <c r="M447" s="157"/>
      <c r="T447" s="158"/>
      <c r="AT447" s="153" t="s">
        <v>140</v>
      </c>
      <c r="AU447" s="153" t="s">
        <v>84</v>
      </c>
      <c r="AV447" s="13" t="s">
        <v>84</v>
      </c>
      <c r="AW447" s="13" t="s">
        <v>35</v>
      </c>
      <c r="AX447" s="13" t="s">
        <v>74</v>
      </c>
      <c r="AY447" s="153" t="s">
        <v>129</v>
      </c>
    </row>
    <row r="448" spans="2:65" s="12" customFormat="1" ht="11.25">
      <c r="B448" s="145"/>
      <c r="D448" s="146" t="s">
        <v>140</v>
      </c>
      <c r="E448" s="147" t="s">
        <v>19</v>
      </c>
      <c r="F448" s="148" t="s">
        <v>408</v>
      </c>
      <c r="H448" s="147" t="s">
        <v>19</v>
      </c>
      <c r="I448" s="149"/>
      <c r="L448" s="145"/>
      <c r="M448" s="150"/>
      <c r="T448" s="151"/>
      <c r="AT448" s="147" t="s">
        <v>140</v>
      </c>
      <c r="AU448" s="147" t="s">
        <v>84</v>
      </c>
      <c r="AV448" s="12" t="s">
        <v>82</v>
      </c>
      <c r="AW448" s="12" t="s">
        <v>35</v>
      </c>
      <c r="AX448" s="12" t="s">
        <v>74</v>
      </c>
      <c r="AY448" s="147" t="s">
        <v>129</v>
      </c>
    </row>
    <row r="449" spans="2:65" s="13" customFormat="1" ht="11.25">
      <c r="B449" s="152"/>
      <c r="D449" s="146" t="s">
        <v>140</v>
      </c>
      <c r="E449" s="153" t="s">
        <v>19</v>
      </c>
      <c r="F449" s="154" t="s">
        <v>476</v>
      </c>
      <c r="H449" s="155">
        <v>133.44</v>
      </c>
      <c r="I449" s="156"/>
      <c r="L449" s="152"/>
      <c r="M449" s="157"/>
      <c r="T449" s="158"/>
      <c r="AT449" s="153" t="s">
        <v>140</v>
      </c>
      <c r="AU449" s="153" t="s">
        <v>84</v>
      </c>
      <c r="AV449" s="13" t="s">
        <v>84</v>
      </c>
      <c r="AW449" s="13" t="s">
        <v>35</v>
      </c>
      <c r="AX449" s="13" t="s">
        <v>74</v>
      </c>
      <c r="AY449" s="153" t="s">
        <v>129</v>
      </c>
    </row>
    <row r="450" spans="2:65" s="13" customFormat="1" ht="11.25">
      <c r="B450" s="152"/>
      <c r="D450" s="146" t="s">
        <v>140</v>
      </c>
      <c r="E450" s="153" t="s">
        <v>19</v>
      </c>
      <c r="F450" s="154" t="s">
        <v>477</v>
      </c>
      <c r="H450" s="155">
        <v>73.92</v>
      </c>
      <c r="I450" s="156"/>
      <c r="L450" s="152"/>
      <c r="M450" s="157"/>
      <c r="T450" s="158"/>
      <c r="AT450" s="153" t="s">
        <v>140</v>
      </c>
      <c r="AU450" s="153" t="s">
        <v>84</v>
      </c>
      <c r="AV450" s="13" t="s">
        <v>84</v>
      </c>
      <c r="AW450" s="13" t="s">
        <v>35</v>
      </c>
      <c r="AX450" s="13" t="s">
        <v>74</v>
      </c>
      <c r="AY450" s="153" t="s">
        <v>129</v>
      </c>
    </row>
    <row r="451" spans="2:65" s="13" customFormat="1" ht="11.25">
      <c r="B451" s="152"/>
      <c r="D451" s="146" t="s">
        <v>140</v>
      </c>
      <c r="E451" s="153" t="s">
        <v>19</v>
      </c>
      <c r="F451" s="154" t="s">
        <v>478</v>
      </c>
      <c r="H451" s="155">
        <v>149.52000000000001</v>
      </c>
      <c r="I451" s="156"/>
      <c r="L451" s="152"/>
      <c r="M451" s="157"/>
      <c r="T451" s="158"/>
      <c r="AT451" s="153" t="s">
        <v>140</v>
      </c>
      <c r="AU451" s="153" t="s">
        <v>84</v>
      </c>
      <c r="AV451" s="13" t="s">
        <v>84</v>
      </c>
      <c r="AW451" s="13" t="s">
        <v>35</v>
      </c>
      <c r="AX451" s="13" t="s">
        <v>74</v>
      </c>
      <c r="AY451" s="153" t="s">
        <v>129</v>
      </c>
    </row>
    <row r="452" spans="2:65" s="12" customFormat="1" ht="11.25">
      <c r="B452" s="145"/>
      <c r="D452" s="146" t="s">
        <v>140</v>
      </c>
      <c r="E452" s="147" t="s">
        <v>19</v>
      </c>
      <c r="F452" s="148" t="s">
        <v>309</v>
      </c>
      <c r="H452" s="147" t="s">
        <v>19</v>
      </c>
      <c r="I452" s="149"/>
      <c r="L452" s="145"/>
      <c r="M452" s="150"/>
      <c r="T452" s="151"/>
      <c r="AT452" s="147" t="s">
        <v>140</v>
      </c>
      <c r="AU452" s="147" t="s">
        <v>84</v>
      </c>
      <c r="AV452" s="12" t="s">
        <v>82</v>
      </c>
      <c r="AW452" s="12" t="s">
        <v>35</v>
      </c>
      <c r="AX452" s="12" t="s">
        <v>74</v>
      </c>
      <c r="AY452" s="147" t="s">
        <v>129</v>
      </c>
    </row>
    <row r="453" spans="2:65" s="13" customFormat="1" ht="11.25">
      <c r="B453" s="152"/>
      <c r="D453" s="146" t="s">
        <v>140</v>
      </c>
      <c r="E453" s="153" t="s">
        <v>19</v>
      </c>
      <c r="F453" s="154" t="s">
        <v>479</v>
      </c>
      <c r="H453" s="155">
        <v>462</v>
      </c>
      <c r="I453" s="156"/>
      <c r="L453" s="152"/>
      <c r="M453" s="157"/>
      <c r="T453" s="158"/>
      <c r="AT453" s="153" t="s">
        <v>140</v>
      </c>
      <c r="AU453" s="153" t="s">
        <v>84</v>
      </c>
      <c r="AV453" s="13" t="s">
        <v>84</v>
      </c>
      <c r="AW453" s="13" t="s">
        <v>35</v>
      </c>
      <c r="AX453" s="13" t="s">
        <v>74</v>
      </c>
      <c r="AY453" s="153" t="s">
        <v>129</v>
      </c>
    </row>
    <row r="454" spans="2:65" s="13" customFormat="1" ht="11.25">
      <c r="B454" s="152"/>
      <c r="D454" s="146" t="s">
        <v>140</v>
      </c>
      <c r="E454" s="153" t="s">
        <v>19</v>
      </c>
      <c r="F454" s="154" t="s">
        <v>480</v>
      </c>
      <c r="H454" s="155">
        <v>240.524</v>
      </c>
      <c r="I454" s="156"/>
      <c r="L454" s="152"/>
      <c r="M454" s="157"/>
      <c r="T454" s="158"/>
      <c r="AT454" s="153" t="s">
        <v>140</v>
      </c>
      <c r="AU454" s="153" t="s">
        <v>84</v>
      </c>
      <c r="AV454" s="13" t="s">
        <v>84</v>
      </c>
      <c r="AW454" s="13" t="s">
        <v>35</v>
      </c>
      <c r="AX454" s="13" t="s">
        <v>74</v>
      </c>
      <c r="AY454" s="153" t="s">
        <v>129</v>
      </c>
    </row>
    <row r="455" spans="2:65" s="13" customFormat="1" ht="11.25">
      <c r="B455" s="152"/>
      <c r="D455" s="146" t="s">
        <v>140</v>
      </c>
      <c r="E455" s="153" t="s">
        <v>19</v>
      </c>
      <c r="F455" s="154" t="s">
        <v>481</v>
      </c>
      <c r="H455" s="155">
        <v>726.18</v>
      </c>
      <c r="I455" s="156"/>
      <c r="L455" s="152"/>
      <c r="M455" s="157"/>
      <c r="T455" s="158"/>
      <c r="AT455" s="153" t="s">
        <v>140</v>
      </c>
      <c r="AU455" s="153" t="s">
        <v>84</v>
      </c>
      <c r="AV455" s="13" t="s">
        <v>84</v>
      </c>
      <c r="AW455" s="13" t="s">
        <v>35</v>
      </c>
      <c r="AX455" s="13" t="s">
        <v>74</v>
      </c>
      <c r="AY455" s="153" t="s">
        <v>129</v>
      </c>
    </row>
    <row r="456" spans="2:65" s="13" customFormat="1" ht="11.25">
      <c r="B456" s="152"/>
      <c r="D456" s="146" t="s">
        <v>140</v>
      </c>
      <c r="E456" s="153" t="s">
        <v>19</v>
      </c>
      <c r="F456" s="154" t="s">
        <v>482</v>
      </c>
      <c r="H456" s="155">
        <v>68.8</v>
      </c>
      <c r="I456" s="156"/>
      <c r="L456" s="152"/>
      <c r="M456" s="157"/>
      <c r="T456" s="158"/>
      <c r="AT456" s="153" t="s">
        <v>140</v>
      </c>
      <c r="AU456" s="153" t="s">
        <v>84</v>
      </c>
      <c r="AV456" s="13" t="s">
        <v>84</v>
      </c>
      <c r="AW456" s="13" t="s">
        <v>35</v>
      </c>
      <c r="AX456" s="13" t="s">
        <v>74</v>
      </c>
      <c r="AY456" s="153" t="s">
        <v>129</v>
      </c>
    </row>
    <row r="457" spans="2:65" s="12" customFormat="1" ht="11.25">
      <c r="B457" s="145"/>
      <c r="D457" s="146" t="s">
        <v>140</v>
      </c>
      <c r="E457" s="147" t="s">
        <v>19</v>
      </c>
      <c r="F457" s="148" t="s">
        <v>323</v>
      </c>
      <c r="H457" s="147" t="s">
        <v>19</v>
      </c>
      <c r="I457" s="149"/>
      <c r="L457" s="145"/>
      <c r="M457" s="150"/>
      <c r="T457" s="151"/>
      <c r="AT457" s="147" t="s">
        <v>140</v>
      </c>
      <c r="AU457" s="147" t="s">
        <v>84</v>
      </c>
      <c r="AV457" s="12" t="s">
        <v>82</v>
      </c>
      <c r="AW457" s="12" t="s">
        <v>35</v>
      </c>
      <c r="AX457" s="12" t="s">
        <v>74</v>
      </c>
      <c r="AY457" s="147" t="s">
        <v>129</v>
      </c>
    </row>
    <row r="458" spans="2:65" s="13" customFormat="1" ht="11.25">
      <c r="B458" s="152"/>
      <c r="D458" s="146" t="s">
        <v>140</v>
      </c>
      <c r="E458" s="153" t="s">
        <v>19</v>
      </c>
      <c r="F458" s="154" t="s">
        <v>483</v>
      </c>
      <c r="H458" s="155">
        <v>2052.54</v>
      </c>
      <c r="I458" s="156"/>
      <c r="L458" s="152"/>
      <c r="M458" s="157"/>
      <c r="T458" s="158"/>
      <c r="AT458" s="153" t="s">
        <v>140</v>
      </c>
      <c r="AU458" s="153" t="s">
        <v>84</v>
      </c>
      <c r="AV458" s="13" t="s">
        <v>84</v>
      </c>
      <c r="AW458" s="13" t="s">
        <v>35</v>
      </c>
      <c r="AX458" s="13" t="s">
        <v>74</v>
      </c>
      <c r="AY458" s="153" t="s">
        <v>129</v>
      </c>
    </row>
    <row r="459" spans="2:65" s="13" customFormat="1" ht="11.25">
      <c r="B459" s="152"/>
      <c r="D459" s="146" t="s">
        <v>140</v>
      </c>
      <c r="E459" s="153" t="s">
        <v>19</v>
      </c>
      <c r="F459" s="154" t="s">
        <v>484</v>
      </c>
      <c r="H459" s="155">
        <v>208</v>
      </c>
      <c r="I459" s="156"/>
      <c r="L459" s="152"/>
      <c r="M459" s="157"/>
      <c r="T459" s="158"/>
      <c r="AT459" s="153" t="s">
        <v>140</v>
      </c>
      <c r="AU459" s="153" t="s">
        <v>84</v>
      </c>
      <c r="AV459" s="13" t="s">
        <v>84</v>
      </c>
      <c r="AW459" s="13" t="s">
        <v>35</v>
      </c>
      <c r="AX459" s="13" t="s">
        <v>74</v>
      </c>
      <c r="AY459" s="153" t="s">
        <v>129</v>
      </c>
    </row>
    <row r="460" spans="2:65" s="14" customFormat="1" ht="11.25">
      <c r="B460" s="159"/>
      <c r="D460" s="146" t="s">
        <v>140</v>
      </c>
      <c r="E460" s="160" t="s">
        <v>19</v>
      </c>
      <c r="F460" s="161" t="s">
        <v>190</v>
      </c>
      <c r="H460" s="162">
        <v>8351.1839999999993</v>
      </c>
      <c r="I460" s="163"/>
      <c r="L460" s="159"/>
      <c r="M460" s="164"/>
      <c r="T460" s="165"/>
      <c r="AT460" s="160" t="s">
        <v>140</v>
      </c>
      <c r="AU460" s="160" t="s">
        <v>84</v>
      </c>
      <c r="AV460" s="14" t="s">
        <v>136</v>
      </c>
      <c r="AW460" s="14" t="s">
        <v>35</v>
      </c>
      <c r="AX460" s="14" t="s">
        <v>82</v>
      </c>
      <c r="AY460" s="160" t="s">
        <v>129</v>
      </c>
    </row>
    <row r="461" spans="2:65" s="1" customFormat="1" ht="37.9" customHeight="1">
      <c r="B461" s="33"/>
      <c r="C461" s="128" t="s">
        <v>485</v>
      </c>
      <c r="D461" s="128" t="s">
        <v>131</v>
      </c>
      <c r="E461" s="129" t="s">
        <v>486</v>
      </c>
      <c r="F461" s="130" t="s">
        <v>487</v>
      </c>
      <c r="G461" s="131" t="s">
        <v>134</v>
      </c>
      <c r="H461" s="132">
        <v>109.63</v>
      </c>
      <c r="I461" s="133"/>
      <c r="J461" s="134">
        <f>ROUND(I461*H461,2)</f>
        <v>0</v>
      </c>
      <c r="K461" s="130" t="s">
        <v>135</v>
      </c>
      <c r="L461" s="33"/>
      <c r="M461" s="135" t="s">
        <v>19</v>
      </c>
      <c r="N461" s="136" t="s">
        <v>45</v>
      </c>
      <c r="P461" s="137">
        <f>O461*H461</f>
        <v>0</v>
      </c>
      <c r="Q461" s="137">
        <v>0</v>
      </c>
      <c r="R461" s="137">
        <f>Q461*H461</f>
        <v>0</v>
      </c>
      <c r="S461" s="137">
        <v>0</v>
      </c>
      <c r="T461" s="138">
        <f>S461*H461</f>
        <v>0</v>
      </c>
      <c r="AR461" s="139" t="s">
        <v>136</v>
      </c>
      <c r="AT461" s="139" t="s">
        <v>131</v>
      </c>
      <c r="AU461" s="139" t="s">
        <v>84</v>
      </c>
      <c r="AY461" s="18" t="s">
        <v>129</v>
      </c>
      <c r="BE461" s="140">
        <f>IF(N461="základní",J461,0)</f>
        <v>0</v>
      </c>
      <c r="BF461" s="140">
        <f>IF(N461="snížená",J461,0)</f>
        <v>0</v>
      </c>
      <c r="BG461" s="140">
        <f>IF(N461="zákl. přenesená",J461,0)</f>
        <v>0</v>
      </c>
      <c r="BH461" s="140">
        <f>IF(N461="sníž. přenesená",J461,0)</f>
        <v>0</v>
      </c>
      <c r="BI461" s="140">
        <f>IF(N461="nulová",J461,0)</f>
        <v>0</v>
      </c>
      <c r="BJ461" s="18" t="s">
        <v>82</v>
      </c>
      <c r="BK461" s="140">
        <f>ROUND(I461*H461,2)</f>
        <v>0</v>
      </c>
      <c r="BL461" s="18" t="s">
        <v>136</v>
      </c>
      <c r="BM461" s="139" t="s">
        <v>488</v>
      </c>
    </row>
    <row r="462" spans="2:65" s="1" customFormat="1" ht="11.25">
      <c r="B462" s="33"/>
      <c r="D462" s="141" t="s">
        <v>138</v>
      </c>
      <c r="F462" s="142" t="s">
        <v>489</v>
      </c>
      <c r="I462" s="143"/>
      <c r="L462" s="33"/>
      <c r="M462" s="144"/>
      <c r="T462" s="54"/>
      <c r="AT462" s="18" t="s">
        <v>138</v>
      </c>
      <c r="AU462" s="18" t="s">
        <v>84</v>
      </c>
    </row>
    <row r="463" spans="2:65" s="1" customFormat="1" ht="37.9" customHeight="1">
      <c r="B463" s="33"/>
      <c r="C463" s="128" t="s">
        <v>490</v>
      </c>
      <c r="D463" s="128" t="s">
        <v>131</v>
      </c>
      <c r="E463" s="129" t="s">
        <v>491</v>
      </c>
      <c r="F463" s="130" t="s">
        <v>492</v>
      </c>
      <c r="G463" s="131" t="s">
        <v>134</v>
      </c>
      <c r="H463" s="132">
        <v>8351.1839999999993</v>
      </c>
      <c r="I463" s="133"/>
      <c r="J463" s="134">
        <f>ROUND(I463*H463,2)</f>
        <v>0</v>
      </c>
      <c r="K463" s="130" t="s">
        <v>135</v>
      </c>
      <c r="L463" s="33"/>
      <c r="M463" s="135" t="s">
        <v>19</v>
      </c>
      <c r="N463" s="136" t="s">
        <v>45</v>
      </c>
      <c r="P463" s="137">
        <f>O463*H463</f>
        <v>0</v>
      </c>
      <c r="Q463" s="137">
        <v>0</v>
      </c>
      <c r="R463" s="137">
        <f>Q463*H463</f>
        <v>0</v>
      </c>
      <c r="S463" s="137">
        <v>0</v>
      </c>
      <c r="T463" s="138">
        <f>S463*H463</f>
        <v>0</v>
      </c>
      <c r="AR463" s="139" t="s">
        <v>136</v>
      </c>
      <c r="AT463" s="139" t="s">
        <v>131</v>
      </c>
      <c r="AU463" s="139" t="s">
        <v>84</v>
      </c>
      <c r="AY463" s="18" t="s">
        <v>129</v>
      </c>
      <c r="BE463" s="140">
        <f>IF(N463="základní",J463,0)</f>
        <v>0</v>
      </c>
      <c r="BF463" s="140">
        <f>IF(N463="snížená",J463,0)</f>
        <v>0</v>
      </c>
      <c r="BG463" s="140">
        <f>IF(N463="zákl. přenesená",J463,0)</f>
        <v>0</v>
      </c>
      <c r="BH463" s="140">
        <f>IF(N463="sníž. přenesená",J463,0)</f>
        <v>0</v>
      </c>
      <c r="BI463" s="140">
        <f>IF(N463="nulová",J463,0)</f>
        <v>0</v>
      </c>
      <c r="BJ463" s="18" t="s">
        <v>82</v>
      </c>
      <c r="BK463" s="140">
        <f>ROUND(I463*H463,2)</f>
        <v>0</v>
      </c>
      <c r="BL463" s="18" t="s">
        <v>136</v>
      </c>
      <c r="BM463" s="139" t="s">
        <v>493</v>
      </c>
    </row>
    <row r="464" spans="2:65" s="1" customFormat="1" ht="11.25">
      <c r="B464" s="33"/>
      <c r="D464" s="141" t="s">
        <v>138</v>
      </c>
      <c r="F464" s="142" t="s">
        <v>494</v>
      </c>
      <c r="I464" s="143"/>
      <c r="L464" s="33"/>
      <c r="M464" s="144"/>
      <c r="T464" s="54"/>
      <c r="AT464" s="18" t="s">
        <v>138</v>
      </c>
      <c r="AU464" s="18" t="s">
        <v>84</v>
      </c>
    </row>
    <row r="465" spans="2:65" s="1" customFormat="1" ht="37.9" customHeight="1">
      <c r="B465" s="33"/>
      <c r="C465" s="128" t="s">
        <v>495</v>
      </c>
      <c r="D465" s="128" t="s">
        <v>131</v>
      </c>
      <c r="E465" s="129" t="s">
        <v>496</v>
      </c>
      <c r="F465" s="130" t="s">
        <v>497</v>
      </c>
      <c r="G465" s="131" t="s">
        <v>146</v>
      </c>
      <c r="H465" s="132">
        <v>4</v>
      </c>
      <c r="I465" s="133"/>
      <c r="J465" s="134">
        <f>ROUND(I465*H465,2)</f>
        <v>0</v>
      </c>
      <c r="K465" s="130" t="s">
        <v>135</v>
      </c>
      <c r="L465" s="33"/>
      <c r="M465" s="135" t="s">
        <v>19</v>
      </c>
      <c r="N465" s="136" t="s">
        <v>45</v>
      </c>
      <c r="P465" s="137">
        <f>O465*H465</f>
        <v>0</v>
      </c>
      <c r="Q465" s="137">
        <v>0</v>
      </c>
      <c r="R465" s="137">
        <f>Q465*H465</f>
        <v>0</v>
      </c>
      <c r="S465" s="137">
        <v>0</v>
      </c>
      <c r="T465" s="138">
        <f>S465*H465</f>
        <v>0</v>
      </c>
      <c r="AR465" s="139" t="s">
        <v>136</v>
      </c>
      <c r="AT465" s="139" t="s">
        <v>131</v>
      </c>
      <c r="AU465" s="139" t="s">
        <v>84</v>
      </c>
      <c r="AY465" s="18" t="s">
        <v>129</v>
      </c>
      <c r="BE465" s="140">
        <f>IF(N465="základní",J465,0)</f>
        <v>0</v>
      </c>
      <c r="BF465" s="140">
        <f>IF(N465="snížená",J465,0)</f>
        <v>0</v>
      </c>
      <c r="BG465" s="140">
        <f>IF(N465="zákl. přenesená",J465,0)</f>
        <v>0</v>
      </c>
      <c r="BH465" s="140">
        <f>IF(N465="sníž. přenesená",J465,0)</f>
        <v>0</v>
      </c>
      <c r="BI465" s="140">
        <f>IF(N465="nulová",J465,0)</f>
        <v>0</v>
      </c>
      <c r="BJ465" s="18" t="s">
        <v>82</v>
      </c>
      <c r="BK465" s="140">
        <f>ROUND(I465*H465,2)</f>
        <v>0</v>
      </c>
      <c r="BL465" s="18" t="s">
        <v>136</v>
      </c>
      <c r="BM465" s="139" t="s">
        <v>498</v>
      </c>
    </row>
    <row r="466" spans="2:65" s="1" customFormat="1" ht="11.25">
      <c r="B466" s="33"/>
      <c r="D466" s="141" t="s">
        <v>138</v>
      </c>
      <c r="F466" s="142" t="s">
        <v>499</v>
      </c>
      <c r="I466" s="143"/>
      <c r="L466" s="33"/>
      <c r="M466" s="144"/>
      <c r="T466" s="54"/>
      <c r="AT466" s="18" t="s">
        <v>138</v>
      </c>
      <c r="AU466" s="18" t="s">
        <v>84</v>
      </c>
    </row>
    <row r="467" spans="2:65" s="1" customFormat="1" ht="37.9" customHeight="1">
      <c r="B467" s="33"/>
      <c r="C467" s="128" t="s">
        <v>500</v>
      </c>
      <c r="D467" s="128" t="s">
        <v>131</v>
      </c>
      <c r="E467" s="129" t="s">
        <v>501</v>
      </c>
      <c r="F467" s="130" t="s">
        <v>502</v>
      </c>
      <c r="G467" s="131" t="s">
        <v>146</v>
      </c>
      <c r="H467" s="132">
        <v>1</v>
      </c>
      <c r="I467" s="133"/>
      <c r="J467" s="134">
        <f>ROUND(I467*H467,2)</f>
        <v>0</v>
      </c>
      <c r="K467" s="130" t="s">
        <v>135</v>
      </c>
      <c r="L467" s="33"/>
      <c r="M467" s="135" t="s">
        <v>19</v>
      </c>
      <c r="N467" s="136" t="s">
        <v>45</v>
      </c>
      <c r="P467" s="137">
        <f>O467*H467</f>
        <v>0</v>
      </c>
      <c r="Q467" s="137">
        <v>0</v>
      </c>
      <c r="R467" s="137">
        <f>Q467*H467</f>
        <v>0</v>
      </c>
      <c r="S467" s="137">
        <v>0</v>
      </c>
      <c r="T467" s="138">
        <f>S467*H467</f>
        <v>0</v>
      </c>
      <c r="AR467" s="139" t="s">
        <v>136</v>
      </c>
      <c r="AT467" s="139" t="s">
        <v>131</v>
      </c>
      <c r="AU467" s="139" t="s">
        <v>84</v>
      </c>
      <c r="AY467" s="18" t="s">
        <v>129</v>
      </c>
      <c r="BE467" s="140">
        <f>IF(N467="základní",J467,0)</f>
        <v>0</v>
      </c>
      <c r="BF467" s="140">
        <f>IF(N467="snížená",J467,0)</f>
        <v>0</v>
      </c>
      <c r="BG467" s="140">
        <f>IF(N467="zákl. přenesená",J467,0)</f>
        <v>0</v>
      </c>
      <c r="BH467" s="140">
        <f>IF(N467="sníž. přenesená",J467,0)</f>
        <v>0</v>
      </c>
      <c r="BI467" s="140">
        <f>IF(N467="nulová",J467,0)</f>
        <v>0</v>
      </c>
      <c r="BJ467" s="18" t="s">
        <v>82</v>
      </c>
      <c r="BK467" s="140">
        <f>ROUND(I467*H467,2)</f>
        <v>0</v>
      </c>
      <c r="BL467" s="18" t="s">
        <v>136</v>
      </c>
      <c r="BM467" s="139" t="s">
        <v>503</v>
      </c>
    </row>
    <row r="468" spans="2:65" s="1" customFormat="1" ht="11.25">
      <c r="B468" s="33"/>
      <c r="D468" s="141" t="s">
        <v>138</v>
      </c>
      <c r="F468" s="142" t="s">
        <v>504</v>
      </c>
      <c r="I468" s="143"/>
      <c r="L468" s="33"/>
      <c r="M468" s="144"/>
      <c r="T468" s="54"/>
      <c r="AT468" s="18" t="s">
        <v>138</v>
      </c>
      <c r="AU468" s="18" t="s">
        <v>84</v>
      </c>
    </row>
    <row r="469" spans="2:65" s="1" customFormat="1" ht="55.5" customHeight="1">
      <c r="B469" s="33"/>
      <c r="C469" s="128" t="s">
        <v>505</v>
      </c>
      <c r="D469" s="128" t="s">
        <v>131</v>
      </c>
      <c r="E469" s="129" t="s">
        <v>506</v>
      </c>
      <c r="F469" s="130" t="s">
        <v>507</v>
      </c>
      <c r="G469" s="131" t="s">
        <v>146</v>
      </c>
      <c r="H469" s="132">
        <v>56</v>
      </c>
      <c r="I469" s="133"/>
      <c r="J469" s="134">
        <f>ROUND(I469*H469,2)</f>
        <v>0</v>
      </c>
      <c r="K469" s="130" t="s">
        <v>135</v>
      </c>
      <c r="L469" s="33"/>
      <c r="M469" s="135" t="s">
        <v>19</v>
      </c>
      <c r="N469" s="136" t="s">
        <v>45</v>
      </c>
      <c r="P469" s="137">
        <f>O469*H469</f>
        <v>0</v>
      </c>
      <c r="Q469" s="137">
        <v>0</v>
      </c>
      <c r="R469" s="137">
        <f>Q469*H469</f>
        <v>0</v>
      </c>
      <c r="S469" s="137">
        <v>0</v>
      </c>
      <c r="T469" s="138">
        <f>S469*H469</f>
        <v>0</v>
      </c>
      <c r="AR469" s="139" t="s">
        <v>136</v>
      </c>
      <c r="AT469" s="139" t="s">
        <v>131</v>
      </c>
      <c r="AU469" s="139" t="s">
        <v>84</v>
      </c>
      <c r="AY469" s="18" t="s">
        <v>129</v>
      </c>
      <c r="BE469" s="140">
        <f>IF(N469="základní",J469,0)</f>
        <v>0</v>
      </c>
      <c r="BF469" s="140">
        <f>IF(N469="snížená",J469,0)</f>
        <v>0</v>
      </c>
      <c r="BG469" s="140">
        <f>IF(N469="zákl. přenesená",J469,0)</f>
        <v>0</v>
      </c>
      <c r="BH469" s="140">
        <f>IF(N469="sníž. přenesená",J469,0)</f>
        <v>0</v>
      </c>
      <c r="BI469" s="140">
        <f>IF(N469="nulová",J469,0)</f>
        <v>0</v>
      </c>
      <c r="BJ469" s="18" t="s">
        <v>82</v>
      </c>
      <c r="BK469" s="140">
        <f>ROUND(I469*H469,2)</f>
        <v>0</v>
      </c>
      <c r="BL469" s="18" t="s">
        <v>136</v>
      </c>
      <c r="BM469" s="139" t="s">
        <v>508</v>
      </c>
    </row>
    <row r="470" spans="2:65" s="1" customFormat="1" ht="11.25">
      <c r="B470" s="33"/>
      <c r="D470" s="141" t="s">
        <v>138</v>
      </c>
      <c r="F470" s="142" t="s">
        <v>509</v>
      </c>
      <c r="I470" s="143"/>
      <c r="L470" s="33"/>
      <c r="M470" s="144"/>
      <c r="T470" s="54"/>
      <c r="AT470" s="18" t="s">
        <v>138</v>
      </c>
      <c r="AU470" s="18" t="s">
        <v>84</v>
      </c>
    </row>
    <row r="471" spans="2:65" s="13" customFormat="1" ht="11.25">
      <c r="B471" s="152"/>
      <c r="D471" s="146" t="s">
        <v>140</v>
      </c>
      <c r="F471" s="154" t="s">
        <v>510</v>
      </c>
      <c r="H471" s="155">
        <v>56</v>
      </c>
      <c r="I471" s="156"/>
      <c r="L471" s="152"/>
      <c r="M471" s="157"/>
      <c r="T471" s="158"/>
      <c r="AT471" s="153" t="s">
        <v>140</v>
      </c>
      <c r="AU471" s="153" t="s">
        <v>84</v>
      </c>
      <c r="AV471" s="13" t="s">
        <v>84</v>
      </c>
      <c r="AW471" s="13" t="s">
        <v>4</v>
      </c>
      <c r="AX471" s="13" t="s">
        <v>82</v>
      </c>
      <c r="AY471" s="153" t="s">
        <v>129</v>
      </c>
    </row>
    <row r="472" spans="2:65" s="1" customFormat="1" ht="55.5" customHeight="1">
      <c r="B472" s="33"/>
      <c r="C472" s="128" t="s">
        <v>511</v>
      </c>
      <c r="D472" s="128" t="s">
        <v>131</v>
      </c>
      <c r="E472" s="129" t="s">
        <v>512</v>
      </c>
      <c r="F472" s="130" t="s">
        <v>513</v>
      </c>
      <c r="G472" s="131" t="s">
        <v>146</v>
      </c>
      <c r="H472" s="132">
        <v>14</v>
      </c>
      <c r="I472" s="133"/>
      <c r="J472" s="134">
        <f>ROUND(I472*H472,2)</f>
        <v>0</v>
      </c>
      <c r="K472" s="130" t="s">
        <v>135</v>
      </c>
      <c r="L472" s="33"/>
      <c r="M472" s="135" t="s">
        <v>19</v>
      </c>
      <c r="N472" s="136" t="s">
        <v>45</v>
      </c>
      <c r="P472" s="137">
        <f>O472*H472</f>
        <v>0</v>
      </c>
      <c r="Q472" s="137">
        <v>0</v>
      </c>
      <c r="R472" s="137">
        <f>Q472*H472</f>
        <v>0</v>
      </c>
      <c r="S472" s="137">
        <v>0</v>
      </c>
      <c r="T472" s="138">
        <f>S472*H472</f>
        <v>0</v>
      </c>
      <c r="AR472" s="139" t="s">
        <v>136</v>
      </c>
      <c r="AT472" s="139" t="s">
        <v>131</v>
      </c>
      <c r="AU472" s="139" t="s">
        <v>84</v>
      </c>
      <c r="AY472" s="18" t="s">
        <v>129</v>
      </c>
      <c r="BE472" s="140">
        <f>IF(N472="základní",J472,0)</f>
        <v>0</v>
      </c>
      <c r="BF472" s="140">
        <f>IF(N472="snížená",J472,0)</f>
        <v>0</v>
      </c>
      <c r="BG472" s="140">
        <f>IF(N472="zákl. přenesená",J472,0)</f>
        <v>0</v>
      </c>
      <c r="BH472" s="140">
        <f>IF(N472="sníž. přenesená",J472,0)</f>
        <v>0</v>
      </c>
      <c r="BI472" s="140">
        <f>IF(N472="nulová",J472,0)</f>
        <v>0</v>
      </c>
      <c r="BJ472" s="18" t="s">
        <v>82</v>
      </c>
      <c r="BK472" s="140">
        <f>ROUND(I472*H472,2)</f>
        <v>0</v>
      </c>
      <c r="BL472" s="18" t="s">
        <v>136</v>
      </c>
      <c r="BM472" s="139" t="s">
        <v>514</v>
      </c>
    </row>
    <row r="473" spans="2:65" s="1" customFormat="1" ht="11.25">
      <c r="B473" s="33"/>
      <c r="D473" s="141" t="s">
        <v>138</v>
      </c>
      <c r="F473" s="142" t="s">
        <v>515</v>
      </c>
      <c r="I473" s="143"/>
      <c r="L473" s="33"/>
      <c r="M473" s="144"/>
      <c r="T473" s="54"/>
      <c r="AT473" s="18" t="s">
        <v>138</v>
      </c>
      <c r="AU473" s="18" t="s">
        <v>84</v>
      </c>
    </row>
    <row r="474" spans="2:65" s="13" customFormat="1" ht="11.25">
      <c r="B474" s="152"/>
      <c r="D474" s="146" t="s">
        <v>140</v>
      </c>
      <c r="F474" s="154" t="s">
        <v>516</v>
      </c>
      <c r="H474" s="155">
        <v>14</v>
      </c>
      <c r="I474" s="156"/>
      <c r="L474" s="152"/>
      <c r="M474" s="157"/>
      <c r="T474" s="158"/>
      <c r="AT474" s="153" t="s">
        <v>140</v>
      </c>
      <c r="AU474" s="153" t="s">
        <v>84</v>
      </c>
      <c r="AV474" s="13" t="s">
        <v>84</v>
      </c>
      <c r="AW474" s="13" t="s">
        <v>4</v>
      </c>
      <c r="AX474" s="13" t="s">
        <v>82</v>
      </c>
      <c r="AY474" s="153" t="s">
        <v>129</v>
      </c>
    </row>
    <row r="475" spans="2:65" s="1" customFormat="1" ht="62.65" customHeight="1">
      <c r="B475" s="33"/>
      <c r="C475" s="128" t="s">
        <v>517</v>
      </c>
      <c r="D475" s="128" t="s">
        <v>131</v>
      </c>
      <c r="E475" s="129" t="s">
        <v>518</v>
      </c>
      <c r="F475" s="130" t="s">
        <v>519</v>
      </c>
      <c r="G475" s="131" t="s">
        <v>329</v>
      </c>
      <c r="H475" s="132">
        <v>4554.6139999999996</v>
      </c>
      <c r="I475" s="133"/>
      <c r="J475" s="134">
        <f>ROUND(I475*H475,2)</f>
        <v>0</v>
      </c>
      <c r="K475" s="130" t="s">
        <v>135</v>
      </c>
      <c r="L475" s="33"/>
      <c r="M475" s="135" t="s">
        <v>19</v>
      </c>
      <c r="N475" s="136" t="s">
        <v>45</v>
      </c>
      <c r="P475" s="137">
        <f>O475*H475</f>
        <v>0</v>
      </c>
      <c r="Q475" s="137">
        <v>0</v>
      </c>
      <c r="R475" s="137">
        <f>Q475*H475</f>
        <v>0</v>
      </c>
      <c r="S475" s="137">
        <v>0</v>
      </c>
      <c r="T475" s="138">
        <f>S475*H475</f>
        <v>0</v>
      </c>
      <c r="AR475" s="139" t="s">
        <v>136</v>
      </c>
      <c r="AT475" s="139" t="s">
        <v>131</v>
      </c>
      <c r="AU475" s="139" t="s">
        <v>84</v>
      </c>
      <c r="AY475" s="18" t="s">
        <v>129</v>
      </c>
      <c r="BE475" s="140">
        <f>IF(N475="základní",J475,0)</f>
        <v>0</v>
      </c>
      <c r="BF475" s="140">
        <f>IF(N475="snížená",J475,0)</f>
        <v>0</v>
      </c>
      <c r="BG475" s="140">
        <f>IF(N475="zákl. přenesená",J475,0)</f>
        <v>0</v>
      </c>
      <c r="BH475" s="140">
        <f>IF(N475="sníž. přenesená",J475,0)</f>
        <v>0</v>
      </c>
      <c r="BI475" s="140">
        <f>IF(N475="nulová",J475,0)</f>
        <v>0</v>
      </c>
      <c r="BJ475" s="18" t="s">
        <v>82</v>
      </c>
      <c r="BK475" s="140">
        <f>ROUND(I475*H475,2)</f>
        <v>0</v>
      </c>
      <c r="BL475" s="18" t="s">
        <v>136</v>
      </c>
      <c r="BM475" s="139" t="s">
        <v>520</v>
      </c>
    </row>
    <row r="476" spans="2:65" s="1" customFormat="1" ht="11.25">
      <c r="B476" s="33"/>
      <c r="D476" s="141" t="s">
        <v>138</v>
      </c>
      <c r="F476" s="142" t="s">
        <v>521</v>
      </c>
      <c r="I476" s="143"/>
      <c r="L476" s="33"/>
      <c r="M476" s="144"/>
      <c r="T476" s="54"/>
      <c r="AT476" s="18" t="s">
        <v>138</v>
      </c>
      <c r="AU476" s="18" t="s">
        <v>84</v>
      </c>
    </row>
    <row r="477" spans="2:65" s="12" customFormat="1" ht="11.25">
      <c r="B477" s="145"/>
      <c r="D477" s="146" t="s">
        <v>140</v>
      </c>
      <c r="E477" s="147" t="s">
        <v>19</v>
      </c>
      <c r="F477" s="148" t="s">
        <v>522</v>
      </c>
      <c r="H477" s="147" t="s">
        <v>19</v>
      </c>
      <c r="I477" s="149"/>
      <c r="L477" s="145"/>
      <c r="M477" s="150"/>
      <c r="T477" s="151"/>
      <c r="AT477" s="147" t="s">
        <v>140</v>
      </c>
      <c r="AU477" s="147" t="s">
        <v>84</v>
      </c>
      <c r="AV477" s="12" t="s">
        <v>82</v>
      </c>
      <c r="AW477" s="12" t="s">
        <v>35</v>
      </c>
      <c r="AX477" s="12" t="s">
        <v>74</v>
      </c>
      <c r="AY477" s="147" t="s">
        <v>129</v>
      </c>
    </row>
    <row r="478" spans="2:65" s="13" customFormat="1" ht="11.25">
      <c r="B478" s="152"/>
      <c r="D478" s="146" t="s">
        <v>140</v>
      </c>
      <c r="E478" s="153" t="s">
        <v>19</v>
      </c>
      <c r="F478" s="154" t="s">
        <v>523</v>
      </c>
      <c r="H478" s="155">
        <v>1331.7660000000001</v>
      </c>
      <c r="I478" s="156"/>
      <c r="L478" s="152"/>
      <c r="M478" s="157"/>
      <c r="T478" s="158"/>
      <c r="AT478" s="153" t="s">
        <v>140</v>
      </c>
      <c r="AU478" s="153" t="s">
        <v>84</v>
      </c>
      <c r="AV478" s="13" t="s">
        <v>84</v>
      </c>
      <c r="AW478" s="13" t="s">
        <v>35</v>
      </c>
      <c r="AX478" s="13" t="s">
        <v>74</v>
      </c>
      <c r="AY478" s="153" t="s">
        <v>129</v>
      </c>
    </row>
    <row r="479" spans="2:65" s="12" customFormat="1" ht="22.5">
      <c r="B479" s="145"/>
      <c r="D479" s="146" t="s">
        <v>140</v>
      </c>
      <c r="E479" s="147" t="s">
        <v>19</v>
      </c>
      <c r="F479" s="148" t="s">
        <v>524</v>
      </c>
      <c r="H479" s="147" t="s">
        <v>19</v>
      </c>
      <c r="I479" s="149"/>
      <c r="L479" s="145"/>
      <c r="M479" s="150"/>
      <c r="T479" s="151"/>
      <c r="AT479" s="147" t="s">
        <v>140</v>
      </c>
      <c r="AU479" s="147" t="s">
        <v>84</v>
      </c>
      <c r="AV479" s="12" t="s">
        <v>82</v>
      </c>
      <c r="AW479" s="12" t="s">
        <v>35</v>
      </c>
      <c r="AX479" s="12" t="s">
        <v>74</v>
      </c>
      <c r="AY479" s="147" t="s">
        <v>129</v>
      </c>
    </row>
    <row r="480" spans="2:65" s="13" customFormat="1" ht="11.25">
      <c r="B480" s="152"/>
      <c r="D480" s="146" t="s">
        <v>140</v>
      </c>
      <c r="E480" s="153" t="s">
        <v>19</v>
      </c>
      <c r="F480" s="154" t="s">
        <v>525</v>
      </c>
      <c r="H480" s="155">
        <v>253.96199999999999</v>
      </c>
      <c r="I480" s="156"/>
      <c r="L480" s="152"/>
      <c r="M480" s="157"/>
      <c r="T480" s="158"/>
      <c r="AT480" s="153" t="s">
        <v>140</v>
      </c>
      <c r="AU480" s="153" t="s">
        <v>84</v>
      </c>
      <c r="AV480" s="13" t="s">
        <v>84</v>
      </c>
      <c r="AW480" s="13" t="s">
        <v>35</v>
      </c>
      <c r="AX480" s="13" t="s">
        <v>74</v>
      </c>
      <c r="AY480" s="153" t="s">
        <v>129</v>
      </c>
    </row>
    <row r="481" spans="2:65" s="13" customFormat="1" ht="11.25">
      <c r="B481" s="152"/>
      <c r="D481" s="146" t="s">
        <v>140</v>
      </c>
      <c r="E481" s="153" t="s">
        <v>19</v>
      </c>
      <c r="F481" s="154" t="s">
        <v>526</v>
      </c>
      <c r="H481" s="155">
        <v>1916.2249999999999</v>
      </c>
      <c r="I481" s="156"/>
      <c r="L481" s="152"/>
      <c r="M481" s="157"/>
      <c r="T481" s="158"/>
      <c r="AT481" s="153" t="s">
        <v>140</v>
      </c>
      <c r="AU481" s="153" t="s">
        <v>84</v>
      </c>
      <c r="AV481" s="13" t="s">
        <v>84</v>
      </c>
      <c r="AW481" s="13" t="s">
        <v>35</v>
      </c>
      <c r="AX481" s="13" t="s">
        <v>74</v>
      </c>
      <c r="AY481" s="153" t="s">
        <v>129</v>
      </c>
    </row>
    <row r="482" spans="2:65" s="13" customFormat="1" ht="11.25">
      <c r="B482" s="152"/>
      <c r="D482" s="146" t="s">
        <v>140</v>
      </c>
      <c r="E482" s="153" t="s">
        <v>19</v>
      </c>
      <c r="F482" s="154" t="s">
        <v>527</v>
      </c>
      <c r="H482" s="155">
        <v>1052.6610000000001</v>
      </c>
      <c r="I482" s="156"/>
      <c r="L482" s="152"/>
      <c r="M482" s="157"/>
      <c r="T482" s="158"/>
      <c r="AT482" s="153" t="s">
        <v>140</v>
      </c>
      <c r="AU482" s="153" t="s">
        <v>84</v>
      </c>
      <c r="AV482" s="13" t="s">
        <v>84</v>
      </c>
      <c r="AW482" s="13" t="s">
        <v>35</v>
      </c>
      <c r="AX482" s="13" t="s">
        <v>74</v>
      </c>
      <c r="AY482" s="153" t="s">
        <v>129</v>
      </c>
    </row>
    <row r="483" spans="2:65" s="14" customFormat="1" ht="11.25">
      <c r="B483" s="159"/>
      <c r="D483" s="146" t="s">
        <v>140</v>
      </c>
      <c r="E483" s="160" t="s">
        <v>19</v>
      </c>
      <c r="F483" s="161" t="s">
        <v>190</v>
      </c>
      <c r="H483" s="162">
        <v>4554.6139999999996</v>
      </c>
      <c r="I483" s="163"/>
      <c r="L483" s="159"/>
      <c r="M483" s="164"/>
      <c r="T483" s="165"/>
      <c r="AT483" s="160" t="s">
        <v>140</v>
      </c>
      <c r="AU483" s="160" t="s">
        <v>84</v>
      </c>
      <c r="AV483" s="14" t="s">
        <v>136</v>
      </c>
      <c r="AW483" s="14" t="s">
        <v>35</v>
      </c>
      <c r="AX483" s="14" t="s">
        <v>82</v>
      </c>
      <c r="AY483" s="160" t="s">
        <v>129</v>
      </c>
    </row>
    <row r="484" spans="2:65" s="1" customFormat="1" ht="62.65" customHeight="1">
      <c r="B484" s="33"/>
      <c r="C484" s="128" t="s">
        <v>528</v>
      </c>
      <c r="D484" s="128" t="s">
        <v>131</v>
      </c>
      <c r="E484" s="129" t="s">
        <v>529</v>
      </c>
      <c r="F484" s="130" t="s">
        <v>530</v>
      </c>
      <c r="G484" s="131" t="s">
        <v>329</v>
      </c>
      <c r="H484" s="132">
        <v>1590.7840000000001</v>
      </c>
      <c r="I484" s="133"/>
      <c r="J484" s="134">
        <f>ROUND(I484*H484,2)</f>
        <v>0</v>
      </c>
      <c r="K484" s="130" t="s">
        <v>135</v>
      </c>
      <c r="L484" s="33"/>
      <c r="M484" s="135" t="s">
        <v>19</v>
      </c>
      <c r="N484" s="136" t="s">
        <v>45</v>
      </c>
      <c r="P484" s="137">
        <f>O484*H484</f>
        <v>0</v>
      </c>
      <c r="Q484" s="137">
        <v>0</v>
      </c>
      <c r="R484" s="137">
        <f>Q484*H484</f>
        <v>0</v>
      </c>
      <c r="S484" s="137">
        <v>0</v>
      </c>
      <c r="T484" s="138">
        <f>S484*H484</f>
        <v>0</v>
      </c>
      <c r="AR484" s="139" t="s">
        <v>136</v>
      </c>
      <c r="AT484" s="139" t="s">
        <v>131</v>
      </c>
      <c r="AU484" s="139" t="s">
        <v>84</v>
      </c>
      <c r="AY484" s="18" t="s">
        <v>129</v>
      </c>
      <c r="BE484" s="140">
        <f>IF(N484="základní",J484,0)</f>
        <v>0</v>
      </c>
      <c r="BF484" s="140">
        <f>IF(N484="snížená",J484,0)</f>
        <v>0</v>
      </c>
      <c r="BG484" s="140">
        <f>IF(N484="zákl. přenesená",J484,0)</f>
        <v>0</v>
      </c>
      <c r="BH484" s="140">
        <f>IF(N484="sníž. přenesená",J484,0)</f>
        <v>0</v>
      </c>
      <c r="BI484" s="140">
        <f>IF(N484="nulová",J484,0)</f>
        <v>0</v>
      </c>
      <c r="BJ484" s="18" t="s">
        <v>82</v>
      </c>
      <c r="BK484" s="140">
        <f>ROUND(I484*H484,2)</f>
        <v>0</v>
      </c>
      <c r="BL484" s="18" t="s">
        <v>136</v>
      </c>
      <c r="BM484" s="139" t="s">
        <v>531</v>
      </c>
    </row>
    <row r="485" spans="2:65" s="1" customFormat="1" ht="11.25">
      <c r="B485" s="33"/>
      <c r="D485" s="141" t="s">
        <v>138</v>
      </c>
      <c r="F485" s="142" t="s">
        <v>532</v>
      </c>
      <c r="I485" s="143"/>
      <c r="L485" s="33"/>
      <c r="M485" s="144"/>
      <c r="T485" s="54"/>
      <c r="AT485" s="18" t="s">
        <v>138</v>
      </c>
      <c r="AU485" s="18" t="s">
        <v>84</v>
      </c>
    </row>
    <row r="486" spans="2:65" s="12" customFormat="1" ht="11.25">
      <c r="B486" s="145"/>
      <c r="D486" s="146" t="s">
        <v>140</v>
      </c>
      <c r="E486" s="147" t="s">
        <v>19</v>
      </c>
      <c r="F486" s="148" t="s">
        <v>522</v>
      </c>
      <c r="H486" s="147" t="s">
        <v>19</v>
      </c>
      <c r="I486" s="149"/>
      <c r="L486" s="145"/>
      <c r="M486" s="150"/>
      <c r="T486" s="151"/>
      <c r="AT486" s="147" t="s">
        <v>140</v>
      </c>
      <c r="AU486" s="147" t="s">
        <v>84</v>
      </c>
      <c r="AV486" s="12" t="s">
        <v>82</v>
      </c>
      <c r="AW486" s="12" t="s">
        <v>35</v>
      </c>
      <c r="AX486" s="12" t="s">
        <v>74</v>
      </c>
      <c r="AY486" s="147" t="s">
        <v>129</v>
      </c>
    </row>
    <row r="487" spans="2:65" s="13" customFormat="1" ht="11.25">
      <c r="B487" s="152"/>
      <c r="D487" s="146" t="s">
        <v>140</v>
      </c>
      <c r="E487" s="153" t="s">
        <v>19</v>
      </c>
      <c r="F487" s="154" t="s">
        <v>533</v>
      </c>
      <c r="H487" s="155">
        <v>1590.7840000000001</v>
      </c>
      <c r="I487" s="156"/>
      <c r="L487" s="152"/>
      <c r="M487" s="157"/>
      <c r="T487" s="158"/>
      <c r="AT487" s="153" t="s">
        <v>140</v>
      </c>
      <c r="AU487" s="153" t="s">
        <v>84</v>
      </c>
      <c r="AV487" s="13" t="s">
        <v>84</v>
      </c>
      <c r="AW487" s="13" t="s">
        <v>35</v>
      </c>
      <c r="AX487" s="13" t="s">
        <v>82</v>
      </c>
      <c r="AY487" s="153" t="s">
        <v>129</v>
      </c>
    </row>
    <row r="488" spans="2:65" s="1" customFormat="1" ht="62.65" customHeight="1">
      <c r="B488" s="33"/>
      <c r="C488" s="128" t="s">
        <v>534</v>
      </c>
      <c r="D488" s="128" t="s">
        <v>131</v>
      </c>
      <c r="E488" s="129" t="s">
        <v>535</v>
      </c>
      <c r="F488" s="130" t="s">
        <v>536</v>
      </c>
      <c r="G488" s="131" t="s">
        <v>329</v>
      </c>
      <c r="H488" s="132">
        <v>3643.1390000000001</v>
      </c>
      <c r="I488" s="133"/>
      <c r="J488" s="134">
        <f>ROUND(I488*H488,2)</f>
        <v>0</v>
      </c>
      <c r="K488" s="130" t="s">
        <v>135</v>
      </c>
      <c r="L488" s="33"/>
      <c r="M488" s="135" t="s">
        <v>19</v>
      </c>
      <c r="N488" s="136" t="s">
        <v>45</v>
      </c>
      <c r="P488" s="137">
        <f>O488*H488</f>
        <v>0</v>
      </c>
      <c r="Q488" s="137">
        <v>0</v>
      </c>
      <c r="R488" s="137">
        <f>Q488*H488</f>
        <v>0</v>
      </c>
      <c r="S488" s="137">
        <v>0</v>
      </c>
      <c r="T488" s="138">
        <f>S488*H488</f>
        <v>0</v>
      </c>
      <c r="AR488" s="139" t="s">
        <v>136</v>
      </c>
      <c r="AT488" s="139" t="s">
        <v>131</v>
      </c>
      <c r="AU488" s="139" t="s">
        <v>84</v>
      </c>
      <c r="AY488" s="18" t="s">
        <v>129</v>
      </c>
      <c r="BE488" s="140">
        <f>IF(N488="základní",J488,0)</f>
        <v>0</v>
      </c>
      <c r="BF488" s="140">
        <f>IF(N488="snížená",J488,0)</f>
        <v>0</v>
      </c>
      <c r="BG488" s="140">
        <f>IF(N488="zákl. přenesená",J488,0)</f>
        <v>0</v>
      </c>
      <c r="BH488" s="140">
        <f>IF(N488="sníž. přenesená",J488,0)</f>
        <v>0</v>
      </c>
      <c r="BI488" s="140">
        <f>IF(N488="nulová",J488,0)</f>
        <v>0</v>
      </c>
      <c r="BJ488" s="18" t="s">
        <v>82</v>
      </c>
      <c r="BK488" s="140">
        <f>ROUND(I488*H488,2)</f>
        <v>0</v>
      </c>
      <c r="BL488" s="18" t="s">
        <v>136</v>
      </c>
      <c r="BM488" s="139" t="s">
        <v>537</v>
      </c>
    </row>
    <row r="489" spans="2:65" s="1" customFormat="1" ht="11.25">
      <c r="B489" s="33"/>
      <c r="D489" s="141" t="s">
        <v>138</v>
      </c>
      <c r="F489" s="142" t="s">
        <v>538</v>
      </c>
      <c r="I489" s="143"/>
      <c r="L489" s="33"/>
      <c r="M489" s="144"/>
      <c r="T489" s="54"/>
      <c r="AT489" s="18" t="s">
        <v>138</v>
      </c>
      <c r="AU489" s="18" t="s">
        <v>84</v>
      </c>
    </row>
    <row r="490" spans="2:65" s="12" customFormat="1" ht="11.25">
      <c r="B490" s="145"/>
      <c r="D490" s="146" t="s">
        <v>140</v>
      </c>
      <c r="E490" s="147" t="s">
        <v>19</v>
      </c>
      <c r="F490" s="148" t="s">
        <v>539</v>
      </c>
      <c r="H490" s="147" t="s">
        <v>19</v>
      </c>
      <c r="I490" s="149"/>
      <c r="L490" s="145"/>
      <c r="M490" s="150"/>
      <c r="T490" s="151"/>
      <c r="AT490" s="147" t="s">
        <v>140</v>
      </c>
      <c r="AU490" s="147" t="s">
        <v>84</v>
      </c>
      <c r="AV490" s="12" t="s">
        <v>82</v>
      </c>
      <c r="AW490" s="12" t="s">
        <v>35</v>
      </c>
      <c r="AX490" s="12" t="s">
        <v>74</v>
      </c>
      <c r="AY490" s="147" t="s">
        <v>129</v>
      </c>
    </row>
    <row r="491" spans="2:65" s="13" customFormat="1" ht="11.25">
      <c r="B491" s="152"/>
      <c r="D491" s="146" t="s">
        <v>140</v>
      </c>
      <c r="E491" s="153" t="s">
        <v>19</v>
      </c>
      <c r="F491" s="154" t="s">
        <v>540</v>
      </c>
      <c r="H491" s="155">
        <v>510.07799999999997</v>
      </c>
      <c r="I491" s="156"/>
      <c r="L491" s="152"/>
      <c r="M491" s="157"/>
      <c r="T491" s="158"/>
      <c r="AT491" s="153" t="s">
        <v>140</v>
      </c>
      <c r="AU491" s="153" t="s">
        <v>84</v>
      </c>
      <c r="AV491" s="13" t="s">
        <v>84</v>
      </c>
      <c r="AW491" s="13" t="s">
        <v>35</v>
      </c>
      <c r="AX491" s="13" t="s">
        <v>74</v>
      </c>
      <c r="AY491" s="153" t="s">
        <v>129</v>
      </c>
    </row>
    <row r="492" spans="2:65" s="12" customFormat="1" ht="11.25">
      <c r="B492" s="145"/>
      <c r="D492" s="146" t="s">
        <v>140</v>
      </c>
      <c r="E492" s="147" t="s">
        <v>19</v>
      </c>
      <c r="F492" s="148" t="s">
        <v>541</v>
      </c>
      <c r="H492" s="147" t="s">
        <v>19</v>
      </c>
      <c r="I492" s="149"/>
      <c r="L492" s="145"/>
      <c r="M492" s="150"/>
      <c r="T492" s="151"/>
      <c r="AT492" s="147" t="s">
        <v>140</v>
      </c>
      <c r="AU492" s="147" t="s">
        <v>84</v>
      </c>
      <c r="AV492" s="12" t="s">
        <v>82</v>
      </c>
      <c r="AW492" s="12" t="s">
        <v>35</v>
      </c>
      <c r="AX492" s="12" t="s">
        <v>74</v>
      </c>
      <c r="AY492" s="147" t="s">
        <v>129</v>
      </c>
    </row>
    <row r="493" spans="2:65" s="13" customFormat="1" ht="11.25">
      <c r="B493" s="152"/>
      <c r="D493" s="146" t="s">
        <v>140</v>
      </c>
      <c r="E493" s="153" t="s">
        <v>19</v>
      </c>
      <c r="F493" s="154" t="s">
        <v>542</v>
      </c>
      <c r="H493" s="155">
        <v>155.80500000000001</v>
      </c>
      <c r="I493" s="156"/>
      <c r="L493" s="152"/>
      <c r="M493" s="157"/>
      <c r="T493" s="158"/>
      <c r="AT493" s="153" t="s">
        <v>140</v>
      </c>
      <c r="AU493" s="153" t="s">
        <v>84</v>
      </c>
      <c r="AV493" s="13" t="s">
        <v>84</v>
      </c>
      <c r="AW493" s="13" t="s">
        <v>35</v>
      </c>
      <c r="AX493" s="13" t="s">
        <v>74</v>
      </c>
      <c r="AY493" s="153" t="s">
        <v>129</v>
      </c>
    </row>
    <row r="494" spans="2:65" s="15" customFormat="1" ht="11.25">
      <c r="B494" s="166"/>
      <c r="D494" s="146" t="s">
        <v>140</v>
      </c>
      <c r="E494" s="167" t="s">
        <v>19</v>
      </c>
      <c r="F494" s="168" t="s">
        <v>348</v>
      </c>
      <c r="H494" s="169">
        <v>665.88300000000004</v>
      </c>
      <c r="I494" s="170"/>
      <c r="L494" s="166"/>
      <c r="M494" s="171"/>
      <c r="T494" s="172"/>
      <c r="AT494" s="167" t="s">
        <v>140</v>
      </c>
      <c r="AU494" s="167" t="s">
        <v>84</v>
      </c>
      <c r="AV494" s="15" t="s">
        <v>149</v>
      </c>
      <c r="AW494" s="15" t="s">
        <v>35</v>
      </c>
      <c r="AX494" s="15" t="s">
        <v>74</v>
      </c>
      <c r="AY494" s="167" t="s">
        <v>129</v>
      </c>
    </row>
    <row r="495" spans="2:65" s="12" customFormat="1" ht="11.25">
      <c r="B495" s="145"/>
      <c r="D495" s="146" t="s">
        <v>140</v>
      </c>
      <c r="E495" s="147" t="s">
        <v>19</v>
      </c>
      <c r="F495" s="148" t="s">
        <v>543</v>
      </c>
      <c r="H495" s="147" t="s">
        <v>19</v>
      </c>
      <c r="I495" s="149"/>
      <c r="L495" s="145"/>
      <c r="M495" s="150"/>
      <c r="T495" s="151"/>
      <c r="AT495" s="147" t="s">
        <v>140</v>
      </c>
      <c r="AU495" s="147" t="s">
        <v>84</v>
      </c>
      <c r="AV495" s="12" t="s">
        <v>82</v>
      </c>
      <c r="AW495" s="12" t="s">
        <v>35</v>
      </c>
      <c r="AX495" s="12" t="s">
        <v>74</v>
      </c>
      <c r="AY495" s="147" t="s">
        <v>129</v>
      </c>
    </row>
    <row r="496" spans="2:65" s="13" customFormat="1" ht="11.25">
      <c r="B496" s="152"/>
      <c r="D496" s="146" t="s">
        <v>140</v>
      </c>
      <c r="E496" s="153" t="s">
        <v>19</v>
      </c>
      <c r="F496" s="154" t="s">
        <v>544</v>
      </c>
      <c r="H496" s="155">
        <v>-665.88300000000004</v>
      </c>
      <c r="I496" s="156"/>
      <c r="L496" s="152"/>
      <c r="M496" s="157"/>
      <c r="T496" s="158"/>
      <c r="AT496" s="153" t="s">
        <v>140</v>
      </c>
      <c r="AU496" s="153" t="s">
        <v>84</v>
      </c>
      <c r="AV496" s="13" t="s">
        <v>84</v>
      </c>
      <c r="AW496" s="13" t="s">
        <v>35</v>
      </c>
      <c r="AX496" s="13" t="s">
        <v>74</v>
      </c>
      <c r="AY496" s="153" t="s">
        <v>129</v>
      </c>
    </row>
    <row r="497" spans="2:65" s="12" customFormat="1" ht="11.25">
      <c r="B497" s="145"/>
      <c r="D497" s="146" t="s">
        <v>140</v>
      </c>
      <c r="E497" s="147" t="s">
        <v>19</v>
      </c>
      <c r="F497" s="148" t="s">
        <v>545</v>
      </c>
      <c r="H497" s="147" t="s">
        <v>19</v>
      </c>
      <c r="I497" s="149"/>
      <c r="L497" s="145"/>
      <c r="M497" s="150"/>
      <c r="T497" s="151"/>
      <c r="AT497" s="147" t="s">
        <v>140</v>
      </c>
      <c r="AU497" s="147" t="s">
        <v>84</v>
      </c>
      <c r="AV497" s="12" t="s">
        <v>82</v>
      </c>
      <c r="AW497" s="12" t="s">
        <v>35</v>
      </c>
      <c r="AX497" s="12" t="s">
        <v>74</v>
      </c>
      <c r="AY497" s="147" t="s">
        <v>129</v>
      </c>
    </row>
    <row r="498" spans="2:65" s="13" customFormat="1" ht="11.25">
      <c r="B498" s="152"/>
      <c r="D498" s="146" t="s">
        <v>140</v>
      </c>
      <c r="E498" s="153" t="s">
        <v>19</v>
      </c>
      <c r="F498" s="154" t="s">
        <v>546</v>
      </c>
      <c r="H498" s="155">
        <v>375.173</v>
      </c>
      <c r="I498" s="156"/>
      <c r="L498" s="152"/>
      <c r="M498" s="157"/>
      <c r="T498" s="158"/>
      <c r="AT498" s="153" t="s">
        <v>140</v>
      </c>
      <c r="AU498" s="153" t="s">
        <v>84</v>
      </c>
      <c r="AV498" s="13" t="s">
        <v>84</v>
      </c>
      <c r="AW498" s="13" t="s">
        <v>35</v>
      </c>
      <c r="AX498" s="13" t="s">
        <v>74</v>
      </c>
      <c r="AY498" s="153" t="s">
        <v>129</v>
      </c>
    </row>
    <row r="499" spans="2:65" s="13" customFormat="1" ht="11.25">
      <c r="B499" s="152"/>
      <c r="D499" s="146" t="s">
        <v>140</v>
      </c>
      <c r="E499" s="153" t="s">
        <v>19</v>
      </c>
      <c r="F499" s="154" t="s">
        <v>547</v>
      </c>
      <c r="H499" s="155">
        <v>3808.319</v>
      </c>
      <c r="I499" s="156"/>
      <c r="L499" s="152"/>
      <c r="M499" s="157"/>
      <c r="T499" s="158"/>
      <c r="AT499" s="153" t="s">
        <v>140</v>
      </c>
      <c r="AU499" s="153" t="s">
        <v>84</v>
      </c>
      <c r="AV499" s="13" t="s">
        <v>84</v>
      </c>
      <c r="AW499" s="13" t="s">
        <v>35</v>
      </c>
      <c r="AX499" s="13" t="s">
        <v>74</v>
      </c>
      <c r="AY499" s="153" t="s">
        <v>129</v>
      </c>
    </row>
    <row r="500" spans="2:65" s="12" customFormat="1" ht="11.25">
      <c r="B500" s="145"/>
      <c r="D500" s="146" t="s">
        <v>140</v>
      </c>
      <c r="E500" s="147" t="s">
        <v>19</v>
      </c>
      <c r="F500" s="148" t="s">
        <v>548</v>
      </c>
      <c r="H500" s="147" t="s">
        <v>19</v>
      </c>
      <c r="I500" s="149"/>
      <c r="L500" s="145"/>
      <c r="M500" s="150"/>
      <c r="T500" s="151"/>
      <c r="AT500" s="147" t="s">
        <v>140</v>
      </c>
      <c r="AU500" s="147" t="s">
        <v>84</v>
      </c>
      <c r="AV500" s="12" t="s">
        <v>82</v>
      </c>
      <c r="AW500" s="12" t="s">
        <v>35</v>
      </c>
      <c r="AX500" s="12" t="s">
        <v>74</v>
      </c>
      <c r="AY500" s="147" t="s">
        <v>129</v>
      </c>
    </row>
    <row r="501" spans="2:65" s="13" customFormat="1" ht="11.25">
      <c r="B501" s="152"/>
      <c r="D501" s="146" t="s">
        <v>140</v>
      </c>
      <c r="E501" s="153" t="s">
        <v>19</v>
      </c>
      <c r="F501" s="154" t="s">
        <v>549</v>
      </c>
      <c r="H501" s="155">
        <v>255.03899999999999</v>
      </c>
      <c r="I501" s="156"/>
      <c r="L501" s="152"/>
      <c r="M501" s="157"/>
      <c r="T501" s="158"/>
      <c r="AT501" s="153" t="s">
        <v>140</v>
      </c>
      <c r="AU501" s="153" t="s">
        <v>84</v>
      </c>
      <c r="AV501" s="13" t="s">
        <v>84</v>
      </c>
      <c r="AW501" s="13" t="s">
        <v>35</v>
      </c>
      <c r="AX501" s="13" t="s">
        <v>74</v>
      </c>
      <c r="AY501" s="153" t="s">
        <v>129</v>
      </c>
    </row>
    <row r="502" spans="2:65" s="15" customFormat="1" ht="11.25">
      <c r="B502" s="166"/>
      <c r="D502" s="146" t="s">
        <v>140</v>
      </c>
      <c r="E502" s="167" t="s">
        <v>19</v>
      </c>
      <c r="F502" s="168" t="s">
        <v>348</v>
      </c>
      <c r="H502" s="169">
        <v>3772.6480000000001</v>
      </c>
      <c r="I502" s="170"/>
      <c r="L502" s="166"/>
      <c r="M502" s="171"/>
      <c r="T502" s="172"/>
      <c r="AT502" s="167" t="s">
        <v>140</v>
      </c>
      <c r="AU502" s="167" t="s">
        <v>84</v>
      </c>
      <c r="AV502" s="15" t="s">
        <v>149</v>
      </c>
      <c r="AW502" s="15" t="s">
        <v>35</v>
      </c>
      <c r="AX502" s="15" t="s">
        <v>74</v>
      </c>
      <c r="AY502" s="167" t="s">
        <v>129</v>
      </c>
    </row>
    <row r="503" spans="2:65" s="12" customFormat="1" ht="11.25">
      <c r="B503" s="145"/>
      <c r="D503" s="146" t="s">
        <v>140</v>
      </c>
      <c r="E503" s="147" t="s">
        <v>19</v>
      </c>
      <c r="F503" s="148" t="s">
        <v>543</v>
      </c>
      <c r="H503" s="147" t="s">
        <v>19</v>
      </c>
      <c r="I503" s="149"/>
      <c r="L503" s="145"/>
      <c r="M503" s="150"/>
      <c r="T503" s="151"/>
      <c r="AT503" s="147" t="s">
        <v>140</v>
      </c>
      <c r="AU503" s="147" t="s">
        <v>84</v>
      </c>
      <c r="AV503" s="12" t="s">
        <v>82</v>
      </c>
      <c r="AW503" s="12" t="s">
        <v>35</v>
      </c>
      <c r="AX503" s="12" t="s">
        <v>74</v>
      </c>
      <c r="AY503" s="147" t="s">
        <v>129</v>
      </c>
    </row>
    <row r="504" spans="2:65" s="12" customFormat="1" ht="11.25">
      <c r="B504" s="145"/>
      <c r="D504" s="146" t="s">
        <v>140</v>
      </c>
      <c r="E504" s="147" t="s">
        <v>19</v>
      </c>
      <c r="F504" s="148" t="s">
        <v>550</v>
      </c>
      <c r="H504" s="147" t="s">
        <v>19</v>
      </c>
      <c r="I504" s="149"/>
      <c r="L504" s="145"/>
      <c r="M504" s="150"/>
      <c r="T504" s="151"/>
      <c r="AT504" s="147" t="s">
        <v>140</v>
      </c>
      <c r="AU504" s="147" t="s">
        <v>84</v>
      </c>
      <c r="AV504" s="12" t="s">
        <v>82</v>
      </c>
      <c r="AW504" s="12" t="s">
        <v>35</v>
      </c>
      <c r="AX504" s="12" t="s">
        <v>74</v>
      </c>
      <c r="AY504" s="147" t="s">
        <v>129</v>
      </c>
    </row>
    <row r="505" spans="2:65" s="13" customFormat="1" ht="11.25">
      <c r="B505" s="152"/>
      <c r="D505" s="146" t="s">
        <v>140</v>
      </c>
      <c r="E505" s="153" t="s">
        <v>19</v>
      </c>
      <c r="F505" s="154" t="s">
        <v>551</v>
      </c>
      <c r="H505" s="155">
        <v>-795.39200000000005</v>
      </c>
      <c r="I505" s="156"/>
      <c r="L505" s="152"/>
      <c r="M505" s="157"/>
      <c r="T505" s="158"/>
      <c r="AT505" s="153" t="s">
        <v>140</v>
      </c>
      <c r="AU505" s="153" t="s">
        <v>84</v>
      </c>
      <c r="AV505" s="13" t="s">
        <v>84</v>
      </c>
      <c r="AW505" s="13" t="s">
        <v>35</v>
      </c>
      <c r="AX505" s="13" t="s">
        <v>74</v>
      </c>
      <c r="AY505" s="153" t="s">
        <v>129</v>
      </c>
    </row>
    <row r="506" spans="2:65" s="14" customFormat="1" ht="11.25">
      <c r="B506" s="159"/>
      <c r="D506" s="146" t="s">
        <v>140</v>
      </c>
      <c r="E506" s="160" t="s">
        <v>19</v>
      </c>
      <c r="F506" s="161" t="s">
        <v>190</v>
      </c>
      <c r="H506" s="162">
        <v>3643.1390000000001</v>
      </c>
      <c r="I506" s="163"/>
      <c r="L506" s="159"/>
      <c r="M506" s="164"/>
      <c r="T506" s="165"/>
      <c r="AT506" s="160" t="s">
        <v>140</v>
      </c>
      <c r="AU506" s="160" t="s">
        <v>84</v>
      </c>
      <c r="AV506" s="14" t="s">
        <v>136</v>
      </c>
      <c r="AW506" s="14" t="s">
        <v>35</v>
      </c>
      <c r="AX506" s="14" t="s">
        <v>82</v>
      </c>
      <c r="AY506" s="160" t="s">
        <v>129</v>
      </c>
    </row>
    <row r="507" spans="2:65" s="1" customFormat="1" ht="66.75" customHeight="1">
      <c r="B507" s="33"/>
      <c r="C507" s="128" t="s">
        <v>552</v>
      </c>
      <c r="D507" s="128" t="s">
        <v>131</v>
      </c>
      <c r="E507" s="129" t="s">
        <v>553</v>
      </c>
      <c r="F507" s="130" t="s">
        <v>554</v>
      </c>
      <c r="G507" s="131" t="s">
        <v>329</v>
      </c>
      <c r="H507" s="132">
        <v>18215.695</v>
      </c>
      <c r="I507" s="133"/>
      <c r="J507" s="134">
        <f>ROUND(I507*H507,2)</f>
        <v>0</v>
      </c>
      <c r="K507" s="130" t="s">
        <v>135</v>
      </c>
      <c r="L507" s="33"/>
      <c r="M507" s="135" t="s">
        <v>19</v>
      </c>
      <c r="N507" s="136" t="s">
        <v>45</v>
      </c>
      <c r="P507" s="137">
        <f>O507*H507</f>
        <v>0</v>
      </c>
      <c r="Q507" s="137">
        <v>0</v>
      </c>
      <c r="R507" s="137">
        <f>Q507*H507</f>
        <v>0</v>
      </c>
      <c r="S507" s="137">
        <v>0</v>
      </c>
      <c r="T507" s="138">
        <f>S507*H507</f>
        <v>0</v>
      </c>
      <c r="AR507" s="139" t="s">
        <v>136</v>
      </c>
      <c r="AT507" s="139" t="s">
        <v>131</v>
      </c>
      <c r="AU507" s="139" t="s">
        <v>84</v>
      </c>
      <c r="AY507" s="18" t="s">
        <v>129</v>
      </c>
      <c r="BE507" s="140">
        <f>IF(N507="základní",J507,0)</f>
        <v>0</v>
      </c>
      <c r="BF507" s="140">
        <f>IF(N507="snížená",J507,0)</f>
        <v>0</v>
      </c>
      <c r="BG507" s="140">
        <f>IF(N507="zákl. přenesená",J507,0)</f>
        <v>0</v>
      </c>
      <c r="BH507" s="140">
        <f>IF(N507="sníž. přenesená",J507,0)</f>
        <v>0</v>
      </c>
      <c r="BI507" s="140">
        <f>IF(N507="nulová",J507,0)</f>
        <v>0</v>
      </c>
      <c r="BJ507" s="18" t="s">
        <v>82</v>
      </c>
      <c r="BK507" s="140">
        <f>ROUND(I507*H507,2)</f>
        <v>0</v>
      </c>
      <c r="BL507" s="18" t="s">
        <v>136</v>
      </c>
      <c r="BM507" s="139" t="s">
        <v>555</v>
      </c>
    </row>
    <row r="508" spans="2:65" s="1" customFormat="1" ht="11.25">
      <c r="B508" s="33"/>
      <c r="D508" s="141" t="s">
        <v>138</v>
      </c>
      <c r="F508" s="142" t="s">
        <v>556</v>
      </c>
      <c r="I508" s="143"/>
      <c r="L508" s="33"/>
      <c r="M508" s="144"/>
      <c r="T508" s="54"/>
      <c r="AT508" s="18" t="s">
        <v>138</v>
      </c>
      <c r="AU508" s="18" t="s">
        <v>84</v>
      </c>
    </row>
    <row r="509" spans="2:65" s="13" customFormat="1" ht="11.25">
      <c r="B509" s="152"/>
      <c r="D509" s="146" t="s">
        <v>140</v>
      </c>
      <c r="F509" s="154" t="s">
        <v>557</v>
      </c>
      <c r="H509" s="155">
        <v>18215.695</v>
      </c>
      <c r="I509" s="156"/>
      <c r="L509" s="152"/>
      <c r="M509" s="157"/>
      <c r="T509" s="158"/>
      <c r="AT509" s="153" t="s">
        <v>140</v>
      </c>
      <c r="AU509" s="153" t="s">
        <v>84</v>
      </c>
      <c r="AV509" s="13" t="s">
        <v>84</v>
      </c>
      <c r="AW509" s="13" t="s">
        <v>4</v>
      </c>
      <c r="AX509" s="13" t="s">
        <v>82</v>
      </c>
      <c r="AY509" s="153" t="s">
        <v>129</v>
      </c>
    </row>
    <row r="510" spans="2:65" s="1" customFormat="1" ht="44.25" customHeight="1">
      <c r="B510" s="33"/>
      <c r="C510" s="128" t="s">
        <v>558</v>
      </c>
      <c r="D510" s="128" t="s">
        <v>131</v>
      </c>
      <c r="E510" s="129" t="s">
        <v>559</v>
      </c>
      <c r="F510" s="130" t="s">
        <v>560</v>
      </c>
      <c r="G510" s="131" t="s">
        <v>329</v>
      </c>
      <c r="H510" s="132">
        <v>3888.7310000000002</v>
      </c>
      <c r="I510" s="133"/>
      <c r="J510" s="134">
        <f>ROUND(I510*H510,2)</f>
        <v>0</v>
      </c>
      <c r="K510" s="130" t="s">
        <v>135</v>
      </c>
      <c r="L510" s="33"/>
      <c r="M510" s="135" t="s">
        <v>19</v>
      </c>
      <c r="N510" s="136" t="s">
        <v>45</v>
      </c>
      <c r="P510" s="137">
        <f>O510*H510</f>
        <v>0</v>
      </c>
      <c r="Q510" s="137">
        <v>0</v>
      </c>
      <c r="R510" s="137">
        <f>Q510*H510</f>
        <v>0</v>
      </c>
      <c r="S510" s="137">
        <v>0</v>
      </c>
      <c r="T510" s="138">
        <f>S510*H510</f>
        <v>0</v>
      </c>
      <c r="AR510" s="139" t="s">
        <v>136</v>
      </c>
      <c r="AT510" s="139" t="s">
        <v>131</v>
      </c>
      <c r="AU510" s="139" t="s">
        <v>84</v>
      </c>
      <c r="AY510" s="18" t="s">
        <v>129</v>
      </c>
      <c r="BE510" s="140">
        <f>IF(N510="základní",J510,0)</f>
        <v>0</v>
      </c>
      <c r="BF510" s="140">
        <f>IF(N510="snížená",J510,0)</f>
        <v>0</v>
      </c>
      <c r="BG510" s="140">
        <f>IF(N510="zákl. přenesená",J510,0)</f>
        <v>0</v>
      </c>
      <c r="BH510" s="140">
        <f>IF(N510="sníž. přenesená",J510,0)</f>
        <v>0</v>
      </c>
      <c r="BI510" s="140">
        <f>IF(N510="nulová",J510,0)</f>
        <v>0</v>
      </c>
      <c r="BJ510" s="18" t="s">
        <v>82</v>
      </c>
      <c r="BK510" s="140">
        <f>ROUND(I510*H510,2)</f>
        <v>0</v>
      </c>
      <c r="BL510" s="18" t="s">
        <v>136</v>
      </c>
      <c r="BM510" s="139" t="s">
        <v>561</v>
      </c>
    </row>
    <row r="511" spans="2:65" s="1" customFormat="1" ht="11.25">
      <c r="B511" s="33"/>
      <c r="D511" s="141" t="s">
        <v>138</v>
      </c>
      <c r="F511" s="142" t="s">
        <v>562</v>
      </c>
      <c r="I511" s="143"/>
      <c r="L511" s="33"/>
      <c r="M511" s="144"/>
      <c r="T511" s="54"/>
      <c r="AT511" s="18" t="s">
        <v>138</v>
      </c>
      <c r="AU511" s="18" t="s">
        <v>84</v>
      </c>
    </row>
    <row r="512" spans="2:65" s="12" customFormat="1" ht="11.25">
      <c r="B512" s="145"/>
      <c r="D512" s="146" t="s">
        <v>140</v>
      </c>
      <c r="E512" s="147" t="s">
        <v>19</v>
      </c>
      <c r="F512" s="148" t="s">
        <v>563</v>
      </c>
      <c r="H512" s="147" t="s">
        <v>19</v>
      </c>
      <c r="I512" s="149"/>
      <c r="L512" s="145"/>
      <c r="M512" s="150"/>
      <c r="T512" s="151"/>
      <c r="AT512" s="147" t="s">
        <v>140</v>
      </c>
      <c r="AU512" s="147" t="s">
        <v>84</v>
      </c>
      <c r="AV512" s="12" t="s">
        <v>82</v>
      </c>
      <c r="AW512" s="12" t="s">
        <v>35</v>
      </c>
      <c r="AX512" s="12" t="s">
        <v>74</v>
      </c>
      <c r="AY512" s="147" t="s">
        <v>129</v>
      </c>
    </row>
    <row r="513" spans="2:65" s="13" customFormat="1" ht="11.25">
      <c r="B513" s="152"/>
      <c r="D513" s="146" t="s">
        <v>140</v>
      </c>
      <c r="E513" s="153" t="s">
        <v>19</v>
      </c>
      <c r="F513" s="154" t="s">
        <v>564</v>
      </c>
      <c r="H513" s="155">
        <v>665.88300000000004</v>
      </c>
      <c r="I513" s="156"/>
      <c r="L513" s="152"/>
      <c r="M513" s="157"/>
      <c r="T513" s="158"/>
      <c r="AT513" s="153" t="s">
        <v>140</v>
      </c>
      <c r="AU513" s="153" t="s">
        <v>84</v>
      </c>
      <c r="AV513" s="13" t="s">
        <v>84</v>
      </c>
      <c r="AW513" s="13" t="s">
        <v>35</v>
      </c>
      <c r="AX513" s="13" t="s">
        <v>74</v>
      </c>
      <c r="AY513" s="153" t="s">
        <v>129</v>
      </c>
    </row>
    <row r="514" spans="2:65" s="12" customFormat="1" ht="22.5">
      <c r="B514" s="145"/>
      <c r="D514" s="146" t="s">
        <v>140</v>
      </c>
      <c r="E514" s="147" t="s">
        <v>19</v>
      </c>
      <c r="F514" s="148" t="s">
        <v>524</v>
      </c>
      <c r="H514" s="147" t="s">
        <v>19</v>
      </c>
      <c r="I514" s="149"/>
      <c r="L514" s="145"/>
      <c r="M514" s="150"/>
      <c r="T514" s="151"/>
      <c r="AT514" s="147" t="s">
        <v>140</v>
      </c>
      <c r="AU514" s="147" t="s">
        <v>84</v>
      </c>
      <c r="AV514" s="12" t="s">
        <v>82</v>
      </c>
      <c r="AW514" s="12" t="s">
        <v>35</v>
      </c>
      <c r="AX514" s="12" t="s">
        <v>74</v>
      </c>
      <c r="AY514" s="147" t="s">
        <v>129</v>
      </c>
    </row>
    <row r="515" spans="2:65" s="13" customFormat="1" ht="11.25">
      <c r="B515" s="152"/>
      <c r="D515" s="146" t="s">
        <v>140</v>
      </c>
      <c r="E515" s="153" t="s">
        <v>19</v>
      </c>
      <c r="F515" s="154" t="s">
        <v>525</v>
      </c>
      <c r="H515" s="155">
        <v>253.96199999999999</v>
      </c>
      <c r="I515" s="156"/>
      <c r="L515" s="152"/>
      <c r="M515" s="157"/>
      <c r="T515" s="158"/>
      <c r="AT515" s="153" t="s">
        <v>140</v>
      </c>
      <c r="AU515" s="153" t="s">
        <v>84</v>
      </c>
      <c r="AV515" s="13" t="s">
        <v>84</v>
      </c>
      <c r="AW515" s="13" t="s">
        <v>35</v>
      </c>
      <c r="AX515" s="13" t="s">
        <v>74</v>
      </c>
      <c r="AY515" s="153" t="s">
        <v>129</v>
      </c>
    </row>
    <row r="516" spans="2:65" s="13" customFormat="1" ht="11.25">
      <c r="B516" s="152"/>
      <c r="D516" s="146" t="s">
        <v>140</v>
      </c>
      <c r="E516" s="153" t="s">
        <v>19</v>
      </c>
      <c r="F516" s="154" t="s">
        <v>526</v>
      </c>
      <c r="H516" s="155">
        <v>1916.2249999999999</v>
      </c>
      <c r="I516" s="156"/>
      <c r="L516" s="152"/>
      <c r="M516" s="157"/>
      <c r="T516" s="158"/>
      <c r="AT516" s="153" t="s">
        <v>140</v>
      </c>
      <c r="AU516" s="153" t="s">
        <v>84</v>
      </c>
      <c r="AV516" s="13" t="s">
        <v>84</v>
      </c>
      <c r="AW516" s="13" t="s">
        <v>35</v>
      </c>
      <c r="AX516" s="13" t="s">
        <v>74</v>
      </c>
      <c r="AY516" s="153" t="s">
        <v>129</v>
      </c>
    </row>
    <row r="517" spans="2:65" s="13" customFormat="1" ht="11.25">
      <c r="B517" s="152"/>
      <c r="D517" s="146" t="s">
        <v>140</v>
      </c>
      <c r="E517" s="153" t="s">
        <v>19</v>
      </c>
      <c r="F517" s="154" t="s">
        <v>527</v>
      </c>
      <c r="H517" s="155">
        <v>1052.6610000000001</v>
      </c>
      <c r="I517" s="156"/>
      <c r="L517" s="152"/>
      <c r="M517" s="157"/>
      <c r="T517" s="158"/>
      <c r="AT517" s="153" t="s">
        <v>140</v>
      </c>
      <c r="AU517" s="153" t="s">
        <v>84</v>
      </c>
      <c r="AV517" s="13" t="s">
        <v>84</v>
      </c>
      <c r="AW517" s="13" t="s">
        <v>35</v>
      </c>
      <c r="AX517" s="13" t="s">
        <v>74</v>
      </c>
      <c r="AY517" s="153" t="s">
        <v>129</v>
      </c>
    </row>
    <row r="518" spans="2:65" s="14" customFormat="1" ht="11.25">
      <c r="B518" s="159"/>
      <c r="D518" s="146" t="s">
        <v>140</v>
      </c>
      <c r="E518" s="160" t="s">
        <v>19</v>
      </c>
      <c r="F518" s="161" t="s">
        <v>190</v>
      </c>
      <c r="H518" s="162">
        <v>3888.7309999999998</v>
      </c>
      <c r="I518" s="163"/>
      <c r="L518" s="159"/>
      <c r="M518" s="164"/>
      <c r="T518" s="165"/>
      <c r="AT518" s="160" t="s">
        <v>140</v>
      </c>
      <c r="AU518" s="160" t="s">
        <v>84</v>
      </c>
      <c r="AV518" s="14" t="s">
        <v>136</v>
      </c>
      <c r="AW518" s="14" t="s">
        <v>35</v>
      </c>
      <c r="AX518" s="14" t="s">
        <v>82</v>
      </c>
      <c r="AY518" s="160" t="s">
        <v>129</v>
      </c>
    </row>
    <row r="519" spans="2:65" s="1" customFormat="1" ht="44.25" customHeight="1">
      <c r="B519" s="33"/>
      <c r="C519" s="128" t="s">
        <v>565</v>
      </c>
      <c r="D519" s="128" t="s">
        <v>131</v>
      </c>
      <c r="E519" s="129" t="s">
        <v>566</v>
      </c>
      <c r="F519" s="130" t="s">
        <v>567</v>
      </c>
      <c r="G519" s="131" t="s">
        <v>329</v>
      </c>
      <c r="H519" s="132">
        <v>795.39200000000005</v>
      </c>
      <c r="I519" s="133"/>
      <c r="J519" s="134">
        <f>ROUND(I519*H519,2)</f>
        <v>0</v>
      </c>
      <c r="K519" s="130" t="s">
        <v>135</v>
      </c>
      <c r="L519" s="33"/>
      <c r="M519" s="135" t="s">
        <v>19</v>
      </c>
      <c r="N519" s="136" t="s">
        <v>45</v>
      </c>
      <c r="P519" s="137">
        <f>O519*H519</f>
        <v>0</v>
      </c>
      <c r="Q519" s="137">
        <v>0</v>
      </c>
      <c r="R519" s="137">
        <f>Q519*H519</f>
        <v>0</v>
      </c>
      <c r="S519" s="137">
        <v>0</v>
      </c>
      <c r="T519" s="138">
        <f>S519*H519</f>
        <v>0</v>
      </c>
      <c r="AR519" s="139" t="s">
        <v>136</v>
      </c>
      <c r="AT519" s="139" t="s">
        <v>131</v>
      </c>
      <c r="AU519" s="139" t="s">
        <v>84</v>
      </c>
      <c r="AY519" s="18" t="s">
        <v>129</v>
      </c>
      <c r="BE519" s="140">
        <f>IF(N519="základní",J519,0)</f>
        <v>0</v>
      </c>
      <c r="BF519" s="140">
        <f>IF(N519="snížená",J519,0)</f>
        <v>0</v>
      </c>
      <c r="BG519" s="140">
        <f>IF(N519="zákl. přenesená",J519,0)</f>
        <v>0</v>
      </c>
      <c r="BH519" s="140">
        <f>IF(N519="sníž. přenesená",J519,0)</f>
        <v>0</v>
      </c>
      <c r="BI519" s="140">
        <f>IF(N519="nulová",J519,0)</f>
        <v>0</v>
      </c>
      <c r="BJ519" s="18" t="s">
        <v>82</v>
      </c>
      <c r="BK519" s="140">
        <f>ROUND(I519*H519,2)</f>
        <v>0</v>
      </c>
      <c r="BL519" s="18" t="s">
        <v>136</v>
      </c>
      <c r="BM519" s="139" t="s">
        <v>568</v>
      </c>
    </row>
    <row r="520" spans="2:65" s="1" customFormat="1" ht="11.25">
      <c r="B520" s="33"/>
      <c r="D520" s="141" t="s">
        <v>138</v>
      </c>
      <c r="F520" s="142" t="s">
        <v>569</v>
      </c>
      <c r="I520" s="143"/>
      <c r="L520" s="33"/>
      <c r="M520" s="144"/>
      <c r="T520" s="54"/>
      <c r="AT520" s="18" t="s">
        <v>138</v>
      </c>
      <c r="AU520" s="18" t="s">
        <v>84</v>
      </c>
    </row>
    <row r="521" spans="2:65" s="12" customFormat="1" ht="11.25">
      <c r="B521" s="145"/>
      <c r="D521" s="146" t="s">
        <v>140</v>
      </c>
      <c r="E521" s="147" t="s">
        <v>19</v>
      </c>
      <c r="F521" s="148" t="s">
        <v>563</v>
      </c>
      <c r="H521" s="147" t="s">
        <v>19</v>
      </c>
      <c r="I521" s="149"/>
      <c r="L521" s="145"/>
      <c r="M521" s="150"/>
      <c r="T521" s="151"/>
      <c r="AT521" s="147" t="s">
        <v>140</v>
      </c>
      <c r="AU521" s="147" t="s">
        <v>84</v>
      </c>
      <c r="AV521" s="12" t="s">
        <v>82</v>
      </c>
      <c r="AW521" s="12" t="s">
        <v>35</v>
      </c>
      <c r="AX521" s="12" t="s">
        <v>74</v>
      </c>
      <c r="AY521" s="147" t="s">
        <v>129</v>
      </c>
    </row>
    <row r="522" spans="2:65" s="13" customFormat="1" ht="11.25">
      <c r="B522" s="152"/>
      <c r="D522" s="146" t="s">
        <v>140</v>
      </c>
      <c r="E522" s="153" t="s">
        <v>19</v>
      </c>
      <c r="F522" s="154" t="s">
        <v>570</v>
      </c>
      <c r="H522" s="155">
        <v>795.39200000000005</v>
      </c>
      <c r="I522" s="156"/>
      <c r="L522" s="152"/>
      <c r="M522" s="157"/>
      <c r="T522" s="158"/>
      <c r="AT522" s="153" t="s">
        <v>140</v>
      </c>
      <c r="AU522" s="153" t="s">
        <v>84</v>
      </c>
      <c r="AV522" s="13" t="s">
        <v>84</v>
      </c>
      <c r="AW522" s="13" t="s">
        <v>35</v>
      </c>
      <c r="AX522" s="13" t="s">
        <v>82</v>
      </c>
      <c r="AY522" s="153" t="s">
        <v>129</v>
      </c>
    </row>
    <row r="523" spans="2:65" s="1" customFormat="1" ht="44.25" customHeight="1">
      <c r="B523" s="33"/>
      <c r="C523" s="128" t="s">
        <v>571</v>
      </c>
      <c r="D523" s="128" t="s">
        <v>131</v>
      </c>
      <c r="E523" s="129" t="s">
        <v>572</v>
      </c>
      <c r="F523" s="130" t="s">
        <v>573</v>
      </c>
      <c r="G523" s="131" t="s">
        <v>574</v>
      </c>
      <c r="H523" s="132">
        <v>7286.2780000000002</v>
      </c>
      <c r="I523" s="133"/>
      <c r="J523" s="134">
        <f>ROUND(I523*H523,2)</f>
        <v>0</v>
      </c>
      <c r="K523" s="130" t="s">
        <v>135</v>
      </c>
      <c r="L523" s="33"/>
      <c r="M523" s="135" t="s">
        <v>19</v>
      </c>
      <c r="N523" s="136" t="s">
        <v>45</v>
      </c>
      <c r="P523" s="137">
        <f>O523*H523</f>
        <v>0</v>
      </c>
      <c r="Q523" s="137">
        <v>0</v>
      </c>
      <c r="R523" s="137">
        <f>Q523*H523</f>
        <v>0</v>
      </c>
      <c r="S523" s="137">
        <v>0</v>
      </c>
      <c r="T523" s="138">
        <f>S523*H523</f>
        <v>0</v>
      </c>
      <c r="AR523" s="139" t="s">
        <v>136</v>
      </c>
      <c r="AT523" s="139" t="s">
        <v>131</v>
      </c>
      <c r="AU523" s="139" t="s">
        <v>84</v>
      </c>
      <c r="AY523" s="18" t="s">
        <v>129</v>
      </c>
      <c r="BE523" s="140">
        <f>IF(N523="základní",J523,0)</f>
        <v>0</v>
      </c>
      <c r="BF523" s="140">
        <f>IF(N523="snížená",J523,0)</f>
        <v>0</v>
      </c>
      <c r="BG523" s="140">
        <f>IF(N523="zákl. přenesená",J523,0)</f>
        <v>0</v>
      </c>
      <c r="BH523" s="140">
        <f>IF(N523="sníž. přenesená",J523,0)</f>
        <v>0</v>
      </c>
      <c r="BI523" s="140">
        <f>IF(N523="nulová",J523,0)</f>
        <v>0</v>
      </c>
      <c r="BJ523" s="18" t="s">
        <v>82</v>
      </c>
      <c r="BK523" s="140">
        <f>ROUND(I523*H523,2)</f>
        <v>0</v>
      </c>
      <c r="BL523" s="18" t="s">
        <v>136</v>
      </c>
      <c r="BM523" s="139" t="s">
        <v>575</v>
      </c>
    </row>
    <row r="524" spans="2:65" s="1" customFormat="1" ht="11.25">
      <c r="B524" s="33"/>
      <c r="D524" s="141" t="s">
        <v>138</v>
      </c>
      <c r="F524" s="142" t="s">
        <v>576</v>
      </c>
      <c r="I524" s="143"/>
      <c r="L524" s="33"/>
      <c r="M524" s="144"/>
      <c r="T524" s="54"/>
      <c r="AT524" s="18" t="s">
        <v>138</v>
      </c>
      <c r="AU524" s="18" t="s">
        <v>84</v>
      </c>
    </row>
    <row r="525" spans="2:65" s="12" customFormat="1" ht="11.25">
      <c r="B525" s="145"/>
      <c r="D525" s="146" t="s">
        <v>140</v>
      </c>
      <c r="E525" s="147" t="s">
        <v>19</v>
      </c>
      <c r="F525" s="148" t="s">
        <v>577</v>
      </c>
      <c r="H525" s="147" t="s">
        <v>19</v>
      </c>
      <c r="I525" s="149"/>
      <c r="L525" s="145"/>
      <c r="M525" s="150"/>
      <c r="T525" s="151"/>
      <c r="AT525" s="147" t="s">
        <v>140</v>
      </c>
      <c r="AU525" s="147" t="s">
        <v>84</v>
      </c>
      <c r="AV525" s="12" t="s">
        <v>82</v>
      </c>
      <c r="AW525" s="12" t="s">
        <v>35</v>
      </c>
      <c r="AX525" s="12" t="s">
        <v>74</v>
      </c>
      <c r="AY525" s="147" t="s">
        <v>129</v>
      </c>
    </row>
    <row r="526" spans="2:65" s="13" customFormat="1" ht="11.25">
      <c r="B526" s="152"/>
      <c r="D526" s="146" t="s">
        <v>140</v>
      </c>
      <c r="E526" s="153" t="s">
        <v>19</v>
      </c>
      <c r="F526" s="154" t="s">
        <v>578</v>
      </c>
      <c r="H526" s="155">
        <v>7286.2780000000002</v>
      </c>
      <c r="I526" s="156"/>
      <c r="L526" s="152"/>
      <c r="M526" s="157"/>
      <c r="T526" s="158"/>
      <c r="AT526" s="153" t="s">
        <v>140</v>
      </c>
      <c r="AU526" s="153" t="s">
        <v>84</v>
      </c>
      <c r="AV526" s="13" t="s">
        <v>84</v>
      </c>
      <c r="AW526" s="13" t="s">
        <v>35</v>
      </c>
      <c r="AX526" s="13" t="s">
        <v>82</v>
      </c>
      <c r="AY526" s="153" t="s">
        <v>129</v>
      </c>
    </row>
    <row r="527" spans="2:65" s="1" customFormat="1" ht="37.9" customHeight="1">
      <c r="B527" s="33"/>
      <c r="C527" s="128" t="s">
        <v>579</v>
      </c>
      <c r="D527" s="128" t="s">
        <v>131</v>
      </c>
      <c r="E527" s="129" t="s">
        <v>580</v>
      </c>
      <c r="F527" s="130" t="s">
        <v>581</v>
      </c>
      <c r="G527" s="131" t="s">
        <v>329</v>
      </c>
      <c r="H527" s="132">
        <v>4504.6980000000003</v>
      </c>
      <c r="I527" s="133"/>
      <c r="J527" s="134">
        <f>ROUND(I527*H527,2)</f>
        <v>0</v>
      </c>
      <c r="K527" s="130" t="s">
        <v>135</v>
      </c>
      <c r="L527" s="33"/>
      <c r="M527" s="135" t="s">
        <v>19</v>
      </c>
      <c r="N527" s="136" t="s">
        <v>45</v>
      </c>
      <c r="P527" s="137">
        <f>O527*H527</f>
        <v>0</v>
      </c>
      <c r="Q527" s="137">
        <v>0</v>
      </c>
      <c r="R527" s="137">
        <f>Q527*H527</f>
        <v>0</v>
      </c>
      <c r="S527" s="137">
        <v>0</v>
      </c>
      <c r="T527" s="138">
        <f>S527*H527</f>
        <v>0</v>
      </c>
      <c r="AR527" s="139" t="s">
        <v>136</v>
      </c>
      <c r="AT527" s="139" t="s">
        <v>131</v>
      </c>
      <c r="AU527" s="139" t="s">
        <v>84</v>
      </c>
      <c r="AY527" s="18" t="s">
        <v>129</v>
      </c>
      <c r="BE527" s="140">
        <f>IF(N527="základní",J527,0)</f>
        <v>0</v>
      </c>
      <c r="BF527" s="140">
        <f>IF(N527="snížená",J527,0)</f>
        <v>0</v>
      </c>
      <c r="BG527" s="140">
        <f>IF(N527="zákl. přenesená",J527,0)</f>
        <v>0</v>
      </c>
      <c r="BH527" s="140">
        <f>IF(N527="sníž. přenesená",J527,0)</f>
        <v>0</v>
      </c>
      <c r="BI527" s="140">
        <f>IF(N527="nulová",J527,0)</f>
        <v>0</v>
      </c>
      <c r="BJ527" s="18" t="s">
        <v>82</v>
      </c>
      <c r="BK527" s="140">
        <f>ROUND(I527*H527,2)</f>
        <v>0</v>
      </c>
      <c r="BL527" s="18" t="s">
        <v>136</v>
      </c>
      <c r="BM527" s="139" t="s">
        <v>582</v>
      </c>
    </row>
    <row r="528" spans="2:65" s="1" customFormat="1" ht="11.25">
      <c r="B528" s="33"/>
      <c r="D528" s="141" t="s">
        <v>138</v>
      </c>
      <c r="F528" s="142" t="s">
        <v>583</v>
      </c>
      <c r="I528" s="143"/>
      <c r="L528" s="33"/>
      <c r="M528" s="144"/>
      <c r="T528" s="54"/>
      <c r="AT528" s="18" t="s">
        <v>138</v>
      </c>
      <c r="AU528" s="18" t="s">
        <v>84</v>
      </c>
    </row>
    <row r="529" spans="2:65" s="12" customFormat="1" ht="11.25">
      <c r="B529" s="145"/>
      <c r="D529" s="146" t="s">
        <v>140</v>
      </c>
      <c r="E529" s="147" t="s">
        <v>19</v>
      </c>
      <c r="F529" s="148" t="s">
        <v>584</v>
      </c>
      <c r="H529" s="147" t="s">
        <v>19</v>
      </c>
      <c r="I529" s="149"/>
      <c r="L529" s="145"/>
      <c r="M529" s="150"/>
      <c r="T529" s="151"/>
      <c r="AT529" s="147" t="s">
        <v>140</v>
      </c>
      <c r="AU529" s="147" t="s">
        <v>84</v>
      </c>
      <c r="AV529" s="12" t="s">
        <v>82</v>
      </c>
      <c r="AW529" s="12" t="s">
        <v>35</v>
      </c>
      <c r="AX529" s="12" t="s">
        <v>74</v>
      </c>
      <c r="AY529" s="147" t="s">
        <v>129</v>
      </c>
    </row>
    <row r="530" spans="2:65" s="13" customFormat="1" ht="11.25">
      <c r="B530" s="152"/>
      <c r="D530" s="146" t="s">
        <v>140</v>
      </c>
      <c r="E530" s="153" t="s">
        <v>19</v>
      </c>
      <c r="F530" s="154" t="s">
        <v>585</v>
      </c>
      <c r="H530" s="155">
        <v>1281.8499999999999</v>
      </c>
      <c r="I530" s="156"/>
      <c r="L530" s="152"/>
      <c r="M530" s="157"/>
      <c r="T530" s="158"/>
      <c r="AT530" s="153" t="s">
        <v>140</v>
      </c>
      <c r="AU530" s="153" t="s">
        <v>84</v>
      </c>
      <c r="AV530" s="13" t="s">
        <v>84</v>
      </c>
      <c r="AW530" s="13" t="s">
        <v>35</v>
      </c>
      <c r="AX530" s="13" t="s">
        <v>74</v>
      </c>
      <c r="AY530" s="153" t="s">
        <v>129</v>
      </c>
    </row>
    <row r="531" spans="2:65" s="12" customFormat="1" ht="22.5">
      <c r="B531" s="145"/>
      <c r="D531" s="146" t="s">
        <v>140</v>
      </c>
      <c r="E531" s="147" t="s">
        <v>19</v>
      </c>
      <c r="F531" s="148" t="s">
        <v>586</v>
      </c>
      <c r="H531" s="147" t="s">
        <v>19</v>
      </c>
      <c r="I531" s="149"/>
      <c r="L531" s="145"/>
      <c r="M531" s="150"/>
      <c r="T531" s="151"/>
      <c r="AT531" s="147" t="s">
        <v>140</v>
      </c>
      <c r="AU531" s="147" t="s">
        <v>84</v>
      </c>
      <c r="AV531" s="12" t="s">
        <v>82</v>
      </c>
      <c r="AW531" s="12" t="s">
        <v>35</v>
      </c>
      <c r="AX531" s="12" t="s">
        <v>74</v>
      </c>
      <c r="AY531" s="147" t="s">
        <v>129</v>
      </c>
    </row>
    <row r="532" spans="2:65" s="13" customFormat="1" ht="11.25">
      <c r="B532" s="152"/>
      <c r="D532" s="146" t="s">
        <v>140</v>
      </c>
      <c r="E532" s="153" t="s">
        <v>19</v>
      </c>
      <c r="F532" s="154" t="s">
        <v>525</v>
      </c>
      <c r="H532" s="155">
        <v>253.96199999999999</v>
      </c>
      <c r="I532" s="156"/>
      <c r="L532" s="152"/>
      <c r="M532" s="157"/>
      <c r="T532" s="158"/>
      <c r="AT532" s="153" t="s">
        <v>140</v>
      </c>
      <c r="AU532" s="153" t="s">
        <v>84</v>
      </c>
      <c r="AV532" s="13" t="s">
        <v>84</v>
      </c>
      <c r="AW532" s="13" t="s">
        <v>35</v>
      </c>
      <c r="AX532" s="13" t="s">
        <v>74</v>
      </c>
      <c r="AY532" s="153" t="s">
        <v>129</v>
      </c>
    </row>
    <row r="533" spans="2:65" s="13" customFormat="1" ht="11.25">
      <c r="B533" s="152"/>
      <c r="D533" s="146" t="s">
        <v>140</v>
      </c>
      <c r="E533" s="153" t="s">
        <v>19</v>
      </c>
      <c r="F533" s="154" t="s">
        <v>526</v>
      </c>
      <c r="H533" s="155">
        <v>1916.2249999999999</v>
      </c>
      <c r="I533" s="156"/>
      <c r="L533" s="152"/>
      <c r="M533" s="157"/>
      <c r="T533" s="158"/>
      <c r="AT533" s="153" t="s">
        <v>140</v>
      </c>
      <c r="AU533" s="153" t="s">
        <v>84</v>
      </c>
      <c r="AV533" s="13" t="s">
        <v>84</v>
      </c>
      <c r="AW533" s="13" t="s">
        <v>35</v>
      </c>
      <c r="AX533" s="13" t="s">
        <v>74</v>
      </c>
      <c r="AY533" s="153" t="s">
        <v>129</v>
      </c>
    </row>
    <row r="534" spans="2:65" s="13" customFormat="1" ht="11.25">
      <c r="B534" s="152"/>
      <c r="D534" s="146" t="s">
        <v>140</v>
      </c>
      <c r="E534" s="153" t="s">
        <v>19</v>
      </c>
      <c r="F534" s="154" t="s">
        <v>527</v>
      </c>
      <c r="H534" s="155">
        <v>1052.6610000000001</v>
      </c>
      <c r="I534" s="156"/>
      <c r="L534" s="152"/>
      <c r="M534" s="157"/>
      <c r="T534" s="158"/>
      <c r="AT534" s="153" t="s">
        <v>140</v>
      </c>
      <c r="AU534" s="153" t="s">
        <v>84</v>
      </c>
      <c r="AV534" s="13" t="s">
        <v>84</v>
      </c>
      <c r="AW534" s="13" t="s">
        <v>35</v>
      </c>
      <c r="AX534" s="13" t="s">
        <v>74</v>
      </c>
      <c r="AY534" s="153" t="s">
        <v>129</v>
      </c>
    </row>
    <row r="535" spans="2:65" s="14" customFormat="1" ht="11.25">
      <c r="B535" s="159"/>
      <c r="D535" s="146" t="s">
        <v>140</v>
      </c>
      <c r="E535" s="160" t="s">
        <v>19</v>
      </c>
      <c r="F535" s="161" t="s">
        <v>190</v>
      </c>
      <c r="H535" s="162">
        <v>4504.6980000000003</v>
      </c>
      <c r="I535" s="163"/>
      <c r="L535" s="159"/>
      <c r="M535" s="164"/>
      <c r="T535" s="165"/>
      <c r="AT535" s="160" t="s">
        <v>140</v>
      </c>
      <c r="AU535" s="160" t="s">
        <v>84</v>
      </c>
      <c r="AV535" s="14" t="s">
        <v>136</v>
      </c>
      <c r="AW535" s="14" t="s">
        <v>35</v>
      </c>
      <c r="AX535" s="14" t="s">
        <v>82</v>
      </c>
      <c r="AY535" s="160" t="s">
        <v>129</v>
      </c>
    </row>
    <row r="536" spans="2:65" s="1" customFormat="1" ht="44.25" customHeight="1">
      <c r="B536" s="33"/>
      <c r="C536" s="128" t="s">
        <v>587</v>
      </c>
      <c r="D536" s="128" t="s">
        <v>131</v>
      </c>
      <c r="E536" s="129" t="s">
        <v>588</v>
      </c>
      <c r="F536" s="130" t="s">
        <v>589</v>
      </c>
      <c r="G536" s="131" t="s">
        <v>329</v>
      </c>
      <c r="H536" s="132">
        <v>2513.9360000000001</v>
      </c>
      <c r="I536" s="133"/>
      <c r="J536" s="134">
        <f>ROUND(I536*H536,2)</f>
        <v>0</v>
      </c>
      <c r="K536" s="130" t="s">
        <v>135</v>
      </c>
      <c r="L536" s="33"/>
      <c r="M536" s="135" t="s">
        <v>19</v>
      </c>
      <c r="N536" s="136" t="s">
        <v>45</v>
      </c>
      <c r="P536" s="137">
        <f>O536*H536</f>
        <v>0</v>
      </c>
      <c r="Q536" s="137">
        <v>0</v>
      </c>
      <c r="R536" s="137">
        <f>Q536*H536</f>
        <v>0</v>
      </c>
      <c r="S536" s="137">
        <v>0</v>
      </c>
      <c r="T536" s="138">
        <f>S536*H536</f>
        <v>0</v>
      </c>
      <c r="AR536" s="139" t="s">
        <v>136</v>
      </c>
      <c r="AT536" s="139" t="s">
        <v>131</v>
      </c>
      <c r="AU536" s="139" t="s">
        <v>84</v>
      </c>
      <c r="AY536" s="18" t="s">
        <v>129</v>
      </c>
      <c r="BE536" s="140">
        <f>IF(N536="základní",J536,0)</f>
        <v>0</v>
      </c>
      <c r="BF536" s="140">
        <f>IF(N536="snížená",J536,0)</f>
        <v>0</v>
      </c>
      <c r="BG536" s="140">
        <f>IF(N536="zákl. přenesená",J536,0)</f>
        <v>0</v>
      </c>
      <c r="BH536" s="140">
        <f>IF(N536="sníž. přenesená",J536,0)</f>
        <v>0</v>
      </c>
      <c r="BI536" s="140">
        <f>IF(N536="nulová",J536,0)</f>
        <v>0</v>
      </c>
      <c r="BJ536" s="18" t="s">
        <v>82</v>
      </c>
      <c r="BK536" s="140">
        <f>ROUND(I536*H536,2)</f>
        <v>0</v>
      </c>
      <c r="BL536" s="18" t="s">
        <v>136</v>
      </c>
      <c r="BM536" s="139" t="s">
        <v>590</v>
      </c>
    </row>
    <row r="537" spans="2:65" s="1" customFormat="1" ht="11.25">
      <c r="B537" s="33"/>
      <c r="D537" s="141" t="s">
        <v>138</v>
      </c>
      <c r="F537" s="142" t="s">
        <v>591</v>
      </c>
      <c r="I537" s="143"/>
      <c r="L537" s="33"/>
      <c r="M537" s="144"/>
      <c r="T537" s="54"/>
      <c r="AT537" s="18" t="s">
        <v>138</v>
      </c>
      <c r="AU537" s="18" t="s">
        <v>84</v>
      </c>
    </row>
    <row r="538" spans="2:65" s="12" customFormat="1" ht="11.25">
      <c r="B538" s="145"/>
      <c r="D538" s="146" t="s">
        <v>140</v>
      </c>
      <c r="E538" s="147" t="s">
        <v>19</v>
      </c>
      <c r="F538" s="148" t="s">
        <v>592</v>
      </c>
      <c r="H538" s="147" t="s">
        <v>19</v>
      </c>
      <c r="I538" s="149"/>
      <c r="L538" s="145"/>
      <c r="M538" s="150"/>
      <c r="T538" s="151"/>
      <c r="AT538" s="147" t="s">
        <v>140</v>
      </c>
      <c r="AU538" s="147" t="s">
        <v>84</v>
      </c>
      <c r="AV538" s="12" t="s">
        <v>82</v>
      </c>
      <c r="AW538" s="12" t="s">
        <v>35</v>
      </c>
      <c r="AX538" s="12" t="s">
        <v>74</v>
      </c>
      <c r="AY538" s="147" t="s">
        <v>129</v>
      </c>
    </row>
    <row r="539" spans="2:65" s="12" customFormat="1" ht="11.25">
      <c r="B539" s="145"/>
      <c r="D539" s="146" t="s">
        <v>140</v>
      </c>
      <c r="E539" s="147" t="s">
        <v>19</v>
      </c>
      <c r="F539" s="148" t="s">
        <v>304</v>
      </c>
      <c r="H539" s="147" t="s">
        <v>19</v>
      </c>
      <c r="I539" s="149"/>
      <c r="L539" s="145"/>
      <c r="M539" s="150"/>
      <c r="T539" s="151"/>
      <c r="AT539" s="147" t="s">
        <v>140</v>
      </c>
      <c r="AU539" s="147" t="s">
        <v>84</v>
      </c>
      <c r="AV539" s="12" t="s">
        <v>82</v>
      </c>
      <c r="AW539" s="12" t="s">
        <v>35</v>
      </c>
      <c r="AX539" s="12" t="s">
        <v>74</v>
      </c>
      <c r="AY539" s="147" t="s">
        <v>129</v>
      </c>
    </row>
    <row r="540" spans="2:65" s="13" customFormat="1" ht="11.25">
      <c r="B540" s="152"/>
      <c r="D540" s="146" t="s">
        <v>140</v>
      </c>
      <c r="E540" s="153" t="s">
        <v>19</v>
      </c>
      <c r="F540" s="154" t="s">
        <v>346</v>
      </c>
      <c r="H540" s="155">
        <v>41.58</v>
      </c>
      <c r="I540" s="156"/>
      <c r="L540" s="152"/>
      <c r="M540" s="157"/>
      <c r="T540" s="158"/>
      <c r="AT540" s="153" t="s">
        <v>140</v>
      </c>
      <c r="AU540" s="153" t="s">
        <v>84</v>
      </c>
      <c r="AV540" s="13" t="s">
        <v>84</v>
      </c>
      <c r="AW540" s="13" t="s">
        <v>35</v>
      </c>
      <c r="AX540" s="13" t="s">
        <v>74</v>
      </c>
      <c r="AY540" s="153" t="s">
        <v>129</v>
      </c>
    </row>
    <row r="541" spans="2:65" s="13" customFormat="1" ht="11.25">
      <c r="B541" s="152"/>
      <c r="D541" s="146" t="s">
        <v>140</v>
      </c>
      <c r="E541" s="153" t="s">
        <v>19</v>
      </c>
      <c r="F541" s="154" t="s">
        <v>593</v>
      </c>
      <c r="H541" s="155">
        <v>59.597999999999999</v>
      </c>
      <c r="I541" s="156"/>
      <c r="L541" s="152"/>
      <c r="M541" s="157"/>
      <c r="T541" s="158"/>
      <c r="AT541" s="153" t="s">
        <v>140</v>
      </c>
      <c r="AU541" s="153" t="s">
        <v>84</v>
      </c>
      <c r="AV541" s="13" t="s">
        <v>84</v>
      </c>
      <c r="AW541" s="13" t="s">
        <v>35</v>
      </c>
      <c r="AX541" s="13" t="s">
        <v>74</v>
      </c>
      <c r="AY541" s="153" t="s">
        <v>129</v>
      </c>
    </row>
    <row r="542" spans="2:65" s="12" customFormat="1" ht="11.25">
      <c r="B542" s="145"/>
      <c r="D542" s="146" t="s">
        <v>140</v>
      </c>
      <c r="E542" s="147" t="s">
        <v>19</v>
      </c>
      <c r="F542" s="148" t="s">
        <v>306</v>
      </c>
      <c r="H542" s="147" t="s">
        <v>19</v>
      </c>
      <c r="I542" s="149"/>
      <c r="L542" s="145"/>
      <c r="M542" s="150"/>
      <c r="T542" s="151"/>
      <c r="AT542" s="147" t="s">
        <v>140</v>
      </c>
      <c r="AU542" s="147" t="s">
        <v>84</v>
      </c>
      <c r="AV542" s="12" t="s">
        <v>82</v>
      </c>
      <c r="AW542" s="12" t="s">
        <v>35</v>
      </c>
      <c r="AX542" s="12" t="s">
        <v>74</v>
      </c>
      <c r="AY542" s="147" t="s">
        <v>129</v>
      </c>
    </row>
    <row r="543" spans="2:65" s="13" customFormat="1" ht="11.25">
      <c r="B543" s="152"/>
      <c r="D543" s="146" t="s">
        <v>140</v>
      </c>
      <c r="E543" s="153" t="s">
        <v>19</v>
      </c>
      <c r="F543" s="154" t="s">
        <v>355</v>
      </c>
      <c r="H543" s="155">
        <v>147</v>
      </c>
      <c r="I543" s="156"/>
      <c r="L543" s="152"/>
      <c r="M543" s="157"/>
      <c r="T543" s="158"/>
      <c r="AT543" s="153" t="s">
        <v>140</v>
      </c>
      <c r="AU543" s="153" t="s">
        <v>84</v>
      </c>
      <c r="AV543" s="13" t="s">
        <v>84</v>
      </c>
      <c r="AW543" s="13" t="s">
        <v>35</v>
      </c>
      <c r="AX543" s="13" t="s">
        <v>74</v>
      </c>
      <c r="AY543" s="153" t="s">
        <v>129</v>
      </c>
    </row>
    <row r="544" spans="2:65" s="13" customFormat="1" ht="11.25">
      <c r="B544" s="152"/>
      <c r="D544" s="146" t="s">
        <v>140</v>
      </c>
      <c r="E544" s="153" t="s">
        <v>19</v>
      </c>
      <c r="F544" s="154" t="s">
        <v>356</v>
      </c>
      <c r="H544" s="155">
        <v>193.2</v>
      </c>
      <c r="I544" s="156"/>
      <c r="L544" s="152"/>
      <c r="M544" s="157"/>
      <c r="T544" s="158"/>
      <c r="AT544" s="153" t="s">
        <v>140</v>
      </c>
      <c r="AU544" s="153" t="s">
        <v>84</v>
      </c>
      <c r="AV544" s="13" t="s">
        <v>84</v>
      </c>
      <c r="AW544" s="13" t="s">
        <v>35</v>
      </c>
      <c r="AX544" s="13" t="s">
        <v>74</v>
      </c>
      <c r="AY544" s="153" t="s">
        <v>129</v>
      </c>
    </row>
    <row r="545" spans="2:51" s="12" customFormat="1" ht="11.25">
      <c r="B545" s="145"/>
      <c r="D545" s="146" t="s">
        <v>140</v>
      </c>
      <c r="E545" s="147" t="s">
        <v>19</v>
      </c>
      <c r="F545" s="148" t="s">
        <v>594</v>
      </c>
      <c r="H545" s="147" t="s">
        <v>19</v>
      </c>
      <c r="I545" s="149"/>
      <c r="L545" s="145"/>
      <c r="M545" s="150"/>
      <c r="T545" s="151"/>
      <c r="AT545" s="147" t="s">
        <v>140</v>
      </c>
      <c r="AU545" s="147" t="s">
        <v>84</v>
      </c>
      <c r="AV545" s="12" t="s">
        <v>82</v>
      </c>
      <c r="AW545" s="12" t="s">
        <v>35</v>
      </c>
      <c r="AX545" s="12" t="s">
        <v>74</v>
      </c>
      <c r="AY545" s="147" t="s">
        <v>129</v>
      </c>
    </row>
    <row r="546" spans="2:51" s="13" customFormat="1" ht="11.25">
      <c r="B546" s="152"/>
      <c r="D546" s="146" t="s">
        <v>140</v>
      </c>
      <c r="E546" s="153" t="s">
        <v>19</v>
      </c>
      <c r="F546" s="154" t="s">
        <v>595</v>
      </c>
      <c r="H546" s="155">
        <v>-6.24</v>
      </c>
      <c r="I546" s="156"/>
      <c r="L546" s="152"/>
      <c r="M546" s="157"/>
      <c r="T546" s="158"/>
      <c r="AT546" s="153" t="s">
        <v>140</v>
      </c>
      <c r="AU546" s="153" t="s">
        <v>84</v>
      </c>
      <c r="AV546" s="13" t="s">
        <v>84</v>
      </c>
      <c r="AW546" s="13" t="s">
        <v>35</v>
      </c>
      <c r="AX546" s="13" t="s">
        <v>74</v>
      </c>
      <c r="AY546" s="153" t="s">
        <v>129</v>
      </c>
    </row>
    <row r="547" spans="2:51" s="13" customFormat="1" ht="11.25">
      <c r="B547" s="152"/>
      <c r="D547" s="146" t="s">
        <v>140</v>
      </c>
      <c r="E547" s="153" t="s">
        <v>19</v>
      </c>
      <c r="F547" s="154" t="s">
        <v>596</v>
      </c>
      <c r="H547" s="155">
        <v>-23.4</v>
      </c>
      <c r="I547" s="156"/>
      <c r="L547" s="152"/>
      <c r="M547" s="157"/>
      <c r="T547" s="158"/>
      <c r="AT547" s="153" t="s">
        <v>140</v>
      </c>
      <c r="AU547" s="153" t="s">
        <v>84</v>
      </c>
      <c r="AV547" s="13" t="s">
        <v>84</v>
      </c>
      <c r="AW547" s="13" t="s">
        <v>35</v>
      </c>
      <c r="AX547" s="13" t="s">
        <v>74</v>
      </c>
      <c r="AY547" s="153" t="s">
        <v>129</v>
      </c>
    </row>
    <row r="548" spans="2:51" s="12" customFormat="1" ht="11.25">
      <c r="B548" s="145"/>
      <c r="D548" s="146" t="s">
        <v>140</v>
      </c>
      <c r="E548" s="147" t="s">
        <v>19</v>
      </c>
      <c r="F548" s="148" t="s">
        <v>308</v>
      </c>
      <c r="H548" s="147" t="s">
        <v>19</v>
      </c>
      <c r="I548" s="149"/>
      <c r="L548" s="145"/>
      <c r="M548" s="150"/>
      <c r="T548" s="151"/>
      <c r="AT548" s="147" t="s">
        <v>140</v>
      </c>
      <c r="AU548" s="147" t="s">
        <v>84</v>
      </c>
      <c r="AV548" s="12" t="s">
        <v>82</v>
      </c>
      <c r="AW548" s="12" t="s">
        <v>35</v>
      </c>
      <c r="AX548" s="12" t="s">
        <v>74</v>
      </c>
      <c r="AY548" s="147" t="s">
        <v>129</v>
      </c>
    </row>
    <row r="549" spans="2:51" s="12" customFormat="1" ht="11.25">
      <c r="B549" s="145"/>
      <c r="D549" s="146" t="s">
        <v>140</v>
      </c>
      <c r="E549" s="147" t="s">
        <v>19</v>
      </c>
      <c r="F549" s="148" t="s">
        <v>597</v>
      </c>
      <c r="H549" s="147" t="s">
        <v>19</v>
      </c>
      <c r="I549" s="149"/>
      <c r="L549" s="145"/>
      <c r="M549" s="150"/>
      <c r="T549" s="151"/>
      <c r="AT549" s="147" t="s">
        <v>140</v>
      </c>
      <c r="AU549" s="147" t="s">
        <v>84</v>
      </c>
      <c r="AV549" s="12" t="s">
        <v>82</v>
      </c>
      <c r="AW549" s="12" t="s">
        <v>35</v>
      </c>
      <c r="AX549" s="12" t="s">
        <v>74</v>
      </c>
      <c r="AY549" s="147" t="s">
        <v>129</v>
      </c>
    </row>
    <row r="550" spans="2:51" s="12" customFormat="1" ht="11.25">
      <c r="B550" s="145"/>
      <c r="D550" s="146" t="s">
        <v>140</v>
      </c>
      <c r="E550" s="147" t="s">
        <v>19</v>
      </c>
      <c r="F550" s="148" t="s">
        <v>309</v>
      </c>
      <c r="H550" s="147" t="s">
        <v>19</v>
      </c>
      <c r="I550" s="149"/>
      <c r="L550" s="145"/>
      <c r="M550" s="150"/>
      <c r="T550" s="151"/>
      <c r="AT550" s="147" t="s">
        <v>140</v>
      </c>
      <c r="AU550" s="147" t="s">
        <v>84</v>
      </c>
      <c r="AV550" s="12" t="s">
        <v>82</v>
      </c>
      <c r="AW550" s="12" t="s">
        <v>35</v>
      </c>
      <c r="AX550" s="12" t="s">
        <v>74</v>
      </c>
      <c r="AY550" s="147" t="s">
        <v>129</v>
      </c>
    </row>
    <row r="551" spans="2:51" s="13" customFormat="1" ht="11.25">
      <c r="B551" s="152"/>
      <c r="D551" s="146" t="s">
        <v>140</v>
      </c>
      <c r="E551" s="153" t="s">
        <v>19</v>
      </c>
      <c r="F551" s="154" t="s">
        <v>598</v>
      </c>
      <c r="H551" s="155">
        <v>69.03</v>
      </c>
      <c r="I551" s="156"/>
      <c r="L551" s="152"/>
      <c r="M551" s="157"/>
      <c r="T551" s="158"/>
      <c r="AT551" s="153" t="s">
        <v>140</v>
      </c>
      <c r="AU551" s="153" t="s">
        <v>84</v>
      </c>
      <c r="AV551" s="13" t="s">
        <v>84</v>
      </c>
      <c r="AW551" s="13" t="s">
        <v>35</v>
      </c>
      <c r="AX551" s="13" t="s">
        <v>74</v>
      </c>
      <c r="AY551" s="153" t="s">
        <v>129</v>
      </c>
    </row>
    <row r="552" spans="2:51" s="13" customFormat="1" ht="11.25">
      <c r="B552" s="152"/>
      <c r="D552" s="146" t="s">
        <v>140</v>
      </c>
      <c r="E552" s="153" t="s">
        <v>19</v>
      </c>
      <c r="F552" s="154" t="s">
        <v>599</v>
      </c>
      <c r="H552" s="155">
        <v>53.04</v>
      </c>
      <c r="I552" s="156"/>
      <c r="L552" s="152"/>
      <c r="M552" s="157"/>
      <c r="T552" s="158"/>
      <c r="AT552" s="153" t="s">
        <v>140</v>
      </c>
      <c r="AU552" s="153" t="s">
        <v>84</v>
      </c>
      <c r="AV552" s="13" t="s">
        <v>84</v>
      </c>
      <c r="AW552" s="13" t="s">
        <v>35</v>
      </c>
      <c r="AX552" s="13" t="s">
        <v>74</v>
      </c>
      <c r="AY552" s="153" t="s">
        <v>129</v>
      </c>
    </row>
    <row r="553" spans="2:51" s="13" customFormat="1" ht="11.25">
      <c r="B553" s="152"/>
      <c r="D553" s="146" t="s">
        <v>140</v>
      </c>
      <c r="E553" s="153" t="s">
        <v>19</v>
      </c>
      <c r="F553" s="154" t="s">
        <v>600</v>
      </c>
      <c r="H553" s="155">
        <v>96.593000000000004</v>
      </c>
      <c r="I553" s="156"/>
      <c r="L553" s="152"/>
      <c r="M553" s="157"/>
      <c r="T553" s="158"/>
      <c r="AT553" s="153" t="s">
        <v>140</v>
      </c>
      <c r="AU553" s="153" t="s">
        <v>84</v>
      </c>
      <c r="AV553" s="13" t="s">
        <v>84</v>
      </c>
      <c r="AW553" s="13" t="s">
        <v>35</v>
      </c>
      <c r="AX553" s="13" t="s">
        <v>74</v>
      </c>
      <c r="AY553" s="153" t="s">
        <v>129</v>
      </c>
    </row>
    <row r="554" spans="2:51" s="13" customFormat="1" ht="11.25">
      <c r="B554" s="152"/>
      <c r="D554" s="146" t="s">
        <v>140</v>
      </c>
      <c r="E554" s="153" t="s">
        <v>19</v>
      </c>
      <c r="F554" s="154" t="s">
        <v>601</v>
      </c>
      <c r="H554" s="155">
        <v>202.29300000000001</v>
      </c>
      <c r="I554" s="156"/>
      <c r="L554" s="152"/>
      <c r="M554" s="157"/>
      <c r="T554" s="158"/>
      <c r="AT554" s="153" t="s">
        <v>140</v>
      </c>
      <c r="AU554" s="153" t="s">
        <v>84</v>
      </c>
      <c r="AV554" s="13" t="s">
        <v>84</v>
      </c>
      <c r="AW554" s="13" t="s">
        <v>35</v>
      </c>
      <c r="AX554" s="13" t="s">
        <v>74</v>
      </c>
      <c r="AY554" s="153" t="s">
        <v>129</v>
      </c>
    </row>
    <row r="555" spans="2:51" s="13" customFormat="1" ht="11.25">
      <c r="B555" s="152"/>
      <c r="D555" s="146" t="s">
        <v>140</v>
      </c>
      <c r="E555" s="153" t="s">
        <v>19</v>
      </c>
      <c r="F555" s="154" t="s">
        <v>602</v>
      </c>
      <c r="H555" s="155">
        <v>17.888000000000002</v>
      </c>
      <c r="I555" s="156"/>
      <c r="L555" s="152"/>
      <c r="M555" s="157"/>
      <c r="T555" s="158"/>
      <c r="AT555" s="153" t="s">
        <v>140</v>
      </c>
      <c r="AU555" s="153" t="s">
        <v>84</v>
      </c>
      <c r="AV555" s="13" t="s">
        <v>84</v>
      </c>
      <c r="AW555" s="13" t="s">
        <v>35</v>
      </c>
      <c r="AX555" s="13" t="s">
        <v>74</v>
      </c>
      <c r="AY555" s="153" t="s">
        <v>129</v>
      </c>
    </row>
    <row r="556" spans="2:51" s="12" customFormat="1" ht="11.25">
      <c r="B556" s="145"/>
      <c r="D556" s="146" t="s">
        <v>140</v>
      </c>
      <c r="E556" s="147" t="s">
        <v>19</v>
      </c>
      <c r="F556" s="148" t="s">
        <v>323</v>
      </c>
      <c r="H556" s="147" t="s">
        <v>19</v>
      </c>
      <c r="I556" s="149"/>
      <c r="L556" s="145"/>
      <c r="M556" s="150"/>
      <c r="T556" s="151"/>
      <c r="AT556" s="147" t="s">
        <v>140</v>
      </c>
      <c r="AU556" s="147" t="s">
        <v>84</v>
      </c>
      <c r="AV556" s="12" t="s">
        <v>82</v>
      </c>
      <c r="AW556" s="12" t="s">
        <v>35</v>
      </c>
      <c r="AX556" s="12" t="s">
        <v>74</v>
      </c>
      <c r="AY556" s="147" t="s">
        <v>129</v>
      </c>
    </row>
    <row r="557" spans="2:51" s="13" customFormat="1" ht="11.25">
      <c r="B557" s="152"/>
      <c r="D557" s="146" t="s">
        <v>140</v>
      </c>
      <c r="E557" s="153" t="s">
        <v>19</v>
      </c>
      <c r="F557" s="154" t="s">
        <v>603</v>
      </c>
      <c r="H557" s="155">
        <v>508.24799999999999</v>
      </c>
      <c r="I557" s="156"/>
      <c r="L557" s="152"/>
      <c r="M557" s="157"/>
      <c r="T557" s="158"/>
      <c r="AT557" s="153" t="s">
        <v>140</v>
      </c>
      <c r="AU557" s="153" t="s">
        <v>84</v>
      </c>
      <c r="AV557" s="13" t="s">
        <v>84</v>
      </c>
      <c r="AW557" s="13" t="s">
        <v>35</v>
      </c>
      <c r="AX557" s="13" t="s">
        <v>74</v>
      </c>
      <c r="AY557" s="153" t="s">
        <v>129</v>
      </c>
    </row>
    <row r="558" spans="2:51" s="13" customFormat="1" ht="11.25">
      <c r="B558" s="152"/>
      <c r="D558" s="146" t="s">
        <v>140</v>
      </c>
      <c r="E558" s="153" t="s">
        <v>19</v>
      </c>
      <c r="F558" s="154" t="s">
        <v>604</v>
      </c>
      <c r="H558" s="155">
        <v>67.599999999999994</v>
      </c>
      <c r="I558" s="156"/>
      <c r="L558" s="152"/>
      <c r="M558" s="157"/>
      <c r="T558" s="158"/>
      <c r="AT558" s="153" t="s">
        <v>140</v>
      </c>
      <c r="AU558" s="153" t="s">
        <v>84</v>
      </c>
      <c r="AV558" s="13" t="s">
        <v>84</v>
      </c>
      <c r="AW558" s="13" t="s">
        <v>35</v>
      </c>
      <c r="AX558" s="13" t="s">
        <v>74</v>
      </c>
      <c r="AY558" s="153" t="s">
        <v>129</v>
      </c>
    </row>
    <row r="559" spans="2:51" s="12" customFormat="1" ht="11.25">
      <c r="B559" s="145"/>
      <c r="D559" s="146" t="s">
        <v>140</v>
      </c>
      <c r="E559" s="147" t="s">
        <v>19</v>
      </c>
      <c r="F559" s="148" t="s">
        <v>314</v>
      </c>
      <c r="H559" s="147" t="s">
        <v>19</v>
      </c>
      <c r="I559" s="149"/>
      <c r="L559" s="145"/>
      <c r="M559" s="150"/>
      <c r="T559" s="151"/>
      <c r="AT559" s="147" t="s">
        <v>140</v>
      </c>
      <c r="AU559" s="147" t="s">
        <v>84</v>
      </c>
      <c r="AV559" s="12" t="s">
        <v>82</v>
      </c>
      <c r="AW559" s="12" t="s">
        <v>35</v>
      </c>
      <c r="AX559" s="12" t="s">
        <v>74</v>
      </c>
      <c r="AY559" s="147" t="s">
        <v>129</v>
      </c>
    </row>
    <row r="560" spans="2:51" s="12" customFormat="1" ht="11.25">
      <c r="B560" s="145"/>
      <c r="D560" s="146" t="s">
        <v>140</v>
      </c>
      <c r="E560" s="147" t="s">
        <v>19</v>
      </c>
      <c r="F560" s="148" t="s">
        <v>597</v>
      </c>
      <c r="H560" s="147" t="s">
        <v>19</v>
      </c>
      <c r="I560" s="149"/>
      <c r="L560" s="145"/>
      <c r="M560" s="150"/>
      <c r="T560" s="151"/>
      <c r="AT560" s="147" t="s">
        <v>140</v>
      </c>
      <c r="AU560" s="147" t="s">
        <v>84</v>
      </c>
      <c r="AV560" s="12" t="s">
        <v>82</v>
      </c>
      <c r="AW560" s="12" t="s">
        <v>35</v>
      </c>
      <c r="AX560" s="12" t="s">
        <v>74</v>
      </c>
      <c r="AY560" s="147" t="s">
        <v>129</v>
      </c>
    </row>
    <row r="561" spans="2:51" s="12" customFormat="1" ht="11.25">
      <c r="B561" s="145"/>
      <c r="D561" s="146" t="s">
        <v>140</v>
      </c>
      <c r="E561" s="147" t="s">
        <v>19</v>
      </c>
      <c r="F561" s="148" t="s">
        <v>309</v>
      </c>
      <c r="H561" s="147" t="s">
        <v>19</v>
      </c>
      <c r="I561" s="149"/>
      <c r="L561" s="145"/>
      <c r="M561" s="150"/>
      <c r="T561" s="151"/>
      <c r="AT561" s="147" t="s">
        <v>140</v>
      </c>
      <c r="AU561" s="147" t="s">
        <v>84</v>
      </c>
      <c r="AV561" s="12" t="s">
        <v>82</v>
      </c>
      <c r="AW561" s="12" t="s">
        <v>35</v>
      </c>
      <c r="AX561" s="12" t="s">
        <v>74</v>
      </c>
      <c r="AY561" s="147" t="s">
        <v>129</v>
      </c>
    </row>
    <row r="562" spans="2:51" s="13" customFormat="1" ht="11.25">
      <c r="B562" s="152"/>
      <c r="D562" s="146" t="s">
        <v>140</v>
      </c>
      <c r="E562" s="153" t="s">
        <v>19</v>
      </c>
      <c r="F562" s="154" t="s">
        <v>605</v>
      </c>
      <c r="H562" s="155">
        <v>18.7</v>
      </c>
      <c r="I562" s="156"/>
      <c r="L562" s="152"/>
      <c r="M562" s="157"/>
      <c r="T562" s="158"/>
      <c r="AT562" s="153" t="s">
        <v>140</v>
      </c>
      <c r="AU562" s="153" t="s">
        <v>84</v>
      </c>
      <c r="AV562" s="13" t="s">
        <v>84</v>
      </c>
      <c r="AW562" s="13" t="s">
        <v>35</v>
      </c>
      <c r="AX562" s="13" t="s">
        <v>74</v>
      </c>
      <c r="AY562" s="153" t="s">
        <v>129</v>
      </c>
    </row>
    <row r="563" spans="2:51" s="13" customFormat="1" ht="11.25">
      <c r="B563" s="152"/>
      <c r="D563" s="146" t="s">
        <v>140</v>
      </c>
      <c r="E563" s="153" t="s">
        <v>19</v>
      </c>
      <c r="F563" s="154" t="s">
        <v>606</v>
      </c>
      <c r="H563" s="155">
        <v>13.175000000000001</v>
      </c>
      <c r="I563" s="156"/>
      <c r="L563" s="152"/>
      <c r="M563" s="157"/>
      <c r="T563" s="158"/>
      <c r="AT563" s="153" t="s">
        <v>140</v>
      </c>
      <c r="AU563" s="153" t="s">
        <v>84</v>
      </c>
      <c r="AV563" s="13" t="s">
        <v>84</v>
      </c>
      <c r="AW563" s="13" t="s">
        <v>35</v>
      </c>
      <c r="AX563" s="13" t="s">
        <v>74</v>
      </c>
      <c r="AY563" s="153" t="s">
        <v>129</v>
      </c>
    </row>
    <row r="564" spans="2:51" s="13" customFormat="1" ht="11.25">
      <c r="B564" s="152"/>
      <c r="D564" s="146" t="s">
        <v>140</v>
      </c>
      <c r="E564" s="153" t="s">
        <v>19</v>
      </c>
      <c r="F564" s="154" t="s">
        <v>607</v>
      </c>
      <c r="H564" s="155">
        <v>2.97</v>
      </c>
      <c r="I564" s="156"/>
      <c r="L564" s="152"/>
      <c r="M564" s="157"/>
      <c r="T564" s="158"/>
      <c r="AT564" s="153" t="s">
        <v>140</v>
      </c>
      <c r="AU564" s="153" t="s">
        <v>84</v>
      </c>
      <c r="AV564" s="13" t="s">
        <v>84</v>
      </c>
      <c r="AW564" s="13" t="s">
        <v>35</v>
      </c>
      <c r="AX564" s="13" t="s">
        <v>74</v>
      </c>
      <c r="AY564" s="153" t="s">
        <v>129</v>
      </c>
    </row>
    <row r="565" spans="2:51" s="15" customFormat="1" ht="11.25">
      <c r="B565" s="166"/>
      <c r="D565" s="146" t="s">
        <v>140</v>
      </c>
      <c r="E565" s="167" t="s">
        <v>19</v>
      </c>
      <c r="F565" s="168" t="s">
        <v>348</v>
      </c>
      <c r="H565" s="169">
        <v>1461.2749999999999</v>
      </c>
      <c r="I565" s="170"/>
      <c r="L565" s="166"/>
      <c r="M565" s="171"/>
      <c r="T565" s="172"/>
      <c r="AT565" s="167" t="s">
        <v>140</v>
      </c>
      <c r="AU565" s="167" t="s">
        <v>84</v>
      </c>
      <c r="AV565" s="15" t="s">
        <v>149</v>
      </c>
      <c r="AW565" s="15" t="s">
        <v>35</v>
      </c>
      <c r="AX565" s="15" t="s">
        <v>74</v>
      </c>
      <c r="AY565" s="167" t="s">
        <v>129</v>
      </c>
    </row>
    <row r="566" spans="2:51" s="12" customFormat="1" ht="11.25">
      <c r="B566" s="145"/>
      <c r="D566" s="146" t="s">
        <v>140</v>
      </c>
      <c r="E566" s="147" t="s">
        <v>19</v>
      </c>
      <c r="F566" s="148" t="s">
        <v>608</v>
      </c>
      <c r="H566" s="147" t="s">
        <v>19</v>
      </c>
      <c r="I566" s="149"/>
      <c r="L566" s="145"/>
      <c r="M566" s="150"/>
      <c r="T566" s="151"/>
      <c r="AT566" s="147" t="s">
        <v>140</v>
      </c>
      <c r="AU566" s="147" t="s">
        <v>84</v>
      </c>
      <c r="AV566" s="12" t="s">
        <v>82</v>
      </c>
      <c r="AW566" s="12" t="s">
        <v>35</v>
      </c>
      <c r="AX566" s="12" t="s">
        <v>74</v>
      </c>
      <c r="AY566" s="147" t="s">
        <v>129</v>
      </c>
    </row>
    <row r="567" spans="2:51" s="12" customFormat="1" ht="11.25">
      <c r="B567" s="145"/>
      <c r="D567" s="146" t="s">
        <v>140</v>
      </c>
      <c r="E567" s="147" t="s">
        <v>19</v>
      </c>
      <c r="F567" s="148" t="s">
        <v>308</v>
      </c>
      <c r="H567" s="147" t="s">
        <v>19</v>
      </c>
      <c r="I567" s="149"/>
      <c r="L567" s="145"/>
      <c r="M567" s="150"/>
      <c r="T567" s="151"/>
      <c r="AT567" s="147" t="s">
        <v>140</v>
      </c>
      <c r="AU567" s="147" t="s">
        <v>84</v>
      </c>
      <c r="AV567" s="12" t="s">
        <v>82</v>
      </c>
      <c r="AW567" s="12" t="s">
        <v>35</v>
      </c>
      <c r="AX567" s="12" t="s">
        <v>74</v>
      </c>
      <c r="AY567" s="147" t="s">
        <v>129</v>
      </c>
    </row>
    <row r="568" spans="2:51" s="12" customFormat="1" ht="11.25">
      <c r="B568" s="145"/>
      <c r="D568" s="146" t="s">
        <v>140</v>
      </c>
      <c r="E568" s="147" t="s">
        <v>19</v>
      </c>
      <c r="F568" s="148" t="s">
        <v>597</v>
      </c>
      <c r="H568" s="147" t="s">
        <v>19</v>
      </c>
      <c r="I568" s="149"/>
      <c r="L568" s="145"/>
      <c r="M568" s="150"/>
      <c r="T568" s="151"/>
      <c r="AT568" s="147" t="s">
        <v>140</v>
      </c>
      <c r="AU568" s="147" t="s">
        <v>84</v>
      </c>
      <c r="AV568" s="12" t="s">
        <v>82</v>
      </c>
      <c r="AW568" s="12" t="s">
        <v>35</v>
      </c>
      <c r="AX568" s="12" t="s">
        <v>74</v>
      </c>
      <c r="AY568" s="147" t="s">
        <v>129</v>
      </c>
    </row>
    <row r="569" spans="2:51" s="12" customFormat="1" ht="11.25">
      <c r="B569" s="145"/>
      <c r="D569" s="146" t="s">
        <v>140</v>
      </c>
      <c r="E569" s="147" t="s">
        <v>19</v>
      </c>
      <c r="F569" s="148" t="s">
        <v>399</v>
      </c>
      <c r="H569" s="147" t="s">
        <v>19</v>
      </c>
      <c r="I569" s="149"/>
      <c r="L569" s="145"/>
      <c r="M569" s="150"/>
      <c r="T569" s="151"/>
      <c r="AT569" s="147" t="s">
        <v>140</v>
      </c>
      <c r="AU569" s="147" t="s">
        <v>84</v>
      </c>
      <c r="AV569" s="12" t="s">
        <v>82</v>
      </c>
      <c r="AW569" s="12" t="s">
        <v>35</v>
      </c>
      <c r="AX569" s="12" t="s">
        <v>74</v>
      </c>
      <c r="AY569" s="147" t="s">
        <v>129</v>
      </c>
    </row>
    <row r="570" spans="2:51" s="13" customFormat="1" ht="11.25">
      <c r="B570" s="152"/>
      <c r="D570" s="146" t="s">
        <v>140</v>
      </c>
      <c r="E570" s="153" t="s">
        <v>19</v>
      </c>
      <c r="F570" s="154" t="s">
        <v>609</v>
      </c>
      <c r="H570" s="155">
        <v>43.94</v>
      </c>
      <c r="I570" s="156"/>
      <c r="L570" s="152"/>
      <c r="M570" s="157"/>
      <c r="T570" s="158"/>
      <c r="AT570" s="153" t="s">
        <v>140</v>
      </c>
      <c r="AU570" s="153" t="s">
        <v>84</v>
      </c>
      <c r="AV570" s="13" t="s">
        <v>84</v>
      </c>
      <c r="AW570" s="13" t="s">
        <v>35</v>
      </c>
      <c r="AX570" s="13" t="s">
        <v>74</v>
      </c>
      <c r="AY570" s="153" t="s">
        <v>129</v>
      </c>
    </row>
    <row r="571" spans="2:51" s="12" customFormat="1" ht="11.25">
      <c r="B571" s="145"/>
      <c r="D571" s="146" t="s">
        <v>140</v>
      </c>
      <c r="E571" s="147" t="s">
        <v>19</v>
      </c>
      <c r="F571" s="148" t="s">
        <v>401</v>
      </c>
      <c r="H571" s="147" t="s">
        <v>19</v>
      </c>
      <c r="I571" s="149"/>
      <c r="L571" s="145"/>
      <c r="M571" s="150"/>
      <c r="T571" s="151"/>
      <c r="AT571" s="147" t="s">
        <v>140</v>
      </c>
      <c r="AU571" s="147" t="s">
        <v>84</v>
      </c>
      <c r="AV571" s="12" t="s">
        <v>82</v>
      </c>
      <c r="AW571" s="12" t="s">
        <v>35</v>
      </c>
      <c r="AX571" s="12" t="s">
        <v>74</v>
      </c>
      <c r="AY571" s="147" t="s">
        <v>129</v>
      </c>
    </row>
    <row r="572" spans="2:51" s="13" customFormat="1" ht="11.25">
      <c r="B572" s="152"/>
      <c r="D572" s="146" t="s">
        <v>140</v>
      </c>
      <c r="E572" s="153" t="s">
        <v>19</v>
      </c>
      <c r="F572" s="154" t="s">
        <v>610</v>
      </c>
      <c r="H572" s="155">
        <v>9.4580000000000002</v>
      </c>
      <c r="I572" s="156"/>
      <c r="L572" s="152"/>
      <c r="M572" s="157"/>
      <c r="T572" s="158"/>
      <c r="AT572" s="153" t="s">
        <v>140</v>
      </c>
      <c r="AU572" s="153" t="s">
        <v>84</v>
      </c>
      <c r="AV572" s="13" t="s">
        <v>84</v>
      </c>
      <c r="AW572" s="13" t="s">
        <v>35</v>
      </c>
      <c r="AX572" s="13" t="s">
        <v>74</v>
      </c>
      <c r="AY572" s="153" t="s">
        <v>129</v>
      </c>
    </row>
    <row r="573" spans="2:51" s="12" customFormat="1" ht="11.25">
      <c r="B573" s="145"/>
      <c r="D573" s="146" t="s">
        <v>140</v>
      </c>
      <c r="E573" s="147" t="s">
        <v>19</v>
      </c>
      <c r="F573" s="148" t="s">
        <v>403</v>
      </c>
      <c r="H573" s="147" t="s">
        <v>19</v>
      </c>
      <c r="I573" s="149"/>
      <c r="L573" s="145"/>
      <c r="M573" s="150"/>
      <c r="T573" s="151"/>
      <c r="AT573" s="147" t="s">
        <v>140</v>
      </c>
      <c r="AU573" s="147" t="s">
        <v>84</v>
      </c>
      <c r="AV573" s="12" t="s">
        <v>82</v>
      </c>
      <c r="AW573" s="12" t="s">
        <v>35</v>
      </c>
      <c r="AX573" s="12" t="s">
        <v>74</v>
      </c>
      <c r="AY573" s="147" t="s">
        <v>129</v>
      </c>
    </row>
    <row r="574" spans="2:51" s="13" customFormat="1" ht="11.25">
      <c r="B574" s="152"/>
      <c r="D574" s="146" t="s">
        <v>140</v>
      </c>
      <c r="E574" s="153" t="s">
        <v>19</v>
      </c>
      <c r="F574" s="154" t="s">
        <v>611</v>
      </c>
      <c r="H574" s="155">
        <v>182.18199999999999</v>
      </c>
      <c r="I574" s="156"/>
      <c r="L574" s="152"/>
      <c r="M574" s="157"/>
      <c r="T574" s="158"/>
      <c r="AT574" s="153" t="s">
        <v>140</v>
      </c>
      <c r="AU574" s="153" t="s">
        <v>84</v>
      </c>
      <c r="AV574" s="13" t="s">
        <v>84</v>
      </c>
      <c r="AW574" s="13" t="s">
        <v>35</v>
      </c>
      <c r="AX574" s="13" t="s">
        <v>74</v>
      </c>
      <c r="AY574" s="153" t="s">
        <v>129</v>
      </c>
    </row>
    <row r="575" spans="2:51" s="13" customFormat="1" ht="11.25">
      <c r="B575" s="152"/>
      <c r="D575" s="146" t="s">
        <v>140</v>
      </c>
      <c r="E575" s="153" t="s">
        <v>19</v>
      </c>
      <c r="F575" s="154" t="s">
        <v>612</v>
      </c>
      <c r="H575" s="155">
        <v>77.710999999999999</v>
      </c>
      <c r="I575" s="156"/>
      <c r="L575" s="152"/>
      <c r="M575" s="157"/>
      <c r="T575" s="158"/>
      <c r="AT575" s="153" t="s">
        <v>140</v>
      </c>
      <c r="AU575" s="153" t="s">
        <v>84</v>
      </c>
      <c r="AV575" s="13" t="s">
        <v>84</v>
      </c>
      <c r="AW575" s="13" t="s">
        <v>35</v>
      </c>
      <c r="AX575" s="13" t="s">
        <v>74</v>
      </c>
      <c r="AY575" s="153" t="s">
        <v>129</v>
      </c>
    </row>
    <row r="576" spans="2:51" s="13" customFormat="1" ht="11.25">
      <c r="B576" s="152"/>
      <c r="D576" s="146" t="s">
        <v>140</v>
      </c>
      <c r="E576" s="153" t="s">
        <v>19</v>
      </c>
      <c r="F576" s="154" t="s">
        <v>613</v>
      </c>
      <c r="H576" s="155">
        <v>396.40600000000001</v>
      </c>
      <c r="I576" s="156"/>
      <c r="L576" s="152"/>
      <c r="M576" s="157"/>
      <c r="T576" s="158"/>
      <c r="AT576" s="153" t="s">
        <v>140</v>
      </c>
      <c r="AU576" s="153" t="s">
        <v>84</v>
      </c>
      <c r="AV576" s="13" t="s">
        <v>84</v>
      </c>
      <c r="AW576" s="13" t="s">
        <v>35</v>
      </c>
      <c r="AX576" s="13" t="s">
        <v>74</v>
      </c>
      <c r="AY576" s="153" t="s">
        <v>129</v>
      </c>
    </row>
    <row r="577" spans="2:51" s="13" customFormat="1" ht="11.25">
      <c r="B577" s="152"/>
      <c r="D577" s="146" t="s">
        <v>140</v>
      </c>
      <c r="E577" s="153" t="s">
        <v>19</v>
      </c>
      <c r="F577" s="154" t="s">
        <v>614</v>
      </c>
      <c r="H577" s="155">
        <v>79.417000000000002</v>
      </c>
      <c r="I577" s="156"/>
      <c r="L577" s="152"/>
      <c r="M577" s="157"/>
      <c r="T577" s="158"/>
      <c r="AT577" s="153" t="s">
        <v>140</v>
      </c>
      <c r="AU577" s="153" t="s">
        <v>84</v>
      </c>
      <c r="AV577" s="13" t="s">
        <v>84</v>
      </c>
      <c r="AW577" s="13" t="s">
        <v>35</v>
      </c>
      <c r="AX577" s="13" t="s">
        <v>74</v>
      </c>
      <c r="AY577" s="153" t="s">
        <v>129</v>
      </c>
    </row>
    <row r="578" spans="2:51" s="12" customFormat="1" ht="11.25">
      <c r="B578" s="145"/>
      <c r="D578" s="146" t="s">
        <v>140</v>
      </c>
      <c r="E578" s="147" t="s">
        <v>19</v>
      </c>
      <c r="F578" s="148" t="s">
        <v>408</v>
      </c>
      <c r="H578" s="147" t="s">
        <v>19</v>
      </c>
      <c r="I578" s="149"/>
      <c r="L578" s="145"/>
      <c r="M578" s="150"/>
      <c r="T578" s="151"/>
      <c r="AT578" s="147" t="s">
        <v>140</v>
      </c>
      <c r="AU578" s="147" t="s">
        <v>84</v>
      </c>
      <c r="AV578" s="12" t="s">
        <v>82</v>
      </c>
      <c r="AW578" s="12" t="s">
        <v>35</v>
      </c>
      <c r="AX578" s="12" t="s">
        <v>74</v>
      </c>
      <c r="AY578" s="147" t="s">
        <v>129</v>
      </c>
    </row>
    <row r="579" spans="2:51" s="13" customFormat="1" ht="11.25">
      <c r="B579" s="152"/>
      <c r="D579" s="146" t="s">
        <v>140</v>
      </c>
      <c r="E579" s="153" t="s">
        <v>19</v>
      </c>
      <c r="F579" s="154" t="s">
        <v>615</v>
      </c>
      <c r="H579" s="155">
        <v>33.972000000000001</v>
      </c>
      <c r="I579" s="156"/>
      <c r="L579" s="152"/>
      <c r="M579" s="157"/>
      <c r="T579" s="158"/>
      <c r="AT579" s="153" t="s">
        <v>140</v>
      </c>
      <c r="AU579" s="153" t="s">
        <v>84</v>
      </c>
      <c r="AV579" s="13" t="s">
        <v>84</v>
      </c>
      <c r="AW579" s="13" t="s">
        <v>35</v>
      </c>
      <c r="AX579" s="13" t="s">
        <v>74</v>
      </c>
      <c r="AY579" s="153" t="s">
        <v>129</v>
      </c>
    </row>
    <row r="580" spans="2:51" s="13" customFormat="1" ht="11.25">
      <c r="B580" s="152"/>
      <c r="D580" s="146" t="s">
        <v>140</v>
      </c>
      <c r="E580" s="153" t="s">
        <v>19</v>
      </c>
      <c r="F580" s="154" t="s">
        <v>616</v>
      </c>
      <c r="H580" s="155">
        <v>13.814</v>
      </c>
      <c r="I580" s="156"/>
      <c r="L580" s="152"/>
      <c r="M580" s="157"/>
      <c r="T580" s="158"/>
      <c r="AT580" s="153" t="s">
        <v>140</v>
      </c>
      <c r="AU580" s="153" t="s">
        <v>84</v>
      </c>
      <c r="AV580" s="13" t="s">
        <v>84</v>
      </c>
      <c r="AW580" s="13" t="s">
        <v>35</v>
      </c>
      <c r="AX580" s="13" t="s">
        <v>74</v>
      </c>
      <c r="AY580" s="153" t="s">
        <v>129</v>
      </c>
    </row>
    <row r="581" spans="2:51" s="13" customFormat="1" ht="11.25">
      <c r="B581" s="152"/>
      <c r="D581" s="146" t="s">
        <v>140</v>
      </c>
      <c r="E581" s="153" t="s">
        <v>19</v>
      </c>
      <c r="F581" s="154" t="s">
        <v>617</v>
      </c>
      <c r="H581" s="155">
        <v>29.155999999999999</v>
      </c>
      <c r="I581" s="156"/>
      <c r="L581" s="152"/>
      <c r="M581" s="157"/>
      <c r="T581" s="158"/>
      <c r="AT581" s="153" t="s">
        <v>140</v>
      </c>
      <c r="AU581" s="153" t="s">
        <v>84</v>
      </c>
      <c r="AV581" s="13" t="s">
        <v>84</v>
      </c>
      <c r="AW581" s="13" t="s">
        <v>35</v>
      </c>
      <c r="AX581" s="13" t="s">
        <v>74</v>
      </c>
      <c r="AY581" s="153" t="s">
        <v>129</v>
      </c>
    </row>
    <row r="582" spans="2:51" s="12" customFormat="1" ht="11.25">
      <c r="B582" s="145"/>
      <c r="D582" s="146" t="s">
        <v>140</v>
      </c>
      <c r="E582" s="147" t="s">
        <v>19</v>
      </c>
      <c r="F582" s="148" t="s">
        <v>314</v>
      </c>
      <c r="H582" s="147" t="s">
        <v>19</v>
      </c>
      <c r="I582" s="149"/>
      <c r="L582" s="145"/>
      <c r="M582" s="150"/>
      <c r="T582" s="151"/>
      <c r="AT582" s="147" t="s">
        <v>140</v>
      </c>
      <c r="AU582" s="147" t="s">
        <v>84</v>
      </c>
      <c r="AV582" s="12" t="s">
        <v>82</v>
      </c>
      <c r="AW582" s="12" t="s">
        <v>35</v>
      </c>
      <c r="AX582" s="12" t="s">
        <v>74</v>
      </c>
      <c r="AY582" s="147" t="s">
        <v>129</v>
      </c>
    </row>
    <row r="583" spans="2:51" s="12" customFormat="1" ht="11.25">
      <c r="B583" s="145"/>
      <c r="D583" s="146" t="s">
        <v>140</v>
      </c>
      <c r="E583" s="147" t="s">
        <v>19</v>
      </c>
      <c r="F583" s="148" t="s">
        <v>421</v>
      </c>
      <c r="H583" s="147" t="s">
        <v>19</v>
      </c>
      <c r="I583" s="149"/>
      <c r="L583" s="145"/>
      <c r="M583" s="150"/>
      <c r="T583" s="151"/>
      <c r="AT583" s="147" t="s">
        <v>140</v>
      </c>
      <c r="AU583" s="147" t="s">
        <v>84</v>
      </c>
      <c r="AV583" s="12" t="s">
        <v>82</v>
      </c>
      <c r="AW583" s="12" t="s">
        <v>35</v>
      </c>
      <c r="AX583" s="12" t="s">
        <v>74</v>
      </c>
      <c r="AY583" s="147" t="s">
        <v>129</v>
      </c>
    </row>
    <row r="584" spans="2:51" s="13" customFormat="1" ht="11.25">
      <c r="B584" s="152"/>
      <c r="D584" s="146" t="s">
        <v>140</v>
      </c>
      <c r="E584" s="153" t="s">
        <v>19</v>
      </c>
      <c r="F584" s="154" t="s">
        <v>618</v>
      </c>
      <c r="H584" s="155">
        <v>10.997999999999999</v>
      </c>
      <c r="I584" s="156"/>
      <c r="L584" s="152"/>
      <c r="M584" s="157"/>
      <c r="T584" s="158"/>
      <c r="AT584" s="153" t="s">
        <v>140</v>
      </c>
      <c r="AU584" s="153" t="s">
        <v>84</v>
      </c>
      <c r="AV584" s="13" t="s">
        <v>84</v>
      </c>
      <c r="AW584" s="13" t="s">
        <v>35</v>
      </c>
      <c r="AX584" s="13" t="s">
        <v>74</v>
      </c>
      <c r="AY584" s="153" t="s">
        <v>129</v>
      </c>
    </row>
    <row r="585" spans="2:51" s="12" customFormat="1" ht="11.25">
      <c r="B585" s="145"/>
      <c r="D585" s="146" t="s">
        <v>140</v>
      </c>
      <c r="E585" s="147" t="s">
        <v>19</v>
      </c>
      <c r="F585" s="148" t="s">
        <v>302</v>
      </c>
      <c r="H585" s="147" t="s">
        <v>19</v>
      </c>
      <c r="I585" s="149"/>
      <c r="L585" s="145"/>
      <c r="M585" s="150"/>
      <c r="T585" s="151"/>
      <c r="AT585" s="147" t="s">
        <v>140</v>
      </c>
      <c r="AU585" s="147" t="s">
        <v>84</v>
      </c>
      <c r="AV585" s="12" t="s">
        <v>82</v>
      </c>
      <c r="AW585" s="12" t="s">
        <v>35</v>
      </c>
      <c r="AX585" s="12" t="s">
        <v>74</v>
      </c>
      <c r="AY585" s="147" t="s">
        <v>129</v>
      </c>
    </row>
    <row r="586" spans="2:51" s="12" customFormat="1" ht="11.25">
      <c r="B586" s="145"/>
      <c r="D586" s="146" t="s">
        <v>140</v>
      </c>
      <c r="E586" s="147" t="s">
        <v>19</v>
      </c>
      <c r="F586" s="148" t="s">
        <v>619</v>
      </c>
      <c r="H586" s="147" t="s">
        <v>19</v>
      </c>
      <c r="I586" s="149"/>
      <c r="L586" s="145"/>
      <c r="M586" s="150"/>
      <c r="T586" s="151"/>
      <c r="AT586" s="147" t="s">
        <v>140</v>
      </c>
      <c r="AU586" s="147" t="s">
        <v>84</v>
      </c>
      <c r="AV586" s="12" t="s">
        <v>82</v>
      </c>
      <c r="AW586" s="12" t="s">
        <v>35</v>
      </c>
      <c r="AX586" s="12" t="s">
        <v>74</v>
      </c>
      <c r="AY586" s="147" t="s">
        <v>129</v>
      </c>
    </row>
    <row r="587" spans="2:51" s="13" customFormat="1" ht="11.25">
      <c r="B587" s="152"/>
      <c r="D587" s="146" t="s">
        <v>140</v>
      </c>
      <c r="E587" s="153" t="s">
        <v>19</v>
      </c>
      <c r="F587" s="154" t="s">
        <v>620</v>
      </c>
      <c r="H587" s="155">
        <v>194.71799999999999</v>
      </c>
      <c r="I587" s="156"/>
      <c r="L587" s="152"/>
      <c r="M587" s="157"/>
      <c r="T587" s="158"/>
      <c r="AT587" s="153" t="s">
        <v>140</v>
      </c>
      <c r="AU587" s="153" t="s">
        <v>84</v>
      </c>
      <c r="AV587" s="13" t="s">
        <v>84</v>
      </c>
      <c r="AW587" s="13" t="s">
        <v>35</v>
      </c>
      <c r="AX587" s="13" t="s">
        <v>74</v>
      </c>
      <c r="AY587" s="153" t="s">
        <v>129</v>
      </c>
    </row>
    <row r="588" spans="2:51" s="13" customFormat="1" ht="11.25">
      <c r="B588" s="152"/>
      <c r="D588" s="146" t="s">
        <v>140</v>
      </c>
      <c r="E588" s="153" t="s">
        <v>19</v>
      </c>
      <c r="F588" s="154" t="s">
        <v>621</v>
      </c>
      <c r="H588" s="155">
        <v>-22.745000000000001</v>
      </c>
      <c r="I588" s="156"/>
      <c r="L588" s="152"/>
      <c r="M588" s="157"/>
      <c r="T588" s="158"/>
      <c r="AT588" s="153" t="s">
        <v>140</v>
      </c>
      <c r="AU588" s="153" t="s">
        <v>84</v>
      </c>
      <c r="AV588" s="13" t="s">
        <v>84</v>
      </c>
      <c r="AW588" s="13" t="s">
        <v>35</v>
      </c>
      <c r="AX588" s="13" t="s">
        <v>74</v>
      </c>
      <c r="AY588" s="153" t="s">
        <v>129</v>
      </c>
    </row>
    <row r="589" spans="2:51" s="12" customFormat="1" ht="11.25">
      <c r="B589" s="145"/>
      <c r="D589" s="146" t="s">
        <v>140</v>
      </c>
      <c r="E589" s="147" t="s">
        <v>19</v>
      </c>
      <c r="F589" s="148" t="s">
        <v>429</v>
      </c>
      <c r="H589" s="147" t="s">
        <v>19</v>
      </c>
      <c r="I589" s="149"/>
      <c r="L589" s="145"/>
      <c r="M589" s="150"/>
      <c r="T589" s="151"/>
      <c r="AT589" s="147" t="s">
        <v>140</v>
      </c>
      <c r="AU589" s="147" t="s">
        <v>84</v>
      </c>
      <c r="AV589" s="12" t="s">
        <v>82</v>
      </c>
      <c r="AW589" s="12" t="s">
        <v>35</v>
      </c>
      <c r="AX589" s="12" t="s">
        <v>74</v>
      </c>
      <c r="AY589" s="147" t="s">
        <v>129</v>
      </c>
    </row>
    <row r="590" spans="2:51" s="13" customFormat="1" ht="11.25">
      <c r="B590" s="152"/>
      <c r="D590" s="146" t="s">
        <v>140</v>
      </c>
      <c r="E590" s="153" t="s">
        <v>19</v>
      </c>
      <c r="F590" s="154" t="s">
        <v>430</v>
      </c>
      <c r="H590" s="155">
        <v>1.5189999999999999</v>
      </c>
      <c r="I590" s="156"/>
      <c r="L590" s="152"/>
      <c r="M590" s="157"/>
      <c r="T590" s="158"/>
      <c r="AT590" s="153" t="s">
        <v>140</v>
      </c>
      <c r="AU590" s="153" t="s">
        <v>84</v>
      </c>
      <c r="AV590" s="13" t="s">
        <v>84</v>
      </c>
      <c r="AW590" s="13" t="s">
        <v>35</v>
      </c>
      <c r="AX590" s="13" t="s">
        <v>74</v>
      </c>
      <c r="AY590" s="153" t="s">
        <v>129</v>
      </c>
    </row>
    <row r="591" spans="2:51" s="13" customFormat="1" ht="11.25">
      <c r="B591" s="152"/>
      <c r="D591" s="146" t="s">
        <v>140</v>
      </c>
      <c r="E591" s="153" t="s">
        <v>19</v>
      </c>
      <c r="F591" s="154" t="s">
        <v>431</v>
      </c>
      <c r="H591" s="155">
        <v>2.1150000000000002</v>
      </c>
      <c r="I591" s="156"/>
      <c r="L591" s="152"/>
      <c r="M591" s="157"/>
      <c r="T591" s="158"/>
      <c r="AT591" s="153" t="s">
        <v>140</v>
      </c>
      <c r="AU591" s="153" t="s">
        <v>84</v>
      </c>
      <c r="AV591" s="13" t="s">
        <v>84</v>
      </c>
      <c r="AW591" s="13" t="s">
        <v>35</v>
      </c>
      <c r="AX591" s="13" t="s">
        <v>74</v>
      </c>
      <c r="AY591" s="153" t="s">
        <v>129</v>
      </c>
    </row>
    <row r="592" spans="2:51" s="15" customFormat="1" ht="11.25">
      <c r="B592" s="166"/>
      <c r="D592" s="146" t="s">
        <v>140</v>
      </c>
      <c r="E592" s="167" t="s">
        <v>19</v>
      </c>
      <c r="F592" s="168" t="s">
        <v>348</v>
      </c>
      <c r="H592" s="169">
        <v>1052.6610000000001</v>
      </c>
      <c r="I592" s="170"/>
      <c r="L592" s="166"/>
      <c r="M592" s="171"/>
      <c r="T592" s="172"/>
      <c r="AT592" s="167" t="s">
        <v>140</v>
      </c>
      <c r="AU592" s="167" t="s">
        <v>84</v>
      </c>
      <c r="AV592" s="15" t="s">
        <v>149</v>
      </c>
      <c r="AW592" s="15" t="s">
        <v>35</v>
      </c>
      <c r="AX592" s="15" t="s">
        <v>74</v>
      </c>
      <c r="AY592" s="167" t="s">
        <v>129</v>
      </c>
    </row>
    <row r="593" spans="2:65" s="14" customFormat="1" ht="11.25">
      <c r="B593" s="159"/>
      <c r="D593" s="146" t="s">
        <v>140</v>
      </c>
      <c r="E593" s="160" t="s">
        <v>19</v>
      </c>
      <c r="F593" s="161" t="s">
        <v>190</v>
      </c>
      <c r="H593" s="162">
        <v>2513.9359999999997</v>
      </c>
      <c r="I593" s="163"/>
      <c r="L593" s="159"/>
      <c r="M593" s="164"/>
      <c r="T593" s="165"/>
      <c r="AT593" s="160" t="s">
        <v>140</v>
      </c>
      <c r="AU593" s="160" t="s">
        <v>84</v>
      </c>
      <c r="AV593" s="14" t="s">
        <v>136</v>
      </c>
      <c r="AW593" s="14" t="s">
        <v>35</v>
      </c>
      <c r="AX593" s="14" t="s">
        <v>82</v>
      </c>
      <c r="AY593" s="160" t="s">
        <v>129</v>
      </c>
    </row>
    <row r="594" spans="2:65" s="1" customFormat="1" ht="16.5" customHeight="1">
      <c r="B594" s="33"/>
      <c r="C594" s="173" t="s">
        <v>622</v>
      </c>
      <c r="D594" s="173" t="s">
        <v>623</v>
      </c>
      <c r="E594" s="174" t="s">
        <v>624</v>
      </c>
      <c r="F594" s="175" t="s">
        <v>625</v>
      </c>
      <c r="G594" s="176" t="s">
        <v>574</v>
      </c>
      <c r="H594" s="177">
        <v>2105.3220000000001</v>
      </c>
      <c r="I594" s="178"/>
      <c r="J594" s="179">
        <f>ROUND(I594*H594,2)</f>
        <v>0</v>
      </c>
      <c r="K594" s="175" t="s">
        <v>135</v>
      </c>
      <c r="L594" s="180"/>
      <c r="M594" s="181" t="s">
        <v>19</v>
      </c>
      <c r="N594" s="182" t="s">
        <v>45</v>
      </c>
      <c r="P594" s="137">
        <f>O594*H594</f>
        <v>0</v>
      </c>
      <c r="Q594" s="137">
        <v>0</v>
      </c>
      <c r="R594" s="137">
        <f>Q594*H594</f>
        <v>0</v>
      </c>
      <c r="S594" s="137">
        <v>0</v>
      </c>
      <c r="T594" s="138">
        <f>S594*H594</f>
        <v>0</v>
      </c>
      <c r="AR594" s="139" t="s">
        <v>173</v>
      </c>
      <c r="AT594" s="139" t="s">
        <v>623</v>
      </c>
      <c r="AU594" s="139" t="s">
        <v>84</v>
      </c>
      <c r="AY594" s="18" t="s">
        <v>129</v>
      </c>
      <c r="BE594" s="140">
        <f>IF(N594="základní",J594,0)</f>
        <v>0</v>
      </c>
      <c r="BF594" s="140">
        <f>IF(N594="snížená",J594,0)</f>
        <v>0</v>
      </c>
      <c r="BG594" s="140">
        <f>IF(N594="zákl. přenesená",J594,0)</f>
        <v>0</v>
      </c>
      <c r="BH594" s="140">
        <f>IF(N594="sníž. přenesená",J594,0)</f>
        <v>0</v>
      </c>
      <c r="BI594" s="140">
        <f>IF(N594="nulová",J594,0)</f>
        <v>0</v>
      </c>
      <c r="BJ594" s="18" t="s">
        <v>82</v>
      </c>
      <c r="BK594" s="140">
        <f>ROUND(I594*H594,2)</f>
        <v>0</v>
      </c>
      <c r="BL594" s="18" t="s">
        <v>136</v>
      </c>
      <c r="BM594" s="139" t="s">
        <v>626</v>
      </c>
    </row>
    <row r="595" spans="2:65" s="12" customFormat="1" ht="11.25">
      <c r="B595" s="145"/>
      <c r="D595" s="146" t="s">
        <v>140</v>
      </c>
      <c r="E595" s="147" t="s">
        <v>19</v>
      </c>
      <c r="F595" s="148" t="s">
        <v>550</v>
      </c>
      <c r="H595" s="147" t="s">
        <v>19</v>
      </c>
      <c r="I595" s="149"/>
      <c r="L595" s="145"/>
      <c r="M595" s="150"/>
      <c r="T595" s="151"/>
      <c r="AT595" s="147" t="s">
        <v>140</v>
      </c>
      <c r="AU595" s="147" t="s">
        <v>84</v>
      </c>
      <c r="AV595" s="12" t="s">
        <v>82</v>
      </c>
      <c r="AW595" s="12" t="s">
        <v>35</v>
      </c>
      <c r="AX595" s="12" t="s">
        <v>74</v>
      </c>
      <c r="AY595" s="147" t="s">
        <v>129</v>
      </c>
    </row>
    <row r="596" spans="2:65" s="13" customFormat="1" ht="11.25">
      <c r="B596" s="152"/>
      <c r="D596" s="146" t="s">
        <v>140</v>
      </c>
      <c r="E596" s="153" t="s">
        <v>19</v>
      </c>
      <c r="F596" s="154" t="s">
        <v>627</v>
      </c>
      <c r="H596" s="155">
        <v>1052.6610000000001</v>
      </c>
      <c r="I596" s="156"/>
      <c r="L596" s="152"/>
      <c r="M596" s="157"/>
      <c r="T596" s="158"/>
      <c r="AT596" s="153" t="s">
        <v>140</v>
      </c>
      <c r="AU596" s="153" t="s">
        <v>84</v>
      </c>
      <c r="AV596" s="13" t="s">
        <v>84</v>
      </c>
      <c r="AW596" s="13" t="s">
        <v>35</v>
      </c>
      <c r="AX596" s="13" t="s">
        <v>82</v>
      </c>
      <c r="AY596" s="153" t="s">
        <v>129</v>
      </c>
    </row>
    <row r="597" spans="2:65" s="13" customFormat="1" ht="11.25">
      <c r="B597" s="152"/>
      <c r="D597" s="146" t="s">
        <v>140</v>
      </c>
      <c r="F597" s="154" t="s">
        <v>628</v>
      </c>
      <c r="H597" s="155">
        <v>2105.3220000000001</v>
      </c>
      <c r="I597" s="156"/>
      <c r="L597" s="152"/>
      <c r="M597" s="157"/>
      <c r="T597" s="158"/>
      <c r="AT597" s="153" t="s">
        <v>140</v>
      </c>
      <c r="AU597" s="153" t="s">
        <v>84</v>
      </c>
      <c r="AV597" s="13" t="s">
        <v>84</v>
      </c>
      <c r="AW597" s="13" t="s">
        <v>4</v>
      </c>
      <c r="AX597" s="13" t="s">
        <v>82</v>
      </c>
      <c r="AY597" s="153" t="s">
        <v>129</v>
      </c>
    </row>
    <row r="598" spans="2:65" s="1" customFormat="1" ht="24.2" customHeight="1">
      <c r="B598" s="33"/>
      <c r="C598" s="128" t="s">
        <v>629</v>
      </c>
      <c r="D598" s="128" t="s">
        <v>131</v>
      </c>
      <c r="E598" s="129" t="s">
        <v>630</v>
      </c>
      <c r="F598" s="130" t="s">
        <v>631</v>
      </c>
      <c r="G598" s="131" t="s">
        <v>329</v>
      </c>
      <c r="H598" s="132">
        <v>1461.2750000000001</v>
      </c>
      <c r="I598" s="133"/>
      <c r="J598" s="134">
        <f>ROUND(I598*H598,2)</f>
        <v>0</v>
      </c>
      <c r="K598" s="130" t="s">
        <v>135</v>
      </c>
      <c r="L598" s="33"/>
      <c r="M598" s="135" t="s">
        <v>19</v>
      </c>
      <c r="N598" s="136" t="s">
        <v>45</v>
      </c>
      <c r="P598" s="137">
        <f>O598*H598</f>
        <v>0</v>
      </c>
      <c r="Q598" s="137">
        <v>0</v>
      </c>
      <c r="R598" s="137">
        <f>Q598*H598</f>
        <v>0</v>
      </c>
      <c r="S598" s="137">
        <v>0</v>
      </c>
      <c r="T598" s="138">
        <f>S598*H598</f>
        <v>0</v>
      </c>
      <c r="AR598" s="139" t="s">
        <v>136</v>
      </c>
      <c r="AT598" s="139" t="s">
        <v>131</v>
      </c>
      <c r="AU598" s="139" t="s">
        <v>84</v>
      </c>
      <c r="AY598" s="18" t="s">
        <v>129</v>
      </c>
      <c r="BE598" s="140">
        <f>IF(N598="základní",J598,0)</f>
        <v>0</v>
      </c>
      <c r="BF598" s="140">
        <f>IF(N598="snížená",J598,0)</f>
        <v>0</v>
      </c>
      <c r="BG598" s="140">
        <f>IF(N598="zákl. přenesená",J598,0)</f>
        <v>0</v>
      </c>
      <c r="BH598" s="140">
        <f>IF(N598="sníž. přenesená",J598,0)</f>
        <v>0</v>
      </c>
      <c r="BI598" s="140">
        <f>IF(N598="nulová",J598,0)</f>
        <v>0</v>
      </c>
      <c r="BJ598" s="18" t="s">
        <v>82</v>
      </c>
      <c r="BK598" s="140">
        <f>ROUND(I598*H598,2)</f>
        <v>0</v>
      </c>
      <c r="BL598" s="18" t="s">
        <v>136</v>
      </c>
      <c r="BM598" s="139" t="s">
        <v>632</v>
      </c>
    </row>
    <row r="599" spans="2:65" s="1" customFormat="1" ht="11.25">
      <c r="B599" s="33"/>
      <c r="D599" s="141" t="s">
        <v>138</v>
      </c>
      <c r="F599" s="142" t="s">
        <v>633</v>
      </c>
      <c r="I599" s="143"/>
      <c r="L599" s="33"/>
      <c r="M599" s="144"/>
      <c r="T599" s="54"/>
      <c r="AT599" s="18" t="s">
        <v>138</v>
      </c>
      <c r="AU599" s="18" t="s">
        <v>84</v>
      </c>
    </row>
    <row r="600" spans="2:65" s="12" customFormat="1" ht="11.25">
      <c r="B600" s="145"/>
      <c r="D600" s="146" t="s">
        <v>140</v>
      </c>
      <c r="E600" s="147" t="s">
        <v>19</v>
      </c>
      <c r="F600" s="148" t="s">
        <v>634</v>
      </c>
      <c r="H600" s="147" t="s">
        <v>19</v>
      </c>
      <c r="I600" s="149"/>
      <c r="L600" s="145"/>
      <c r="M600" s="150"/>
      <c r="T600" s="151"/>
      <c r="AT600" s="147" t="s">
        <v>140</v>
      </c>
      <c r="AU600" s="147" t="s">
        <v>84</v>
      </c>
      <c r="AV600" s="12" t="s">
        <v>82</v>
      </c>
      <c r="AW600" s="12" t="s">
        <v>35</v>
      </c>
      <c r="AX600" s="12" t="s">
        <v>74</v>
      </c>
      <c r="AY600" s="147" t="s">
        <v>129</v>
      </c>
    </row>
    <row r="601" spans="2:65" s="12" customFormat="1" ht="11.25">
      <c r="B601" s="145"/>
      <c r="D601" s="146" t="s">
        <v>140</v>
      </c>
      <c r="E601" s="147" t="s">
        <v>19</v>
      </c>
      <c r="F601" s="148" t="s">
        <v>635</v>
      </c>
      <c r="H601" s="147" t="s">
        <v>19</v>
      </c>
      <c r="I601" s="149"/>
      <c r="L601" s="145"/>
      <c r="M601" s="150"/>
      <c r="T601" s="151"/>
      <c r="AT601" s="147" t="s">
        <v>140</v>
      </c>
      <c r="AU601" s="147" t="s">
        <v>84</v>
      </c>
      <c r="AV601" s="12" t="s">
        <v>82</v>
      </c>
      <c r="AW601" s="12" t="s">
        <v>35</v>
      </c>
      <c r="AX601" s="12" t="s">
        <v>74</v>
      </c>
      <c r="AY601" s="147" t="s">
        <v>129</v>
      </c>
    </row>
    <row r="602" spans="2:65" s="13" customFormat="1" ht="11.25">
      <c r="B602" s="152"/>
      <c r="D602" s="146" t="s">
        <v>140</v>
      </c>
      <c r="E602" s="153" t="s">
        <v>19</v>
      </c>
      <c r="F602" s="154" t="s">
        <v>636</v>
      </c>
      <c r="H602" s="155">
        <v>1461.2750000000001</v>
      </c>
      <c r="I602" s="156"/>
      <c r="L602" s="152"/>
      <c r="M602" s="157"/>
      <c r="T602" s="158"/>
      <c r="AT602" s="153" t="s">
        <v>140</v>
      </c>
      <c r="AU602" s="153" t="s">
        <v>84</v>
      </c>
      <c r="AV602" s="13" t="s">
        <v>84</v>
      </c>
      <c r="AW602" s="13" t="s">
        <v>35</v>
      </c>
      <c r="AX602" s="13" t="s">
        <v>82</v>
      </c>
      <c r="AY602" s="153" t="s">
        <v>129</v>
      </c>
    </row>
    <row r="603" spans="2:65" s="1" customFormat="1" ht="66.75" customHeight="1">
      <c r="B603" s="33"/>
      <c r="C603" s="128" t="s">
        <v>637</v>
      </c>
      <c r="D603" s="128" t="s">
        <v>131</v>
      </c>
      <c r="E603" s="129" t="s">
        <v>638</v>
      </c>
      <c r="F603" s="130" t="s">
        <v>639</v>
      </c>
      <c r="G603" s="131" t="s">
        <v>329</v>
      </c>
      <c r="H603" s="132">
        <v>1916.2249999999999</v>
      </c>
      <c r="I603" s="133"/>
      <c r="J603" s="134">
        <f>ROUND(I603*H603,2)</f>
        <v>0</v>
      </c>
      <c r="K603" s="130" t="s">
        <v>135</v>
      </c>
      <c r="L603" s="33"/>
      <c r="M603" s="135" t="s">
        <v>19</v>
      </c>
      <c r="N603" s="136" t="s">
        <v>45</v>
      </c>
      <c r="P603" s="137">
        <f>O603*H603</f>
        <v>0</v>
      </c>
      <c r="Q603" s="137">
        <v>0</v>
      </c>
      <c r="R603" s="137">
        <f>Q603*H603</f>
        <v>0</v>
      </c>
      <c r="S603" s="137">
        <v>0</v>
      </c>
      <c r="T603" s="138">
        <f>S603*H603</f>
        <v>0</v>
      </c>
      <c r="AR603" s="139" t="s">
        <v>136</v>
      </c>
      <c r="AT603" s="139" t="s">
        <v>131</v>
      </c>
      <c r="AU603" s="139" t="s">
        <v>84</v>
      </c>
      <c r="AY603" s="18" t="s">
        <v>129</v>
      </c>
      <c r="BE603" s="140">
        <f>IF(N603="základní",J603,0)</f>
        <v>0</v>
      </c>
      <c r="BF603" s="140">
        <f>IF(N603="snížená",J603,0)</f>
        <v>0</v>
      </c>
      <c r="BG603" s="140">
        <f>IF(N603="zákl. přenesená",J603,0)</f>
        <v>0</v>
      </c>
      <c r="BH603" s="140">
        <f>IF(N603="sníž. přenesená",J603,0)</f>
        <v>0</v>
      </c>
      <c r="BI603" s="140">
        <f>IF(N603="nulová",J603,0)</f>
        <v>0</v>
      </c>
      <c r="BJ603" s="18" t="s">
        <v>82</v>
      </c>
      <c r="BK603" s="140">
        <f>ROUND(I603*H603,2)</f>
        <v>0</v>
      </c>
      <c r="BL603" s="18" t="s">
        <v>136</v>
      </c>
      <c r="BM603" s="139" t="s">
        <v>640</v>
      </c>
    </row>
    <row r="604" spans="2:65" s="1" customFormat="1" ht="11.25">
      <c r="B604" s="33"/>
      <c r="D604" s="141" t="s">
        <v>138</v>
      </c>
      <c r="F604" s="142" t="s">
        <v>641</v>
      </c>
      <c r="I604" s="143"/>
      <c r="L604" s="33"/>
      <c r="M604" s="144"/>
      <c r="T604" s="54"/>
      <c r="AT604" s="18" t="s">
        <v>138</v>
      </c>
      <c r="AU604" s="18" t="s">
        <v>84</v>
      </c>
    </row>
    <row r="605" spans="2:65" s="12" customFormat="1" ht="11.25">
      <c r="B605" s="145"/>
      <c r="D605" s="146" t="s">
        <v>140</v>
      </c>
      <c r="E605" s="147" t="s">
        <v>19</v>
      </c>
      <c r="F605" s="148" t="s">
        <v>141</v>
      </c>
      <c r="H605" s="147" t="s">
        <v>19</v>
      </c>
      <c r="I605" s="149"/>
      <c r="L605" s="145"/>
      <c r="M605" s="150"/>
      <c r="T605" s="151"/>
      <c r="AT605" s="147" t="s">
        <v>140</v>
      </c>
      <c r="AU605" s="147" t="s">
        <v>84</v>
      </c>
      <c r="AV605" s="12" t="s">
        <v>82</v>
      </c>
      <c r="AW605" s="12" t="s">
        <v>35</v>
      </c>
      <c r="AX605" s="12" t="s">
        <v>74</v>
      </c>
      <c r="AY605" s="147" t="s">
        <v>129</v>
      </c>
    </row>
    <row r="606" spans="2:65" s="12" customFormat="1" ht="11.25">
      <c r="B606" s="145"/>
      <c r="D606" s="146" t="s">
        <v>140</v>
      </c>
      <c r="E606" s="147" t="s">
        <v>19</v>
      </c>
      <c r="F606" s="148" t="s">
        <v>642</v>
      </c>
      <c r="H606" s="147" t="s">
        <v>19</v>
      </c>
      <c r="I606" s="149"/>
      <c r="L606" s="145"/>
      <c r="M606" s="150"/>
      <c r="T606" s="151"/>
      <c r="AT606" s="147" t="s">
        <v>140</v>
      </c>
      <c r="AU606" s="147" t="s">
        <v>84</v>
      </c>
      <c r="AV606" s="12" t="s">
        <v>82</v>
      </c>
      <c r="AW606" s="12" t="s">
        <v>35</v>
      </c>
      <c r="AX606" s="12" t="s">
        <v>74</v>
      </c>
      <c r="AY606" s="147" t="s">
        <v>129</v>
      </c>
    </row>
    <row r="607" spans="2:65" s="12" customFormat="1" ht="11.25">
      <c r="B607" s="145"/>
      <c r="D607" s="146" t="s">
        <v>140</v>
      </c>
      <c r="E607" s="147" t="s">
        <v>19</v>
      </c>
      <c r="F607" s="148" t="s">
        <v>643</v>
      </c>
      <c r="H607" s="147" t="s">
        <v>19</v>
      </c>
      <c r="I607" s="149"/>
      <c r="L607" s="145"/>
      <c r="M607" s="150"/>
      <c r="T607" s="151"/>
      <c r="AT607" s="147" t="s">
        <v>140</v>
      </c>
      <c r="AU607" s="147" t="s">
        <v>84</v>
      </c>
      <c r="AV607" s="12" t="s">
        <v>82</v>
      </c>
      <c r="AW607" s="12" t="s">
        <v>35</v>
      </c>
      <c r="AX607" s="12" t="s">
        <v>74</v>
      </c>
      <c r="AY607" s="147" t="s">
        <v>129</v>
      </c>
    </row>
    <row r="608" spans="2:65" s="12" customFormat="1" ht="11.25">
      <c r="B608" s="145"/>
      <c r="D608" s="146" t="s">
        <v>140</v>
      </c>
      <c r="E608" s="147" t="s">
        <v>19</v>
      </c>
      <c r="F608" s="148" t="s">
        <v>644</v>
      </c>
      <c r="H608" s="147" t="s">
        <v>19</v>
      </c>
      <c r="I608" s="149"/>
      <c r="L608" s="145"/>
      <c r="M608" s="150"/>
      <c r="T608" s="151"/>
      <c r="AT608" s="147" t="s">
        <v>140</v>
      </c>
      <c r="AU608" s="147" t="s">
        <v>84</v>
      </c>
      <c r="AV608" s="12" t="s">
        <v>82</v>
      </c>
      <c r="AW608" s="12" t="s">
        <v>35</v>
      </c>
      <c r="AX608" s="12" t="s">
        <v>74</v>
      </c>
      <c r="AY608" s="147" t="s">
        <v>129</v>
      </c>
    </row>
    <row r="609" spans="2:51" s="13" customFormat="1" ht="11.25">
      <c r="B609" s="152"/>
      <c r="D609" s="146" t="s">
        <v>140</v>
      </c>
      <c r="E609" s="153" t="s">
        <v>19</v>
      </c>
      <c r="F609" s="154" t="s">
        <v>645</v>
      </c>
      <c r="H609" s="155">
        <v>2208.4920000000002</v>
      </c>
      <c r="I609" s="156"/>
      <c r="L609" s="152"/>
      <c r="M609" s="157"/>
      <c r="T609" s="158"/>
      <c r="AT609" s="153" t="s">
        <v>140</v>
      </c>
      <c r="AU609" s="153" t="s">
        <v>84</v>
      </c>
      <c r="AV609" s="13" t="s">
        <v>84</v>
      </c>
      <c r="AW609" s="13" t="s">
        <v>35</v>
      </c>
      <c r="AX609" s="13" t="s">
        <v>74</v>
      </c>
      <c r="AY609" s="153" t="s">
        <v>129</v>
      </c>
    </row>
    <row r="610" spans="2:51" s="13" customFormat="1" ht="11.25">
      <c r="B610" s="152"/>
      <c r="D610" s="146" t="s">
        <v>140</v>
      </c>
      <c r="E610" s="153" t="s">
        <v>19</v>
      </c>
      <c r="F610" s="154" t="s">
        <v>646</v>
      </c>
      <c r="H610" s="155">
        <v>-370.44200000000001</v>
      </c>
      <c r="I610" s="156"/>
      <c r="L610" s="152"/>
      <c r="M610" s="157"/>
      <c r="T610" s="158"/>
      <c r="AT610" s="153" t="s">
        <v>140</v>
      </c>
      <c r="AU610" s="153" t="s">
        <v>84</v>
      </c>
      <c r="AV610" s="13" t="s">
        <v>84</v>
      </c>
      <c r="AW610" s="13" t="s">
        <v>35</v>
      </c>
      <c r="AX610" s="13" t="s">
        <v>74</v>
      </c>
      <c r="AY610" s="153" t="s">
        <v>129</v>
      </c>
    </row>
    <row r="611" spans="2:51" s="12" customFormat="1" ht="11.25">
      <c r="B611" s="145"/>
      <c r="D611" s="146" t="s">
        <v>140</v>
      </c>
      <c r="E611" s="147" t="s">
        <v>19</v>
      </c>
      <c r="F611" s="148" t="s">
        <v>647</v>
      </c>
      <c r="H611" s="147" t="s">
        <v>19</v>
      </c>
      <c r="I611" s="149"/>
      <c r="L611" s="145"/>
      <c r="M611" s="150"/>
      <c r="T611" s="151"/>
      <c r="AT611" s="147" t="s">
        <v>140</v>
      </c>
      <c r="AU611" s="147" t="s">
        <v>84</v>
      </c>
      <c r="AV611" s="12" t="s">
        <v>82</v>
      </c>
      <c r="AW611" s="12" t="s">
        <v>35</v>
      </c>
      <c r="AX611" s="12" t="s">
        <v>74</v>
      </c>
      <c r="AY611" s="147" t="s">
        <v>129</v>
      </c>
    </row>
    <row r="612" spans="2:51" s="13" customFormat="1" ht="11.25">
      <c r="B612" s="152"/>
      <c r="D612" s="146" t="s">
        <v>140</v>
      </c>
      <c r="E612" s="153" t="s">
        <v>19</v>
      </c>
      <c r="F612" s="154" t="s">
        <v>648</v>
      </c>
      <c r="H612" s="155">
        <v>5.8239999999999998</v>
      </c>
      <c r="I612" s="156"/>
      <c r="L612" s="152"/>
      <c r="M612" s="157"/>
      <c r="T612" s="158"/>
      <c r="AT612" s="153" t="s">
        <v>140</v>
      </c>
      <c r="AU612" s="153" t="s">
        <v>84</v>
      </c>
      <c r="AV612" s="13" t="s">
        <v>84</v>
      </c>
      <c r="AW612" s="13" t="s">
        <v>35</v>
      </c>
      <c r="AX612" s="13" t="s">
        <v>74</v>
      </c>
      <c r="AY612" s="153" t="s">
        <v>129</v>
      </c>
    </row>
    <row r="613" spans="2:51" s="13" customFormat="1" ht="11.25">
      <c r="B613" s="152"/>
      <c r="D613" s="146" t="s">
        <v>140</v>
      </c>
      <c r="E613" s="153" t="s">
        <v>19</v>
      </c>
      <c r="F613" s="154" t="s">
        <v>649</v>
      </c>
      <c r="H613" s="155">
        <v>-2.512</v>
      </c>
      <c r="I613" s="156"/>
      <c r="L613" s="152"/>
      <c r="M613" s="157"/>
      <c r="T613" s="158"/>
      <c r="AT613" s="153" t="s">
        <v>140</v>
      </c>
      <c r="AU613" s="153" t="s">
        <v>84</v>
      </c>
      <c r="AV613" s="13" t="s">
        <v>84</v>
      </c>
      <c r="AW613" s="13" t="s">
        <v>35</v>
      </c>
      <c r="AX613" s="13" t="s">
        <v>74</v>
      </c>
      <c r="AY613" s="153" t="s">
        <v>129</v>
      </c>
    </row>
    <row r="614" spans="2:51" s="12" customFormat="1" ht="11.25">
      <c r="B614" s="145"/>
      <c r="D614" s="146" t="s">
        <v>140</v>
      </c>
      <c r="E614" s="147" t="s">
        <v>19</v>
      </c>
      <c r="F614" s="148" t="s">
        <v>650</v>
      </c>
      <c r="H614" s="147" t="s">
        <v>19</v>
      </c>
      <c r="I614" s="149"/>
      <c r="L614" s="145"/>
      <c r="M614" s="150"/>
      <c r="T614" s="151"/>
      <c r="AT614" s="147" t="s">
        <v>140</v>
      </c>
      <c r="AU614" s="147" t="s">
        <v>84</v>
      </c>
      <c r="AV614" s="12" t="s">
        <v>82</v>
      </c>
      <c r="AW614" s="12" t="s">
        <v>35</v>
      </c>
      <c r="AX614" s="12" t="s">
        <v>74</v>
      </c>
      <c r="AY614" s="147" t="s">
        <v>129</v>
      </c>
    </row>
    <row r="615" spans="2:51" s="13" customFormat="1" ht="11.25">
      <c r="B615" s="152"/>
      <c r="D615" s="146" t="s">
        <v>140</v>
      </c>
      <c r="E615" s="153" t="s">
        <v>19</v>
      </c>
      <c r="F615" s="154" t="s">
        <v>651</v>
      </c>
      <c r="H615" s="155">
        <v>55.198</v>
      </c>
      <c r="I615" s="156"/>
      <c r="L615" s="152"/>
      <c r="M615" s="157"/>
      <c r="T615" s="158"/>
      <c r="AT615" s="153" t="s">
        <v>140</v>
      </c>
      <c r="AU615" s="153" t="s">
        <v>84</v>
      </c>
      <c r="AV615" s="13" t="s">
        <v>84</v>
      </c>
      <c r="AW615" s="13" t="s">
        <v>35</v>
      </c>
      <c r="AX615" s="13" t="s">
        <v>74</v>
      </c>
      <c r="AY615" s="153" t="s">
        <v>129</v>
      </c>
    </row>
    <row r="616" spans="2:51" s="13" customFormat="1" ht="11.25">
      <c r="B616" s="152"/>
      <c r="D616" s="146" t="s">
        <v>140</v>
      </c>
      <c r="E616" s="153" t="s">
        <v>19</v>
      </c>
      <c r="F616" s="154" t="s">
        <v>652</v>
      </c>
      <c r="H616" s="155">
        <v>-8.0289999999999999</v>
      </c>
      <c r="I616" s="156"/>
      <c r="L616" s="152"/>
      <c r="M616" s="157"/>
      <c r="T616" s="158"/>
      <c r="AT616" s="153" t="s">
        <v>140</v>
      </c>
      <c r="AU616" s="153" t="s">
        <v>84</v>
      </c>
      <c r="AV616" s="13" t="s">
        <v>84</v>
      </c>
      <c r="AW616" s="13" t="s">
        <v>35</v>
      </c>
      <c r="AX616" s="13" t="s">
        <v>74</v>
      </c>
      <c r="AY616" s="153" t="s">
        <v>129</v>
      </c>
    </row>
    <row r="617" spans="2:51" s="12" customFormat="1" ht="11.25">
      <c r="B617" s="145"/>
      <c r="D617" s="146" t="s">
        <v>140</v>
      </c>
      <c r="E617" s="147" t="s">
        <v>19</v>
      </c>
      <c r="F617" s="148" t="s">
        <v>653</v>
      </c>
      <c r="H617" s="147" t="s">
        <v>19</v>
      </c>
      <c r="I617" s="149"/>
      <c r="L617" s="145"/>
      <c r="M617" s="150"/>
      <c r="T617" s="151"/>
      <c r="AT617" s="147" t="s">
        <v>140</v>
      </c>
      <c r="AU617" s="147" t="s">
        <v>84</v>
      </c>
      <c r="AV617" s="12" t="s">
        <v>82</v>
      </c>
      <c r="AW617" s="12" t="s">
        <v>35</v>
      </c>
      <c r="AX617" s="12" t="s">
        <v>74</v>
      </c>
      <c r="AY617" s="147" t="s">
        <v>129</v>
      </c>
    </row>
    <row r="618" spans="2:51" s="13" customFormat="1" ht="11.25">
      <c r="B618" s="152"/>
      <c r="D618" s="146" t="s">
        <v>140</v>
      </c>
      <c r="E618" s="153" t="s">
        <v>19</v>
      </c>
      <c r="F618" s="154" t="s">
        <v>654</v>
      </c>
      <c r="H618" s="155">
        <v>11.88</v>
      </c>
      <c r="I618" s="156"/>
      <c r="L618" s="152"/>
      <c r="M618" s="157"/>
      <c r="T618" s="158"/>
      <c r="AT618" s="153" t="s">
        <v>140</v>
      </c>
      <c r="AU618" s="153" t="s">
        <v>84</v>
      </c>
      <c r="AV618" s="13" t="s">
        <v>84</v>
      </c>
      <c r="AW618" s="13" t="s">
        <v>35</v>
      </c>
      <c r="AX618" s="13" t="s">
        <v>74</v>
      </c>
      <c r="AY618" s="153" t="s">
        <v>129</v>
      </c>
    </row>
    <row r="619" spans="2:51" s="13" customFormat="1" ht="11.25">
      <c r="B619" s="152"/>
      <c r="D619" s="146" t="s">
        <v>140</v>
      </c>
      <c r="E619" s="153" t="s">
        <v>19</v>
      </c>
      <c r="F619" s="154" t="s">
        <v>655</v>
      </c>
      <c r="H619" s="155">
        <v>-0.622</v>
      </c>
      <c r="I619" s="156"/>
      <c r="L619" s="152"/>
      <c r="M619" s="157"/>
      <c r="T619" s="158"/>
      <c r="AT619" s="153" t="s">
        <v>140</v>
      </c>
      <c r="AU619" s="153" t="s">
        <v>84</v>
      </c>
      <c r="AV619" s="13" t="s">
        <v>84</v>
      </c>
      <c r="AW619" s="13" t="s">
        <v>35</v>
      </c>
      <c r="AX619" s="13" t="s">
        <v>74</v>
      </c>
      <c r="AY619" s="153" t="s">
        <v>129</v>
      </c>
    </row>
    <row r="620" spans="2:51" s="12" customFormat="1" ht="11.25">
      <c r="B620" s="145"/>
      <c r="D620" s="146" t="s">
        <v>140</v>
      </c>
      <c r="E620" s="147" t="s">
        <v>19</v>
      </c>
      <c r="F620" s="148" t="s">
        <v>656</v>
      </c>
      <c r="H620" s="147" t="s">
        <v>19</v>
      </c>
      <c r="I620" s="149"/>
      <c r="L620" s="145"/>
      <c r="M620" s="150"/>
      <c r="T620" s="151"/>
      <c r="AT620" s="147" t="s">
        <v>140</v>
      </c>
      <c r="AU620" s="147" t="s">
        <v>84</v>
      </c>
      <c r="AV620" s="12" t="s">
        <v>82</v>
      </c>
      <c r="AW620" s="12" t="s">
        <v>35</v>
      </c>
      <c r="AX620" s="12" t="s">
        <v>74</v>
      </c>
      <c r="AY620" s="147" t="s">
        <v>129</v>
      </c>
    </row>
    <row r="621" spans="2:51" s="13" customFormat="1" ht="11.25">
      <c r="B621" s="152"/>
      <c r="D621" s="146" t="s">
        <v>140</v>
      </c>
      <c r="E621" s="153" t="s">
        <v>19</v>
      </c>
      <c r="F621" s="154" t="s">
        <v>657</v>
      </c>
      <c r="H621" s="155">
        <v>9.2799999999999994</v>
      </c>
      <c r="I621" s="156"/>
      <c r="L621" s="152"/>
      <c r="M621" s="157"/>
      <c r="T621" s="158"/>
      <c r="AT621" s="153" t="s">
        <v>140</v>
      </c>
      <c r="AU621" s="153" t="s">
        <v>84</v>
      </c>
      <c r="AV621" s="13" t="s">
        <v>84</v>
      </c>
      <c r="AW621" s="13" t="s">
        <v>35</v>
      </c>
      <c r="AX621" s="13" t="s">
        <v>74</v>
      </c>
      <c r="AY621" s="153" t="s">
        <v>129</v>
      </c>
    </row>
    <row r="622" spans="2:51" s="13" customFormat="1" ht="11.25">
      <c r="B622" s="152"/>
      <c r="D622" s="146" t="s">
        <v>140</v>
      </c>
      <c r="E622" s="153" t="s">
        <v>19</v>
      </c>
      <c r="F622" s="154" t="s">
        <v>658</v>
      </c>
      <c r="H622" s="155">
        <v>-1.8440000000000001</v>
      </c>
      <c r="I622" s="156"/>
      <c r="L622" s="152"/>
      <c r="M622" s="157"/>
      <c r="T622" s="158"/>
      <c r="AT622" s="153" t="s">
        <v>140</v>
      </c>
      <c r="AU622" s="153" t="s">
        <v>84</v>
      </c>
      <c r="AV622" s="13" t="s">
        <v>84</v>
      </c>
      <c r="AW622" s="13" t="s">
        <v>35</v>
      </c>
      <c r="AX622" s="13" t="s">
        <v>74</v>
      </c>
      <c r="AY622" s="153" t="s">
        <v>129</v>
      </c>
    </row>
    <row r="623" spans="2:51" s="15" customFormat="1" ht="11.25">
      <c r="B623" s="166"/>
      <c r="D623" s="146" t="s">
        <v>140</v>
      </c>
      <c r="E623" s="167" t="s">
        <v>19</v>
      </c>
      <c r="F623" s="168" t="s">
        <v>348</v>
      </c>
      <c r="H623" s="169">
        <v>1907.2250000000004</v>
      </c>
      <c r="I623" s="170"/>
      <c r="L623" s="166"/>
      <c r="M623" s="171"/>
      <c r="T623" s="172"/>
      <c r="AT623" s="167" t="s">
        <v>140</v>
      </c>
      <c r="AU623" s="167" t="s">
        <v>84</v>
      </c>
      <c r="AV623" s="15" t="s">
        <v>149</v>
      </c>
      <c r="AW623" s="15" t="s">
        <v>35</v>
      </c>
      <c r="AX623" s="15" t="s">
        <v>74</v>
      </c>
      <c r="AY623" s="167" t="s">
        <v>129</v>
      </c>
    </row>
    <row r="624" spans="2:51" s="12" customFormat="1" ht="11.25">
      <c r="B624" s="145"/>
      <c r="D624" s="146" t="s">
        <v>140</v>
      </c>
      <c r="E624" s="147" t="s">
        <v>19</v>
      </c>
      <c r="F624" s="148" t="s">
        <v>659</v>
      </c>
      <c r="H624" s="147" t="s">
        <v>19</v>
      </c>
      <c r="I624" s="149"/>
      <c r="L624" s="145"/>
      <c r="M624" s="150"/>
      <c r="T624" s="151"/>
      <c r="AT624" s="147" t="s">
        <v>140</v>
      </c>
      <c r="AU624" s="147" t="s">
        <v>84</v>
      </c>
      <c r="AV624" s="12" t="s">
        <v>82</v>
      </c>
      <c r="AW624" s="12" t="s">
        <v>35</v>
      </c>
      <c r="AX624" s="12" t="s">
        <v>74</v>
      </c>
      <c r="AY624" s="147" t="s">
        <v>129</v>
      </c>
    </row>
    <row r="625" spans="2:65" s="12" customFormat="1" ht="11.25">
      <c r="B625" s="145"/>
      <c r="D625" s="146" t="s">
        <v>140</v>
      </c>
      <c r="E625" s="147" t="s">
        <v>19</v>
      </c>
      <c r="F625" s="148" t="s">
        <v>660</v>
      </c>
      <c r="H625" s="147" t="s">
        <v>19</v>
      </c>
      <c r="I625" s="149"/>
      <c r="L625" s="145"/>
      <c r="M625" s="150"/>
      <c r="T625" s="151"/>
      <c r="AT625" s="147" t="s">
        <v>140</v>
      </c>
      <c r="AU625" s="147" t="s">
        <v>84</v>
      </c>
      <c r="AV625" s="12" t="s">
        <v>82</v>
      </c>
      <c r="AW625" s="12" t="s">
        <v>35</v>
      </c>
      <c r="AX625" s="12" t="s">
        <v>74</v>
      </c>
      <c r="AY625" s="147" t="s">
        <v>129</v>
      </c>
    </row>
    <row r="626" spans="2:65" s="12" customFormat="1" ht="22.5">
      <c r="B626" s="145"/>
      <c r="D626" s="146" t="s">
        <v>140</v>
      </c>
      <c r="E626" s="147" t="s">
        <v>19</v>
      </c>
      <c r="F626" s="148" t="s">
        <v>661</v>
      </c>
      <c r="H626" s="147" t="s">
        <v>19</v>
      </c>
      <c r="I626" s="149"/>
      <c r="L626" s="145"/>
      <c r="M626" s="150"/>
      <c r="T626" s="151"/>
      <c r="AT626" s="147" t="s">
        <v>140</v>
      </c>
      <c r="AU626" s="147" t="s">
        <v>84</v>
      </c>
      <c r="AV626" s="12" t="s">
        <v>82</v>
      </c>
      <c r="AW626" s="12" t="s">
        <v>35</v>
      </c>
      <c r="AX626" s="12" t="s">
        <v>74</v>
      </c>
      <c r="AY626" s="147" t="s">
        <v>129</v>
      </c>
    </row>
    <row r="627" spans="2:65" s="13" customFormat="1" ht="11.25">
      <c r="B627" s="152"/>
      <c r="D627" s="146" t="s">
        <v>140</v>
      </c>
      <c r="E627" s="153" t="s">
        <v>19</v>
      </c>
      <c r="F627" s="154" t="s">
        <v>662</v>
      </c>
      <c r="H627" s="155">
        <v>5</v>
      </c>
      <c r="I627" s="156"/>
      <c r="L627" s="152"/>
      <c r="M627" s="157"/>
      <c r="T627" s="158"/>
      <c r="AT627" s="153" t="s">
        <v>140</v>
      </c>
      <c r="AU627" s="153" t="s">
        <v>84</v>
      </c>
      <c r="AV627" s="13" t="s">
        <v>84</v>
      </c>
      <c r="AW627" s="13" t="s">
        <v>35</v>
      </c>
      <c r="AX627" s="13" t="s">
        <v>74</v>
      </c>
      <c r="AY627" s="153" t="s">
        <v>129</v>
      </c>
    </row>
    <row r="628" spans="2:65" s="15" customFormat="1" ht="11.25">
      <c r="B628" s="166"/>
      <c r="D628" s="146" t="s">
        <v>140</v>
      </c>
      <c r="E628" s="167" t="s">
        <v>19</v>
      </c>
      <c r="F628" s="168" t="s">
        <v>348</v>
      </c>
      <c r="H628" s="169">
        <v>5</v>
      </c>
      <c r="I628" s="170"/>
      <c r="L628" s="166"/>
      <c r="M628" s="171"/>
      <c r="T628" s="172"/>
      <c r="AT628" s="167" t="s">
        <v>140</v>
      </c>
      <c r="AU628" s="167" t="s">
        <v>84</v>
      </c>
      <c r="AV628" s="15" t="s">
        <v>149</v>
      </c>
      <c r="AW628" s="15" t="s">
        <v>35</v>
      </c>
      <c r="AX628" s="15" t="s">
        <v>74</v>
      </c>
      <c r="AY628" s="167" t="s">
        <v>129</v>
      </c>
    </row>
    <row r="629" spans="2:65" s="12" customFormat="1" ht="22.5">
      <c r="B629" s="145"/>
      <c r="D629" s="146" t="s">
        <v>140</v>
      </c>
      <c r="E629" s="147" t="s">
        <v>19</v>
      </c>
      <c r="F629" s="148" t="s">
        <v>663</v>
      </c>
      <c r="H629" s="147" t="s">
        <v>19</v>
      </c>
      <c r="I629" s="149"/>
      <c r="L629" s="145"/>
      <c r="M629" s="150"/>
      <c r="T629" s="151"/>
      <c r="AT629" s="147" t="s">
        <v>140</v>
      </c>
      <c r="AU629" s="147" t="s">
        <v>84</v>
      </c>
      <c r="AV629" s="12" t="s">
        <v>82</v>
      </c>
      <c r="AW629" s="12" t="s">
        <v>35</v>
      </c>
      <c r="AX629" s="12" t="s">
        <v>74</v>
      </c>
      <c r="AY629" s="147" t="s">
        <v>129</v>
      </c>
    </row>
    <row r="630" spans="2:65" s="13" customFormat="1" ht="11.25">
      <c r="B630" s="152"/>
      <c r="D630" s="146" t="s">
        <v>140</v>
      </c>
      <c r="E630" s="153" t="s">
        <v>19</v>
      </c>
      <c r="F630" s="154" t="s">
        <v>664</v>
      </c>
      <c r="H630" s="155">
        <v>4</v>
      </c>
      <c r="I630" s="156"/>
      <c r="L630" s="152"/>
      <c r="M630" s="157"/>
      <c r="T630" s="158"/>
      <c r="AT630" s="153" t="s">
        <v>140</v>
      </c>
      <c r="AU630" s="153" t="s">
        <v>84</v>
      </c>
      <c r="AV630" s="13" t="s">
        <v>84</v>
      </c>
      <c r="AW630" s="13" t="s">
        <v>35</v>
      </c>
      <c r="AX630" s="13" t="s">
        <v>74</v>
      </c>
      <c r="AY630" s="153" t="s">
        <v>129</v>
      </c>
    </row>
    <row r="631" spans="2:65" s="15" customFormat="1" ht="11.25">
      <c r="B631" s="166"/>
      <c r="D631" s="146" t="s">
        <v>140</v>
      </c>
      <c r="E631" s="167" t="s">
        <v>19</v>
      </c>
      <c r="F631" s="168" t="s">
        <v>348</v>
      </c>
      <c r="H631" s="169">
        <v>4</v>
      </c>
      <c r="I631" s="170"/>
      <c r="L631" s="166"/>
      <c r="M631" s="171"/>
      <c r="T631" s="172"/>
      <c r="AT631" s="167" t="s">
        <v>140</v>
      </c>
      <c r="AU631" s="167" t="s">
        <v>84</v>
      </c>
      <c r="AV631" s="15" t="s">
        <v>149</v>
      </c>
      <c r="AW631" s="15" t="s">
        <v>35</v>
      </c>
      <c r="AX631" s="15" t="s">
        <v>74</v>
      </c>
      <c r="AY631" s="167" t="s">
        <v>129</v>
      </c>
    </row>
    <row r="632" spans="2:65" s="14" customFormat="1" ht="11.25">
      <c r="B632" s="159"/>
      <c r="D632" s="146" t="s">
        <v>140</v>
      </c>
      <c r="E632" s="160" t="s">
        <v>19</v>
      </c>
      <c r="F632" s="161" t="s">
        <v>190</v>
      </c>
      <c r="H632" s="162">
        <v>1916.2250000000004</v>
      </c>
      <c r="I632" s="163"/>
      <c r="L632" s="159"/>
      <c r="M632" s="164"/>
      <c r="T632" s="165"/>
      <c r="AT632" s="160" t="s">
        <v>140</v>
      </c>
      <c r="AU632" s="160" t="s">
        <v>84</v>
      </c>
      <c r="AV632" s="14" t="s">
        <v>136</v>
      </c>
      <c r="AW632" s="14" t="s">
        <v>35</v>
      </c>
      <c r="AX632" s="14" t="s">
        <v>82</v>
      </c>
      <c r="AY632" s="160" t="s">
        <v>129</v>
      </c>
    </row>
    <row r="633" spans="2:65" s="1" customFormat="1" ht="16.5" customHeight="1">
      <c r="B633" s="33"/>
      <c r="C633" s="173" t="s">
        <v>665</v>
      </c>
      <c r="D633" s="173" t="s">
        <v>623</v>
      </c>
      <c r="E633" s="174" t="s">
        <v>666</v>
      </c>
      <c r="F633" s="175" t="s">
        <v>667</v>
      </c>
      <c r="G633" s="176" t="s">
        <v>574</v>
      </c>
      <c r="H633" s="177">
        <v>3824.45</v>
      </c>
      <c r="I633" s="178"/>
      <c r="J633" s="179">
        <f>ROUND(I633*H633,2)</f>
        <v>0</v>
      </c>
      <c r="K633" s="175" t="s">
        <v>135</v>
      </c>
      <c r="L633" s="180"/>
      <c r="M633" s="181" t="s">
        <v>19</v>
      </c>
      <c r="N633" s="182" t="s">
        <v>45</v>
      </c>
      <c r="P633" s="137">
        <f>O633*H633</f>
        <v>0</v>
      </c>
      <c r="Q633" s="137">
        <v>0</v>
      </c>
      <c r="R633" s="137">
        <f>Q633*H633</f>
        <v>0</v>
      </c>
      <c r="S633" s="137">
        <v>0</v>
      </c>
      <c r="T633" s="138">
        <f>S633*H633</f>
        <v>0</v>
      </c>
      <c r="AR633" s="139" t="s">
        <v>173</v>
      </c>
      <c r="AT633" s="139" t="s">
        <v>623</v>
      </c>
      <c r="AU633" s="139" t="s">
        <v>84</v>
      </c>
      <c r="AY633" s="18" t="s">
        <v>129</v>
      </c>
      <c r="BE633" s="140">
        <f>IF(N633="základní",J633,0)</f>
        <v>0</v>
      </c>
      <c r="BF633" s="140">
        <f>IF(N633="snížená",J633,0)</f>
        <v>0</v>
      </c>
      <c r="BG633" s="140">
        <f>IF(N633="zákl. přenesená",J633,0)</f>
        <v>0</v>
      </c>
      <c r="BH633" s="140">
        <f>IF(N633="sníž. přenesená",J633,0)</f>
        <v>0</v>
      </c>
      <c r="BI633" s="140">
        <f>IF(N633="nulová",J633,0)</f>
        <v>0</v>
      </c>
      <c r="BJ633" s="18" t="s">
        <v>82</v>
      </c>
      <c r="BK633" s="140">
        <f>ROUND(I633*H633,2)</f>
        <v>0</v>
      </c>
      <c r="BL633" s="18" t="s">
        <v>136</v>
      </c>
      <c r="BM633" s="139" t="s">
        <v>668</v>
      </c>
    </row>
    <row r="634" spans="2:65" s="12" customFormat="1" ht="11.25">
      <c r="B634" s="145"/>
      <c r="D634" s="146" t="s">
        <v>140</v>
      </c>
      <c r="E634" s="147" t="s">
        <v>19</v>
      </c>
      <c r="F634" s="148" t="s">
        <v>669</v>
      </c>
      <c r="H634" s="147" t="s">
        <v>19</v>
      </c>
      <c r="I634" s="149"/>
      <c r="L634" s="145"/>
      <c r="M634" s="150"/>
      <c r="T634" s="151"/>
      <c r="AT634" s="147" t="s">
        <v>140</v>
      </c>
      <c r="AU634" s="147" t="s">
        <v>84</v>
      </c>
      <c r="AV634" s="12" t="s">
        <v>82</v>
      </c>
      <c r="AW634" s="12" t="s">
        <v>35</v>
      </c>
      <c r="AX634" s="12" t="s">
        <v>74</v>
      </c>
      <c r="AY634" s="147" t="s">
        <v>129</v>
      </c>
    </row>
    <row r="635" spans="2:65" s="12" customFormat="1" ht="11.25">
      <c r="B635" s="145"/>
      <c r="D635" s="146" t="s">
        <v>140</v>
      </c>
      <c r="E635" s="147" t="s">
        <v>19</v>
      </c>
      <c r="F635" s="148" t="s">
        <v>670</v>
      </c>
      <c r="H635" s="147" t="s">
        <v>19</v>
      </c>
      <c r="I635" s="149"/>
      <c r="L635" s="145"/>
      <c r="M635" s="150"/>
      <c r="T635" s="151"/>
      <c r="AT635" s="147" t="s">
        <v>140</v>
      </c>
      <c r="AU635" s="147" t="s">
        <v>84</v>
      </c>
      <c r="AV635" s="12" t="s">
        <v>82</v>
      </c>
      <c r="AW635" s="12" t="s">
        <v>35</v>
      </c>
      <c r="AX635" s="12" t="s">
        <v>74</v>
      </c>
      <c r="AY635" s="147" t="s">
        <v>129</v>
      </c>
    </row>
    <row r="636" spans="2:65" s="13" customFormat="1" ht="11.25">
      <c r="B636" s="152"/>
      <c r="D636" s="146" t="s">
        <v>140</v>
      </c>
      <c r="E636" s="153" t="s">
        <v>19</v>
      </c>
      <c r="F636" s="154" t="s">
        <v>671</v>
      </c>
      <c r="H636" s="155">
        <v>1907.2249999999999</v>
      </c>
      <c r="I636" s="156"/>
      <c r="L636" s="152"/>
      <c r="M636" s="157"/>
      <c r="T636" s="158"/>
      <c r="AT636" s="153" t="s">
        <v>140</v>
      </c>
      <c r="AU636" s="153" t="s">
        <v>84</v>
      </c>
      <c r="AV636" s="13" t="s">
        <v>84</v>
      </c>
      <c r="AW636" s="13" t="s">
        <v>35</v>
      </c>
      <c r="AX636" s="13" t="s">
        <v>74</v>
      </c>
      <c r="AY636" s="153" t="s">
        <v>129</v>
      </c>
    </row>
    <row r="637" spans="2:65" s="13" customFormat="1" ht="11.25">
      <c r="B637" s="152"/>
      <c r="D637" s="146" t="s">
        <v>140</v>
      </c>
      <c r="E637" s="153" t="s">
        <v>19</v>
      </c>
      <c r="F637" s="154" t="s">
        <v>672</v>
      </c>
      <c r="H637" s="155">
        <v>5</v>
      </c>
      <c r="I637" s="156"/>
      <c r="L637" s="152"/>
      <c r="M637" s="157"/>
      <c r="T637" s="158"/>
      <c r="AT637" s="153" t="s">
        <v>140</v>
      </c>
      <c r="AU637" s="153" t="s">
        <v>84</v>
      </c>
      <c r="AV637" s="13" t="s">
        <v>84</v>
      </c>
      <c r="AW637" s="13" t="s">
        <v>35</v>
      </c>
      <c r="AX637" s="13" t="s">
        <v>74</v>
      </c>
      <c r="AY637" s="153" t="s">
        <v>129</v>
      </c>
    </row>
    <row r="638" spans="2:65" s="14" customFormat="1" ht="11.25">
      <c r="B638" s="159"/>
      <c r="D638" s="146" t="s">
        <v>140</v>
      </c>
      <c r="E638" s="160" t="s">
        <v>19</v>
      </c>
      <c r="F638" s="161" t="s">
        <v>190</v>
      </c>
      <c r="H638" s="162">
        <v>1912.2249999999999</v>
      </c>
      <c r="I638" s="163"/>
      <c r="L638" s="159"/>
      <c r="M638" s="164"/>
      <c r="T638" s="165"/>
      <c r="AT638" s="160" t="s">
        <v>140</v>
      </c>
      <c r="AU638" s="160" t="s">
        <v>84</v>
      </c>
      <c r="AV638" s="14" t="s">
        <v>136</v>
      </c>
      <c r="AW638" s="14" t="s">
        <v>35</v>
      </c>
      <c r="AX638" s="14" t="s">
        <v>82</v>
      </c>
      <c r="AY638" s="160" t="s">
        <v>129</v>
      </c>
    </row>
    <row r="639" spans="2:65" s="13" customFormat="1" ht="11.25">
      <c r="B639" s="152"/>
      <c r="D639" s="146" t="s">
        <v>140</v>
      </c>
      <c r="F639" s="154" t="s">
        <v>673</v>
      </c>
      <c r="H639" s="155">
        <v>3824.45</v>
      </c>
      <c r="I639" s="156"/>
      <c r="L639" s="152"/>
      <c r="M639" s="157"/>
      <c r="T639" s="158"/>
      <c r="AT639" s="153" t="s">
        <v>140</v>
      </c>
      <c r="AU639" s="153" t="s">
        <v>84</v>
      </c>
      <c r="AV639" s="13" t="s">
        <v>84</v>
      </c>
      <c r="AW639" s="13" t="s">
        <v>4</v>
      </c>
      <c r="AX639" s="13" t="s">
        <v>82</v>
      </c>
      <c r="AY639" s="153" t="s">
        <v>129</v>
      </c>
    </row>
    <row r="640" spans="2:65" s="1" customFormat="1" ht="16.5" customHeight="1">
      <c r="B640" s="33"/>
      <c r="C640" s="173" t="s">
        <v>674</v>
      </c>
      <c r="D640" s="173" t="s">
        <v>623</v>
      </c>
      <c r="E640" s="174" t="s">
        <v>675</v>
      </c>
      <c r="F640" s="175" t="s">
        <v>676</v>
      </c>
      <c r="G640" s="176" t="s">
        <v>574</v>
      </c>
      <c r="H640" s="177">
        <v>8</v>
      </c>
      <c r="I640" s="178"/>
      <c r="J640" s="179">
        <f>ROUND(I640*H640,2)</f>
        <v>0</v>
      </c>
      <c r="K640" s="175" t="s">
        <v>135</v>
      </c>
      <c r="L640" s="180"/>
      <c r="M640" s="181" t="s">
        <v>19</v>
      </c>
      <c r="N640" s="182" t="s">
        <v>45</v>
      </c>
      <c r="P640" s="137">
        <f>O640*H640</f>
        <v>0</v>
      </c>
      <c r="Q640" s="137">
        <v>0</v>
      </c>
      <c r="R640" s="137">
        <f>Q640*H640</f>
        <v>0</v>
      </c>
      <c r="S640" s="137">
        <v>0</v>
      </c>
      <c r="T640" s="138">
        <f>S640*H640</f>
        <v>0</v>
      </c>
      <c r="AR640" s="139" t="s">
        <v>173</v>
      </c>
      <c r="AT640" s="139" t="s">
        <v>623</v>
      </c>
      <c r="AU640" s="139" t="s">
        <v>84</v>
      </c>
      <c r="AY640" s="18" t="s">
        <v>129</v>
      </c>
      <c r="BE640" s="140">
        <f>IF(N640="základní",J640,0)</f>
        <v>0</v>
      </c>
      <c r="BF640" s="140">
        <f>IF(N640="snížená",J640,0)</f>
        <v>0</v>
      </c>
      <c r="BG640" s="140">
        <f>IF(N640="zákl. přenesená",J640,0)</f>
        <v>0</v>
      </c>
      <c r="BH640" s="140">
        <f>IF(N640="sníž. přenesená",J640,0)</f>
        <v>0</v>
      </c>
      <c r="BI640" s="140">
        <f>IF(N640="nulová",J640,0)</f>
        <v>0</v>
      </c>
      <c r="BJ640" s="18" t="s">
        <v>82</v>
      </c>
      <c r="BK640" s="140">
        <f>ROUND(I640*H640,2)</f>
        <v>0</v>
      </c>
      <c r="BL640" s="18" t="s">
        <v>136</v>
      </c>
      <c r="BM640" s="139" t="s">
        <v>677</v>
      </c>
    </row>
    <row r="641" spans="2:65" s="12" customFormat="1" ht="22.5">
      <c r="B641" s="145"/>
      <c r="D641" s="146" t="s">
        <v>140</v>
      </c>
      <c r="E641" s="147" t="s">
        <v>19</v>
      </c>
      <c r="F641" s="148" t="s">
        <v>344</v>
      </c>
      <c r="H641" s="147" t="s">
        <v>19</v>
      </c>
      <c r="I641" s="149"/>
      <c r="L641" s="145"/>
      <c r="M641" s="150"/>
      <c r="T641" s="151"/>
      <c r="AT641" s="147" t="s">
        <v>140</v>
      </c>
      <c r="AU641" s="147" t="s">
        <v>84</v>
      </c>
      <c r="AV641" s="12" t="s">
        <v>82</v>
      </c>
      <c r="AW641" s="12" t="s">
        <v>35</v>
      </c>
      <c r="AX641" s="12" t="s">
        <v>74</v>
      </c>
      <c r="AY641" s="147" t="s">
        <v>129</v>
      </c>
    </row>
    <row r="642" spans="2:65" s="12" customFormat="1" ht="22.5">
      <c r="B642" s="145"/>
      <c r="D642" s="146" t="s">
        <v>140</v>
      </c>
      <c r="E642" s="147" t="s">
        <v>19</v>
      </c>
      <c r="F642" s="148" t="s">
        <v>345</v>
      </c>
      <c r="H642" s="147" t="s">
        <v>19</v>
      </c>
      <c r="I642" s="149"/>
      <c r="L642" s="145"/>
      <c r="M642" s="150"/>
      <c r="T642" s="151"/>
      <c r="AT642" s="147" t="s">
        <v>140</v>
      </c>
      <c r="AU642" s="147" t="s">
        <v>84</v>
      </c>
      <c r="AV642" s="12" t="s">
        <v>82</v>
      </c>
      <c r="AW642" s="12" t="s">
        <v>35</v>
      </c>
      <c r="AX642" s="12" t="s">
        <v>74</v>
      </c>
      <c r="AY642" s="147" t="s">
        <v>129</v>
      </c>
    </row>
    <row r="643" spans="2:65" s="12" customFormat="1" ht="11.25">
      <c r="B643" s="145"/>
      <c r="D643" s="146" t="s">
        <v>140</v>
      </c>
      <c r="E643" s="147" t="s">
        <v>19</v>
      </c>
      <c r="F643" s="148" t="s">
        <v>678</v>
      </c>
      <c r="H643" s="147" t="s">
        <v>19</v>
      </c>
      <c r="I643" s="149"/>
      <c r="L643" s="145"/>
      <c r="M643" s="150"/>
      <c r="T643" s="151"/>
      <c r="AT643" s="147" t="s">
        <v>140</v>
      </c>
      <c r="AU643" s="147" t="s">
        <v>84</v>
      </c>
      <c r="AV643" s="12" t="s">
        <v>82</v>
      </c>
      <c r="AW643" s="12" t="s">
        <v>35</v>
      </c>
      <c r="AX643" s="12" t="s">
        <v>74</v>
      </c>
      <c r="AY643" s="147" t="s">
        <v>129</v>
      </c>
    </row>
    <row r="644" spans="2:65" s="12" customFormat="1" ht="22.5">
      <c r="B644" s="145"/>
      <c r="D644" s="146" t="s">
        <v>140</v>
      </c>
      <c r="E644" s="147" t="s">
        <v>19</v>
      </c>
      <c r="F644" s="148" t="s">
        <v>679</v>
      </c>
      <c r="H644" s="147" t="s">
        <v>19</v>
      </c>
      <c r="I644" s="149"/>
      <c r="L644" s="145"/>
      <c r="M644" s="150"/>
      <c r="T644" s="151"/>
      <c r="AT644" s="147" t="s">
        <v>140</v>
      </c>
      <c r="AU644" s="147" t="s">
        <v>84</v>
      </c>
      <c r="AV644" s="12" t="s">
        <v>82</v>
      </c>
      <c r="AW644" s="12" t="s">
        <v>35</v>
      </c>
      <c r="AX644" s="12" t="s">
        <v>74</v>
      </c>
      <c r="AY644" s="147" t="s">
        <v>129</v>
      </c>
    </row>
    <row r="645" spans="2:65" s="13" customFormat="1" ht="11.25">
      <c r="B645" s="152"/>
      <c r="D645" s="146" t="s">
        <v>140</v>
      </c>
      <c r="E645" s="153" t="s">
        <v>19</v>
      </c>
      <c r="F645" s="154" t="s">
        <v>664</v>
      </c>
      <c r="H645" s="155">
        <v>4</v>
      </c>
      <c r="I645" s="156"/>
      <c r="L645" s="152"/>
      <c r="M645" s="157"/>
      <c r="T645" s="158"/>
      <c r="AT645" s="153" t="s">
        <v>140</v>
      </c>
      <c r="AU645" s="153" t="s">
        <v>84</v>
      </c>
      <c r="AV645" s="13" t="s">
        <v>84</v>
      </c>
      <c r="AW645" s="13" t="s">
        <v>35</v>
      </c>
      <c r="AX645" s="13" t="s">
        <v>74</v>
      </c>
      <c r="AY645" s="153" t="s">
        <v>129</v>
      </c>
    </row>
    <row r="646" spans="2:65" s="14" customFormat="1" ht="11.25">
      <c r="B646" s="159"/>
      <c r="D646" s="146" t="s">
        <v>140</v>
      </c>
      <c r="E646" s="160" t="s">
        <v>19</v>
      </c>
      <c r="F646" s="161" t="s">
        <v>190</v>
      </c>
      <c r="H646" s="162">
        <v>4</v>
      </c>
      <c r="I646" s="163"/>
      <c r="L646" s="159"/>
      <c r="M646" s="164"/>
      <c r="T646" s="165"/>
      <c r="AT646" s="160" t="s">
        <v>140</v>
      </c>
      <c r="AU646" s="160" t="s">
        <v>84</v>
      </c>
      <c r="AV646" s="14" t="s">
        <v>136</v>
      </c>
      <c r="AW646" s="14" t="s">
        <v>35</v>
      </c>
      <c r="AX646" s="14" t="s">
        <v>82</v>
      </c>
      <c r="AY646" s="160" t="s">
        <v>129</v>
      </c>
    </row>
    <row r="647" spans="2:65" s="13" customFormat="1" ht="11.25">
      <c r="B647" s="152"/>
      <c r="D647" s="146" t="s">
        <v>140</v>
      </c>
      <c r="F647" s="154" t="s">
        <v>680</v>
      </c>
      <c r="H647" s="155">
        <v>8</v>
      </c>
      <c r="I647" s="156"/>
      <c r="L647" s="152"/>
      <c r="M647" s="157"/>
      <c r="T647" s="158"/>
      <c r="AT647" s="153" t="s">
        <v>140</v>
      </c>
      <c r="AU647" s="153" t="s">
        <v>84</v>
      </c>
      <c r="AV647" s="13" t="s">
        <v>84</v>
      </c>
      <c r="AW647" s="13" t="s">
        <v>4</v>
      </c>
      <c r="AX647" s="13" t="s">
        <v>82</v>
      </c>
      <c r="AY647" s="153" t="s">
        <v>129</v>
      </c>
    </row>
    <row r="648" spans="2:65" s="1" customFormat="1" ht="37.9" customHeight="1">
      <c r="B648" s="33"/>
      <c r="C648" s="128" t="s">
        <v>681</v>
      </c>
      <c r="D648" s="128" t="s">
        <v>131</v>
      </c>
      <c r="E648" s="129" t="s">
        <v>682</v>
      </c>
      <c r="F648" s="130" t="s">
        <v>683</v>
      </c>
      <c r="G648" s="131" t="s">
        <v>134</v>
      </c>
      <c r="H648" s="132">
        <v>2747.4</v>
      </c>
      <c r="I648" s="133"/>
      <c r="J648" s="134">
        <f>ROUND(I648*H648,2)</f>
        <v>0</v>
      </c>
      <c r="K648" s="130" t="s">
        <v>135</v>
      </c>
      <c r="L648" s="33"/>
      <c r="M648" s="135" t="s">
        <v>19</v>
      </c>
      <c r="N648" s="136" t="s">
        <v>45</v>
      </c>
      <c r="P648" s="137">
        <f>O648*H648</f>
        <v>0</v>
      </c>
      <c r="Q648" s="137">
        <v>0</v>
      </c>
      <c r="R648" s="137">
        <f>Q648*H648</f>
        <v>0</v>
      </c>
      <c r="S648" s="137">
        <v>0</v>
      </c>
      <c r="T648" s="138">
        <f>S648*H648</f>
        <v>0</v>
      </c>
      <c r="AR648" s="139" t="s">
        <v>136</v>
      </c>
      <c r="AT648" s="139" t="s">
        <v>131</v>
      </c>
      <c r="AU648" s="139" t="s">
        <v>84</v>
      </c>
      <c r="AY648" s="18" t="s">
        <v>129</v>
      </c>
      <c r="BE648" s="140">
        <f>IF(N648="základní",J648,0)</f>
        <v>0</v>
      </c>
      <c r="BF648" s="140">
        <f>IF(N648="snížená",J648,0)</f>
        <v>0</v>
      </c>
      <c r="BG648" s="140">
        <f>IF(N648="zákl. přenesená",J648,0)</f>
        <v>0</v>
      </c>
      <c r="BH648" s="140">
        <f>IF(N648="sníž. přenesená",J648,0)</f>
        <v>0</v>
      </c>
      <c r="BI648" s="140">
        <f>IF(N648="nulová",J648,0)</f>
        <v>0</v>
      </c>
      <c r="BJ648" s="18" t="s">
        <v>82</v>
      </c>
      <c r="BK648" s="140">
        <f>ROUND(I648*H648,2)</f>
        <v>0</v>
      </c>
      <c r="BL648" s="18" t="s">
        <v>136</v>
      </c>
      <c r="BM648" s="139" t="s">
        <v>684</v>
      </c>
    </row>
    <row r="649" spans="2:65" s="1" customFormat="1" ht="11.25">
      <c r="B649" s="33"/>
      <c r="D649" s="141" t="s">
        <v>138</v>
      </c>
      <c r="F649" s="142" t="s">
        <v>685</v>
      </c>
      <c r="I649" s="143"/>
      <c r="L649" s="33"/>
      <c r="M649" s="144"/>
      <c r="T649" s="54"/>
      <c r="AT649" s="18" t="s">
        <v>138</v>
      </c>
      <c r="AU649" s="18" t="s">
        <v>84</v>
      </c>
    </row>
    <row r="650" spans="2:65" s="13" customFormat="1" ht="11.25">
      <c r="B650" s="152"/>
      <c r="D650" s="146" t="s">
        <v>140</v>
      </c>
      <c r="E650" s="153" t="s">
        <v>19</v>
      </c>
      <c r="F650" s="154" t="s">
        <v>686</v>
      </c>
      <c r="H650" s="155">
        <v>2747.4</v>
      </c>
      <c r="I650" s="156"/>
      <c r="L650" s="152"/>
      <c r="M650" s="157"/>
      <c r="T650" s="158"/>
      <c r="AT650" s="153" t="s">
        <v>140</v>
      </c>
      <c r="AU650" s="153" t="s">
        <v>84</v>
      </c>
      <c r="AV650" s="13" t="s">
        <v>84</v>
      </c>
      <c r="AW650" s="13" t="s">
        <v>35</v>
      </c>
      <c r="AX650" s="13" t="s">
        <v>82</v>
      </c>
      <c r="AY650" s="153" t="s">
        <v>129</v>
      </c>
    </row>
    <row r="651" spans="2:65" s="1" customFormat="1" ht="37.9" customHeight="1">
      <c r="B651" s="33"/>
      <c r="C651" s="128" t="s">
        <v>687</v>
      </c>
      <c r="D651" s="128" t="s">
        <v>131</v>
      </c>
      <c r="E651" s="129" t="s">
        <v>688</v>
      </c>
      <c r="F651" s="130" t="s">
        <v>689</v>
      </c>
      <c r="G651" s="131" t="s">
        <v>134</v>
      </c>
      <c r="H651" s="132">
        <v>7975.5</v>
      </c>
      <c r="I651" s="133"/>
      <c r="J651" s="134">
        <f>ROUND(I651*H651,2)</f>
        <v>0</v>
      </c>
      <c r="K651" s="130" t="s">
        <v>135</v>
      </c>
      <c r="L651" s="33"/>
      <c r="M651" s="135" t="s">
        <v>19</v>
      </c>
      <c r="N651" s="136" t="s">
        <v>45</v>
      </c>
      <c r="P651" s="137">
        <f>O651*H651</f>
        <v>0</v>
      </c>
      <c r="Q651" s="137">
        <v>0</v>
      </c>
      <c r="R651" s="137">
        <f>Q651*H651</f>
        <v>0</v>
      </c>
      <c r="S651" s="137">
        <v>0</v>
      </c>
      <c r="T651" s="138">
        <f>S651*H651</f>
        <v>0</v>
      </c>
      <c r="AR651" s="139" t="s">
        <v>136</v>
      </c>
      <c r="AT651" s="139" t="s">
        <v>131</v>
      </c>
      <c r="AU651" s="139" t="s">
        <v>84</v>
      </c>
      <c r="AY651" s="18" t="s">
        <v>129</v>
      </c>
      <c r="BE651" s="140">
        <f>IF(N651="základní",J651,0)</f>
        <v>0</v>
      </c>
      <c r="BF651" s="140">
        <f>IF(N651="snížená",J651,0)</f>
        <v>0</v>
      </c>
      <c r="BG651" s="140">
        <f>IF(N651="zákl. přenesená",J651,0)</f>
        <v>0</v>
      </c>
      <c r="BH651" s="140">
        <f>IF(N651="sníž. přenesená",J651,0)</f>
        <v>0</v>
      </c>
      <c r="BI651" s="140">
        <f>IF(N651="nulová",J651,0)</f>
        <v>0</v>
      </c>
      <c r="BJ651" s="18" t="s">
        <v>82</v>
      </c>
      <c r="BK651" s="140">
        <f>ROUND(I651*H651,2)</f>
        <v>0</v>
      </c>
      <c r="BL651" s="18" t="s">
        <v>136</v>
      </c>
      <c r="BM651" s="139" t="s">
        <v>690</v>
      </c>
    </row>
    <row r="652" spans="2:65" s="1" customFormat="1" ht="11.25">
      <c r="B652" s="33"/>
      <c r="D652" s="141" t="s">
        <v>138</v>
      </c>
      <c r="F652" s="142" t="s">
        <v>691</v>
      </c>
      <c r="I652" s="143"/>
      <c r="L652" s="33"/>
      <c r="M652" s="144"/>
      <c r="T652" s="54"/>
      <c r="AT652" s="18" t="s">
        <v>138</v>
      </c>
      <c r="AU652" s="18" t="s">
        <v>84</v>
      </c>
    </row>
    <row r="653" spans="2:65" s="13" customFormat="1" ht="11.25">
      <c r="B653" s="152"/>
      <c r="D653" s="146" t="s">
        <v>140</v>
      </c>
      <c r="E653" s="153" t="s">
        <v>19</v>
      </c>
      <c r="F653" s="154" t="s">
        <v>692</v>
      </c>
      <c r="H653" s="155">
        <v>7975.5</v>
      </c>
      <c r="I653" s="156"/>
      <c r="L653" s="152"/>
      <c r="M653" s="157"/>
      <c r="T653" s="158"/>
      <c r="AT653" s="153" t="s">
        <v>140</v>
      </c>
      <c r="AU653" s="153" t="s">
        <v>84</v>
      </c>
      <c r="AV653" s="13" t="s">
        <v>84</v>
      </c>
      <c r="AW653" s="13" t="s">
        <v>35</v>
      </c>
      <c r="AX653" s="13" t="s">
        <v>82</v>
      </c>
      <c r="AY653" s="153" t="s">
        <v>129</v>
      </c>
    </row>
    <row r="654" spans="2:65" s="1" customFormat="1" ht="37.9" customHeight="1">
      <c r="B654" s="33"/>
      <c r="C654" s="128" t="s">
        <v>693</v>
      </c>
      <c r="D654" s="128" t="s">
        <v>131</v>
      </c>
      <c r="E654" s="129" t="s">
        <v>694</v>
      </c>
      <c r="F654" s="130" t="s">
        <v>695</v>
      </c>
      <c r="G654" s="131" t="s">
        <v>134</v>
      </c>
      <c r="H654" s="132">
        <v>3347.4</v>
      </c>
      <c r="I654" s="133"/>
      <c r="J654" s="134">
        <f>ROUND(I654*H654,2)</f>
        <v>0</v>
      </c>
      <c r="K654" s="130" t="s">
        <v>135</v>
      </c>
      <c r="L654" s="33"/>
      <c r="M654" s="135" t="s">
        <v>19</v>
      </c>
      <c r="N654" s="136" t="s">
        <v>45</v>
      </c>
      <c r="P654" s="137">
        <f>O654*H654</f>
        <v>0</v>
      </c>
      <c r="Q654" s="137">
        <v>0</v>
      </c>
      <c r="R654" s="137">
        <f>Q654*H654</f>
        <v>0</v>
      </c>
      <c r="S654" s="137">
        <v>0</v>
      </c>
      <c r="T654" s="138">
        <f>S654*H654</f>
        <v>0</v>
      </c>
      <c r="AR654" s="139" t="s">
        <v>136</v>
      </c>
      <c r="AT654" s="139" t="s">
        <v>131</v>
      </c>
      <c r="AU654" s="139" t="s">
        <v>84</v>
      </c>
      <c r="AY654" s="18" t="s">
        <v>129</v>
      </c>
      <c r="BE654" s="140">
        <f>IF(N654="základní",J654,0)</f>
        <v>0</v>
      </c>
      <c r="BF654" s="140">
        <f>IF(N654="snížená",J654,0)</f>
        <v>0</v>
      </c>
      <c r="BG654" s="140">
        <f>IF(N654="zákl. přenesená",J654,0)</f>
        <v>0</v>
      </c>
      <c r="BH654" s="140">
        <f>IF(N654="sníž. přenesená",J654,0)</f>
        <v>0</v>
      </c>
      <c r="BI654" s="140">
        <f>IF(N654="nulová",J654,0)</f>
        <v>0</v>
      </c>
      <c r="BJ654" s="18" t="s">
        <v>82</v>
      </c>
      <c r="BK654" s="140">
        <f>ROUND(I654*H654,2)</f>
        <v>0</v>
      </c>
      <c r="BL654" s="18" t="s">
        <v>136</v>
      </c>
      <c r="BM654" s="139" t="s">
        <v>696</v>
      </c>
    </row>
    <row r="655" spans="2:65" s="1" customFormat="1" ht="11.25">
      <c r="B655" s="33"/>
      <c r="D655" s="141" t="s">
        <v>138</v>
      </c>
      <c r="F655" s="142" t="s">
        <v>697</v>
      </c>
      <c r="I655" s="143"/>
      <c r="L655" s="33"/>
      <c r="M655" s="144"/>
      <c r="T655" s="54"/>
      <c r="AT655" s="18" t="s">
        <v>138</v>
      </c>
      <c r="AU655" s="18" t="s">
        <v>84</v>
      </c>
    </row>
    <row r="656" spans="2:65" s="13" customFormat="1" ht="11.25">
      <c r="B656" s="152"/>
      <c r="D656" s="146" t="s">
        <v>140</v>
      </c>
      <c r="E656" s="153" t="s">
        <v>19</v>
      </c>
      <c r="F656" s="154" t="s">
        <v>686</v>
      </c>
      <c r="H656" s="155">
        <v>2747.4</v>
      </c>
      <c r="I656" s="156"/>
      <c r="L656" s="152"/>
      <c r="M656" s="157"/>
      <c r="T656" s="158"/>
      <c r="AT656" s="153" t="s">
        <v>140</v>
      </c>
      <c r="AU656" s="153" t="s">
        <v>84</v>
      </c>
      <c r="AV656" s="13" t="s">
        <v>84</v>
      </c>
      <c r="AW656" s="13" t="s">
        <v>35</v>
      </c>
      <c r="AX656" s="13" t="s">
        <v>74</v>
      </c>
      <c r="AY656" s="153" t="s">
        <v>129</v>
      </c>
    </row>
    <row r="657" spans="2:65" s="13" customFormat="1" ht="22.5">
      <c r="B657" s="152"/>
      <c r="D657" s="146" t="s">
        <v>140</v>
      </c>
      <c r="E657" s="153" t="s">
        <v>19</v>
      </c>
      <c r="F657" s="154" t="s">
        <v>698</v>
      </c>
      <c r="H657" s="155">
        <v>600</v>
      </c>
      <c r="I657" s="156"/>
      <c r="L657" s="152"/>
      <c r="M657" s="157"/>
      <c r="T657" s="158"/>
      <c r="AT657" s="153" t="s">
        <v>140</v>
      </c>
      <c r="AU657" s="153" t="s">
        <v>84</v>
      </c>
      <c r="AV657" s="13" t="s">
        <v>84</v>
      </c>
      <c r="AW657" s="13" t="s">
        <v>35</v>
      </c>
      <c r="AX657" s="13" t="s">
        <v>74</v>
      </c>
      <c r="AY657" s="153" t="s">
        <v>129</v>
      </c>
    </row>
    <row r="658" spans="2:65" s="14" customFormat="1" ht="11.25">
      <c r="B658" s="159"/>
      <c r="D658" s="146" t="s">
        <v>140</v>
      </c>
      <c r="E658" s="160" t="s">
        <v>19</v>
      </c>
      <c r="F658" s="161" t="s">
        <v>190</v>
      </c>
      <c r="H658" s="162">
        <v>3347.4</v>
      </c>
      <c r="I658" s="163"/>
      <c r="L658" s="159"/>
      <c r="M658" s="164"/>
      <c r="T658" s="165"/>
      <c r="AT658" s="160" t="s">
        <v>140</v>
      </c>
      <c r="AU658" s="160" t="s">
        <v>84</v>
      </c>
      <c r="AV658" s="14" t="s">
        <v>136</v>
      </c>
      <c r="AW658" s="14" t="s">
        <v>35</v>
      </c>
      <c r="AX658" s="14" t="s">
        <v>82</v>
      </c>
      <c r="AY658" s="160" t="s">
        <v>129</v>
      </c>
    </row>
    <row r="659" spans="2:65" s="1" customFormat="1" ht="16.5" customHeight="1">
      <c r="B659" s="33"/>
      <c r="C659" s="173" t="s">
        <v>699</v>
      </c>
      <c r="D659" s="173" t="s">
        <v>623</v>
      </c>
      <c r="E659" s="174" t="s">
        <v>700</v>
      </c>
      <c r="F659" s="175" t="s">
        <v>701</v>
      </c>
      <c r="G659" s="176" t="s">
        <v>702</v>
      </c>
      <c r="H659" s="177">
        <v>100.422</v>
      </c>
      <c r="I659" s="178"/>
      <c r="J659" s="179">
        <f>ROUND(I659*H659,2)</f>
        <v>0</v>
      </c>
      <c r="K659" s="175" t="s">
        <v>135</v>
      </c>
      <c r="L659" s="180"/>
      <c r="M659" s="181" t="s">
        <v>19</v>
      </c>
      <c r="N659" s="182" t="s">
        <v>45</v>
      </c>
      <c r="P659" s="137">
        <f>O659*H659</f>
        <v>0</v>
      </c>
      <c r="Q659" s="137">
        <v>1E-3</v>
      </c>
      <c r="R659" s="137">
        <f>Q659*H659</f>
        <v>0.100422</v>
      </c>
      <c r="S659" s="137">
        <v>0</v>
      </c>
      <c r="T659" s="138">
        <f>S659*H659</f>
        <v>0</v>
      </c>
      <c r="AR659" s="139" t="s">
        <v>173</v>
      </c>
      <c r="AT659" s="139" t="s">
        <v>623</v>
      </c>
      <c r="AU659" s="139" t="s">
        <v>84</v>
      </c>
      <c r="AY659" s="18" t="s">
        <v>129</v>
      </c>
      <c r="BE659" s="140">
        <f>IF(N659="základní",J659,0)</f>
        <v>0</v>
      </c>
      <c r="BF659" s="140">
        <f>IF(N659="snížená",J659,0)</f>
        <v>0</v>
      </c>
      <c r="BG659" s="140">
        <f>IF(N659="zákl. přenesená",J659,0)</f>
        <v>0</v>
      </c>
      <c r="BH659" s="140">
        <f>IF(N659="sníž. přenesená",J659,0)</f>
        <v>0</v>
      </c>
      <c r="BI659" s="140">
        <f>IF(N659="nulová",J659,0)</f>
        <v>0</v>
      </c>
      <c r="BJ659" s="18" t="s">
        <v>82</v>
      </c>
      <c r="BK659" s="140">
        <f>ROUND(I659*H659,2)</f>
        <v>0</v>
      </c>
      <c r="BL659" s="18" t="s">
        <v>136</v>
      </c>
      <c r="BM659" s="139" t="s">
        <v>703</v>
      </c>
    </row>
    <row r="660" spans="2:65" s="13" customFormat="1" ht="11.25">
      <c r="B660" s="152"/>
      <c r="D660" s="146" t="s">
        <v>140</v>
      </c>
      <c r="F660" s="154" t="s">
        <v>704</v>
      </c>
      <c r="H660" s="155">
        <v>100.422</v>
      </c>
      <c r="I660" s="156"/>
      <c r="L660" s="152"/>
      <c r="M660" s="157"/>
      <c r="T660" s="158"/>
      <c r="AT660" s="153" t="s">
        <v>140</v>
      </c>
      <c r="AU660" s="153" t="s">
        <v>84</v>
      </c>
      <c r="AV660" s="13" t="s">
        <v>84</v>
      </c>
      <c r="AW660" s="13" t="s">
        <v>4</v>
      </c>
      <c r="AX660" s="13" t="s">
        <v>82</v>
      </c>
      <c r="AY660" s="153" t="s">
        <v>129</v>
      </c>
    </row>
    <row r="661" spans="2:65" s="1" customFormat="1" ht="33" customHeight="1">
      <c r="B661" s="33"/>
      <c r="C661" s="128" t="s">
        <v>705</v>
      </c>
      <c r="D661" s="128" t="s">
        <v>131</v>
      </c>
      <c r="E661" s="129" t="s">
        <v>706</v>
      </c>
      <c r="F661" s="130" t="s">
        <v>707</v>
      </c>
      <c r="G661" s="131" t="s">
        <v>134</v>
      </c>
      <c r="H661" s="132">
        <v>3600</v>
      </c>
      <c r="I661" s="133"/>
      <c r="J661" s="134">
        <f>ROUND(I661*H661,2)</f>
        <v>0</v>
      </c>
      <c r="K661" s="130" t="s">
        <v>135</v>
      </c>
      <c r="L661" s="33"/>
      <c r="M661" s="135" t="s">
        <v>19</v>
      </c>
      <c r="N661" s="136" t="s">
        <v>45</v>
      </c>
      <c r="P661" s="137">
        <f>O661*H661</f>
        <v>0</v>
      </c>
      <c r="Q661" s="137">
        <v>0</v>
      </c>
      <c r="R661" s="137">
        <f>Q661*H661</f>
        <v>0</v>
      </c>
      <c r="S661" s="137">
        <v>0</v>
      </c>
      <c r="T661" s="138">
        <f>S661*H661</f>
        <v>0</v>
      </c>
      <c r="AR661" s="139" t="s">
        <v>136</v>
      </c>
      <c r="AT661" s="139" t="s">
        <v>131</v>
      </c>
      <c r="AU661" s="139" t="s">
        <v>84</v>
      </c>
      <c r="AY661" s="18" t="s">
        <v>129</v>
      </c>
      <c r="BE661" s="140">
        <f>IF(N661="základní",J661,0)</f>
        <v>0</v>
      </c>
      <c r="BF661" s="140">
        <f>IF(N661="snížená",J661,0)</f>
        <v>0</v>
      </c>
      <c r="BG661" s="140">
        <f>IF(N661="zákl. přenesená",J661,0)</f>
        <v>0</v>
      </c>
      <c r="BH661" s="140">
        <f>IF(N661="sníž. přenesená",J661,0)</f>
        <v>0</v>
      </c>
      <c r="BI661" s="140">
        <f>IF(N661="nulová",J661,0)</f>
        <v>0</v>
      </c>
      <c r="BJ661" s="18" t="s">
        <v>82</v>
      </c>
      <c r="BK661" s="140">
        <f>ROUND(I661*H661,2)</f>
        <v>0</v>
      </c>
      <c r="BL661" s="18" t="s">
        <v>136</v>
      </c>
      <c r="BM661" s="139" t="s">
        <v>708</v>
      </c>
    </row>
    <row r="662" spans="2:65" s="1" customFormat="1" ht="11.25">
      <c r="B662" s="33"/>
      <c r="D662" s="141" t="s">
        <v>138</v>
      </c>
      <c r="F662" s="142" t="s">
        <v>709</v>
      </c>
      <c r="I662" s="143"/>
      <c r="L662" s="33"/>
      <c r="M662" s="144"/>
      <c r="T662" s="54"/>
      <c r="AT662" s="18" t="s">
        <v>138</v>
      </c>
      <c r="AU662" s="18" t="s">
        <v>84</v>
      </c>
    </row>
    <row r="663" spans="2:65" s="13" customFormat="1" ht="22.5">
      <c r="B663" s="152"/>
      <c r="D663" s="146" t="s">
        <v>140</v>
      </c>
      <c r="E663" s="153" t="s">
        <v>19</v>
      </c>
      <c r="F663" s="154" t="s">
        <v>710</v>
      </c>
      <c r="H663" s="155">
        <v>3600</v>
      </c>
      <c r="I663" s="156"/>
      <c r="L663" s="152"/>
      <c r="M663" s="157"/>
      <c r="T663" s="158"/>
      <c r="AT663" s="153" t="s">
        <v>140</v>
      </c>
      <c r="AU663" s="153" t="s">
        <v>84</v>
      </c>
      <c r="AV663" s="13" t="s">
        <v>84</v>
      </c>
      <c r="AW663" s="13" t="s">
        <v>35</v>
      </c>
      <c r="AX663" s="13" t="s">
        <v>82</v>
      </c>
      <c r="AY663" s="153" t="s">
        <v>129</v>
      </c>
    </row>
    <row r="664" spans="2:65" s="1" customFormat="1" ht="21.75" customHeight="1">
      <c r="B664" s="33"/>
      <c r="C664" s="128" t="s">
        <v>711</v>
      </c>
      <c r="D664" s="128" t="s">
        <v>131</v>
      </c>
      <c r="E664" s="129" t="s">
        <v>712</v>
      </c>
      <c r="F664" s="130" t="s">
        <v>713</v>
      </c>
      <c r="G664" s="131" t="s">
        <v>329</v>
      </c>
      <c r="H664" s="132">
        <v>100.422</v>
      </c>
      <c r="I664" s="133"/>
      <c r="J664" s="134">
        <f>ROUND(I664*H664,2)</f>
        <v>0</v>
      </c>
      <c r="K664" s="130" t="s">
        <v>135</v>
      </c>
      <c r="L664" s="33"/>
      <c r="M664" s="135" t="s">
        <v>19</v>
      </c>
      <c r="N664" s="136" t="s">
        <v>45</v>
      </c>
      <c r="P664" s="137">
        <f>O664*H664</f>
        <v>0</v>
      </c>
      <c r="Q664" s="137">
        <v>0</v>
      </c>
      <c r="R664" s="137">
        <f>Q664*H664</f>
        <v>0</v>
      </c>
      <c r="S664" s="137">
        <v>0</v>
      </c>
      <c r="T664" s="138">
        <f>S664*H664</f>
        <v>0</v>
      </c>
      <c r="AR664" s="139" t="s">
        <v>136</v>
      </c>
      <c r="AT664" s="139" t="s">
        <v>131</v>
      </c>
      <c r="AU664" s="139" t="s">
        <v>84</v>
      </c>
      <c r="AY664" s="18" t="s">
        <v>129</v>
      </c>
      <c r="BE664" s="140">
        <f>IF(N664="základní",J664,0)</f>
        <v>0</v>
      </c>
      <c r="BF664" s="140">
        <f>IF(N664="snížená",J664,0)</f>
        <v>0</v>
      </c>
      <c r="BG664" s="140">
        <f>IF(N664="zákl. přenesená",J664,0)</f>
        <v>0</v>
      </c>
      <c r="BH664" s="140">
        <f>IF(N664="sníž. přenesená",J664,0)</f>
        <v>0</v>
      </c>
      <c r="BI664" s="140">
        <f>IF(N664="nulová",J664,0)</f>
        <v>0</v>
      </c>
      <c r="BJ664" s="18" t="s">
        <v>82</v>
      </c>
      <c r="BK664" s="140">
        <f>ROUND(I664*H664,2)</f>
        <v>0</v>
      </c>
      <c r="BL664" s="18" t="s">
        <v>136</v>
      </c>
      <c r="BM664" s="139" t="s">
        <v>714</v>
      </c>
    </row>
    <row r="665" spans="2:65" s="1" customFormat="1" ht="11.25">
      <c r="B665" s="33"/>
      <c r="D665" s="141" t="s">
        <v>138</v>
      </c>
      <c r="F665" s="142" t="s">
        <v>715</v>
      </c>
      <c r="I665" s="143"/>
      <c r="L665" s="33"/>
      <c r="M665" s="144"/>
      <c r="T665" s="54"/>
      <c r="AT665" s="18" t="s">
        <v>138</v>
      </c>
      <c r="AU665" s="18" t="s">
        <v>84</v>
      </c>
    </row>
    <row r="666" spans="2:65" s="12" customFormat="1" ht="11.25">
      <c r="B666" s="145"/>
      <c r="D666" s="146" t="s">
        <v>140</v>
      </c>
      <c r="E666" s="147" t="s">
        <v>19</v>
      </c>
      <c r="F666" s="148" t="s">
        <v>716</v>
      </c>
      <c r="H666" s="147" t="s">
        <v>19</v>
      </c>
      <c r="I666" s="149"/>
      <c r="L666" s="145"/>
      <c r="M666" s="150"/>
      <c r="T666" s="151"/>
      <c r="AT666" s="147" t="s">
        <v>140</v>
      </c>
      <c r="AU666" s="147" t="s">
        <v>84</v>
      </c>
      <c r="AV666" s="12" t="s">
        <v>82</v>
      </c>
      <c r="AW666" s="12" t="s">
        <v>35</v>
      </c>
      <c r="AX666" s="12" t="s">
        <v>74</v>
      </c>
      <c r="AY666" s="147" t="s">
        <v>129</v>
      </c>
    </row>
    <row r="667" spans="2:65" s="13" customFormat="1" ht="11.25">
      <c r="B667" s="152"/>
      <c r="D667" s="146" t="s">
        <v>140</v>
      </c>
      <c r="E667" s="153" t="s">
        <v>19</v>
      </c>
      <c r="F667" s="154" t="s">
        <v>717</v>
      </c>
      <c r="H667" s="155">
        <v>82.421999999999997</v>
      </c>
      <c r="I667" s="156"/>
      <c r="L667" s="152"/>
      <c r="M667" s="157"/>
      <c r="T667" s="158"/>
      <c r="AT667" s="153" t="s">
        <v>140</v>
      </c>
      <c r="AU667" s="153" t="s">
        <v>84</v>
      </c>
      <c r="AV667" s="13" t="s">
        <v>84</v>
      </c>
      <c r="AW667" s="13" t="s">
        <v>35</v>
      </c>
      <c r="AX667" s="13" t="s">
        <v>74</v>
      </c>
      <c r="AY667" s="153" t="s">
        <v>129</v>
      </c>
    </row>
    <row r="668" spans="2:65" s="13" customFormat="1" ht="11.25">
      <c r="B668" s="152"/>
      <c r="D668" s="146" t="s">
        <v>140</v>
      </c>
      <c r="E668" s="153" t="s">
        <v>19</v>
      </c>
      <c r="F668" s="154" t="s">
        <v>718</v>
      </c>
      <c r="H668" s="155">
        <v>18</v>
      </c>
      <c r="I668" s="156"/>
      <c r="L668" s="152"/>
      <c r="M668" s="157"/>
      <c r="T668" s="158"/>
      <c r="AT668" s="153" t="s">
        <v>140</v>
      </c>
      <c r="AU668" s="153" t="s">
        <v>84</v>
      </c>
      <c r="AV668" s="13" t="s">
        <v>84</v>
      </c>
      <c r="AW668" s="13" t="s">
        <v>35</v>
      </c>
      <c r="AX668" s="13" t="s">
        <v>74</v>
      </c>
      <c r="AY668" s="153" t="s">
        <v>129</v>
      </c>
    </row>
    <row r="669" spans="2:65" s="14" customFormat="1" ht="11.25">
      <c r="B669" s="159"/>
      <c r="D669" s="146" t="s">
        <v>140</v>
      </c>
      <c r="E669" s="160" t="s">
        <v>19</v>
      </c>
      <c r="F669" s="161" t="s">
        <v>190</v>
      </c>
      <c r="H669" s="162">
        <v>100.422</v>
      </c>
      <c r="I669" s="163"/>
      <c r="L669" s="159"/>
      <c r="M669" s="164"/>
      <c r="T669" s="165"/>
      <c r="AT669" s="160" t="s">
        <v>140</v>
      </c>
      <c r="AU669" s="160" t="s">
        <v>84</v>
      </c>
      <c r="AV669" s="14" t="s">
        <v>136</v>
      </c>
      <c r="AW669" s="14" t="s">
        <v>35</v>
      </c>
      <c r="AX669" s="14" t="s">
        <v>82</v>
      </c>
      <c r="AY669" s="160" t="s">
        <v>129</v>
      </c>
    </row>
    <row r="670" spans="2:65" s="1" customFormat="1" ht="21.75" customHeight="1">
      <c r="B670" s="33"/>
      <c r="C670" s="128" t="s">
        <v>719</v>
      </c>
      <c r="D670" s="128" t="s">
        <v>131</v>
      </c>
      <c r="E670" s="129" t="s">
        <v>720</v>
      </c>
      <c r="F670" s="130" t="s">
        <v>721</v>
      </c>
      <c r="G670" s="131" t="s">
        <v>329</v>
      </c>
      <c r="H670" s="132">
        <v>100.422</v>
      </c>
      <c r="I670" s="133"/>
      <c r="J670" s="134">
        <f>ROUND(I670*H670,2)</f>
        <v>0</v>
      </c>
      <c r="K670" s="130" t="s">
        <v>135</v>
      </c>
      <c r="L670" s="33"/>
      <c r="M670" s="135" t="s">
        <v>19</v>
      </c>
      <c r="N670" s="136" t="s">
        <v>45</v>
      </c>
      <c r="P670" s="137">
        <f>O670*H670</f>
        <v>0</v>
      </c>
      <c r="Q670" s="137">
        <v>0</v>
      </c>
      <c r="R670" s="137">
        <f>Q670*H670</f>
        <v>0</v>
      </c>
      <c r="S670" s="137">
        <v>0</v>
      </c>
      <c r="T670" s="138">
        <f>S670*H670</f>
        <v>0</v>
      </c>
      <c r="AR670" s="139" t="s">
        <v>136</v>
      </c>
      <c r="AT670" s="139" t="s">
        <v>131</v>
      </c>
      <c r="AU670" s="139" t="s">
        <v>84</v>
      </c>
      <c r="AY670" s="18" t="s">
        <v>129</v>
      </c>
      <c r="BE670" s="140">
        <f>IF(N670="základní",J670,0)</f>
        <v>0</v>
      </c>
      <c r="BF670" s="140">
        <f>IF(N670="snížená",J670,0)</f>
        <v>0</v>
      </c>
      <c r="BG670" s="140">
        <f>IF(N670="zákl. přenesená",J670,0)</f>
        <v>0</v>
      </c>
      <c r="BH670" s="140">
        <f>IF(N670="sníž. přenesená",J670,0)</f>
        <v>0</v>
      </c>
      <c r="BI670" s="140">
        <f>IF(N670="nulová",J670,0)</f>
        <v>0</v>
      </c>
      <c r="BJ670" s="18" t="s">
        <v>82</v>
      </c>
      <c r="BK670" s="140">
        <f>ROUND(I670*H670,2)</f>
        <v>0</v>
      </c>
      <c r="BL670" s="18" t="s">
        <v>136</v>
      </c>
      <c r="BM670" s="139" t="s">
        <v>722</v>
      </c>
    </row>
    <row r="671" spans="2:65" s="1" customFormat="1" ht="11.25">
      <c r="B671" s="33"/>
      <c r="D671" s="141" t="s">
        <v>138</v>
      </c>
      <c r="F671" s="142" t="s">
        <v>723</v>
      </c>
      <c r="I671" s="143"/>
      <c r="L671" s="33"/>
      <c r="M671" s="144"/>
      <c r="T671" s="54"/>
      <c r="AT671" s="18" t="s">
        <v>138</v>
      </c>
      <c r="AU671" s="18" t="s">
        <v>84</v>
      </c>
    </row>
    <row r="672" spans="2:65" s="1" customFormat="1" ht="24.2" customHeight="1">
      <c r="B672" s="33"/>
      <c r="C672" s="128" t="s">
        <v>724</v>
      </c>
      <c r="D672" s="128" t="s">
        <v>131</v>
      </c>
      <c r="E672" s="129" t="s">
        <v>725</v>
      </c>
      <c r="F672" s="130" t="s">
        <v>726</v>
      </c>
      <c r="G672" s="131" t="s">
        <v>329</v>
      </c>
      <c r="H672" s="132">
        <v>401.68799999999999</v>
      </c>
      <c r="I672" s="133"/>
      <c r="J672" s="134">
        <f>ROUND(I672*H672,2)</f>
        <v>0</v>
      </c>
      <c r="K672" s="130" t="s">
        <v>135</v>
      </c>
      <c r="L672" s="33"/>
      <c r="M672" s="135" t="s">
        <v>19</v>
      </c>
      <c r="N672" s="136" t="s">
        <v>45</v>
      </c>
      <c r="P672" s="137">
        <f>O672*H672</f>
        <v>0</v>
      </c>
      <c r="Q672" s="137">
        <v>0</v>
      </c>
      <c r="R672" s="137">
        <f>Q672*H672</f>
        <v>0</v>
      </c>
      <c r="S672" s="137">
        <v>0</v>
      </c>
      <c r="T672" s="138">
        <f>S672*H672</f>
        <v>0</v>
      </c>
      <c r="AR672" s="139" t="s">
        <v>136</v>
      </c>
      <c r="AT672" s="139" t="s">
        <v>131</v>
      </c>
      <c r="AU672" s="139" t="s">
        <v>84</v>
      </c>
      <c r="AY672" s="18" t="s">
        <v>129</v>
      </c>
      <c r="BE672" s="140">
        <f>IF(N672="základní",J672,0)</f>
        <v>0</v>
      </c>
      <c r="BF672" s="140">
        <f>IF(N672="snížená",J672,0)</f>
        <v>0</v>
      </c>
      <c r="BG672" s="140">
        <f>IF(N672="zákl. přenesená",J672,0)</f>
        <v>0</v>
      </c>
      <c r="BH672" s="140">
        <f>IF(N672="sníž. přenesená",J672,0)</f>
        <v>0</v>
      </c>
      <c r="BI672" s="140">
        <f>IF(N672="nulová",J672,0)</f>
        <v>0</v>
      </c>
      <c r="BJ672" s="18" t="s">
        <v>82</v>
      </c>
      <c r="BK672" s="140">
        <f>ROUND(I672*H672,2)</f>
        <v>0</v>
      </c>
      <c r="BL672" s="18" t="s">
        <v>136</v>
      </c>
      <c r="BM672" s="139" t="s">
        <v>727</v>
      </c>
    </row>
    <row r="673" spans="2:65" s="1" customFormat="1" ht="11.25">
      <c r="B673" s="33"/>
      <c r="D673" s="141" t="s">
        <v>138</v>
      </c>
      <c r="F673" s="142" t="s">
        <v>728</v>
      </c>
      <c r="I673" s="143"/>
      <c r="L673" s="33"/>
      <c r="M673" s="144"/>
      <c r="T673" s="54"/>
      <c r="AT673" s="18" t="s">
        <v>138</v>
      </c>
      <c r="AU673" s="18" t="s">
        <v>84</v>
      </c>
    </row>
    <row r="674" spans="2:65" s="13" customFormat="1" ht="11.25">
      <c r="B674" s="152"/>
      <c r="D674" s="146" t="s">
        <v>140</v>
      </c>
      <c r="F674" s="154" t="s">
        <v>729</v>
      </c>
      <c r="H674" s="155">
        <v>401.68799999999999</v>
      </c>
      <c r="I674" s="156"/>
      <c r="L674" s="152"/>
      <c r="M674" s="157"/>
      <c r="T674" s="158"/>
      <c r="AT674" s="153" t="s">
        <v>140</v>
      </c>
      <c r="AU674" s="153" t="s">
        <v>84</v>
      </c>
      <c r="AV674" s="13" t="s">
        <v>84</v>
      </c>
      <c r="AW674" s="13" t="s">
        <v>4</v>
      </c>
      <c r="AX674" s="13" t="s">
        <v>82</v>
      </c>
      <c r="AY674" s="153" t="s">
        <v>129</v>
      </c>
    </row>
    <row r="675" spans="2:65" s="1" customFormat="1" ht="37.9" customHeight="1">
      <c r="B675" s="33"/>
      <c r="C675" s="128" t="s">
        <v>730</v>
      </c>
      <c r="D675" s="128" t="s">
        <v>131</v>
      </c>
      <c r="E675" s="129" t="s">
        <v>731</v>
      </c>
      <c r="F675" s="130" t="s">
        <v>732</v>
      </c>
      <c r="G675" s="131" t="s">
        <v>252</v>
      </c>
      <c r="H675" s="132">
        <v>82.6</v>
      </c>
      <c r="I675" s="133"/>
      <c r="J675" s="134">
        <f>ROUND(I675*H675,2)</f>
        <v>0</v>
      </c>
      <c r="K675" s="130" t="s">
        <v>19</v>
      </c>
      <c r="L675" s="33"/>
      <c r="M675" s="135" t="s">
        <v>19</v>
      </c>
      <c r="N675" s="136" t="s">
        <v>45</v>
      </c>
      <c r="P675" s="137">
        <f>O675*H675</f>
        <v>0</v>
      </c>
      <c r="Q675" s="137">
        <v>0</v>
      </c>
      <c r="R675" s="137">
        <f>Q675*H675</f>
        <v>0</v>
      </c>
      <c r="S675" s="137">
        <v>0</v>
      </c>
      <c r="T675" s="138">
        <f>S675*H675</f>
        <v>0</v>
      </c>
      <c r="AR675" s="139" t="s">
        <v>136</v>
      </c>
      <c r="AT675" s="139" t="s">
        <v>131</v>
      </c>
      <c r="AU675" s="139" t="s">
        <v>84</v>
      </c>
      <c r="AY675" s="18" t="s">
        <v>129</v>
      </c>
      <c r="BE675" s="140">
        <f>IF(N675="základní",J675,0)</f>
        <v>0</v>
      </c>
      <c r="BF675" s="140">
        <f>IF(N675="snížená",J675,0)</f>
        <v>0</v>
      </c>
      <c r="BG675" s="140">
        <f>IF(N675="zákl. přenesená",J675,0)</f>
        <v>0</v>
      </c>
      <c r="BH675" s="140">
        <f>IF(N675="sníž. přenesená",J675,0)</f>
        <v>0</v>
      </c>
      <c r="BI675" s="140">
        <f>IF(N675="nulová",J675,0)</f>
        <v>0</v>
      </c>
      <c r="BJ675" s="18" t="s">
        <v>82</v>
      </c>
      <c r="BK675" s="140">
        <f>ROUND(I675*H675,2)</f>
        <v>0</v>
      </c>
      <c r="BL675" s="18" t="s">
        <v>136</v>
      </c>
      <c r="BM675" s="139" t="s">
        <v>733</v>
      </c>
    </row>
    <row r="676" spans="2:65" s="1" customFormat="1" ht="136.5">
      <c r="B676" s="33"/>
      <c r="D676" s="146" t="s">
        <v>734</v>
      </c>
      <c r="F676" s="183" t="s">
        <v>735</v>
      </c>
      <c r="I676" s="143"/>
      <c r="L676" s="33"/>
      <c r="M676" s="144"/>
      <c r="T676" s="54"/>
      <c r="AT676" s="18" t="s">
        <v>734</v>
      </c>
      <c r="AU676" s="18" t="s">
        <v>84</v>
      </c>
    </row>
    <row r="677" spans="2:65" s="12" customFormat="1" ht="11.25">
      <c r="B677" s="145"/>
      <c r="D677" s="146" t="s">
        <v>140</v>
      </c>
      <c r="E677" s="147" t="s">
        <v>19</v>
      </c>
      <c r="F677" s="148" t="s">
        <v>141</v>
      </c>
      <c r="H677" s="147" t="s">
        <v>19</v>
      </c>
      <c r="I677" s="149"/>
      <c r="L677" s="145"/>
      <c r="M677" s="150"/>
      <c r="T677" s="151"/>
      <c r="AT677" s="147" t="s">
        <v>140</v>
      </c>
      <c r="AU677" s="147" t="s">
        <v>84</v>
      </c>
      <c r="AV677" s="12" t="s">
        <v>82</v>
      </c>
      <c r="AW677" s="12" t="s">
        <v>35</v>
      </c>
      <c r="AX677" s="12" t="s">
        <v>74</v>
      </c>
      <c r="AY677" s="147" t="s">
        <v>129</v>
      </c>
    </row>
    <row r="678" spans="2:65" s="12" customFormat="1" ht="22.5">
      <c r="B678" s="145"/>
      <c r="D678" s="146" t="s">
        <v>140</v>
      </c>
      <c r="E678" s="147" t="s">
        <v>19</v>
      </c>
      <c r="F678" s="148" t="s">
        <v>344</v>
      </c>
      <c r="H678" s="147" t="s">
        <v>19</v>
      </c>
      <c r="I678" s="149"/>
      <c r="L678" s="145"/>
      <c r="M678" s="150"/>
      <c r="T678" s="151"/>
      <c r="AT678" s="147" t="s">
        <v>140</v>
      </c>
      <c r="AU678" s="147" t="s">
        <v>84</v>
      </c>
      <c r="AV678" s="12" t="s">
        <v>82</v>
      </c>
      <c r="AW678" s="12" t="s">
        <v>35</v>
      </c>
      <c r="AX678" s="12" t="s">
        <v>74</v>
      </c>
      <c r="AY678" s="147" t="s">
        <v>129</v>
      </c>
    </row>
    <row r="679" spans="2:65" s="13" customFormat="1" ht="11.25">
      <c r="B679" s="152"/>
      <c r="D679" s="146" t="s">
        <v>140</v>
      </c>
      <c r="E679" s="153" t="s">
        <v>19</v>
      </c>
      <c r="F679" s="154" t="s">
        <v>736</v>
      </c>
      <c r="H679" s="155">
        <v>44</v>
      </c>
      <c r="I679" s="156"/>
      <c r="L679" s="152"/>
      <c r="M679" s="157"/>
      <c r="T679" s="158"/>
      <c r="AT679" s="153" t="s">
        <v>140</v>
      </c>
      <c r="AU679" s="153" t="s">
        <v>84</v>
      </c>
      <c r="AV679" s="13" t="s">
        <v>84</v>
      </c>
      <c r="AW679" s="13" t="s">
        <v>35</v>
      </c>
      <c r="AX679" s="13" t="s">
        <v>74</v>
      </c>
      <c r="AY679" s="153" t="s">
        <v>129</v>
      </c>
    </row>
    <row r="680" spans="2:65" s="12" customFormat="1" ht="22.5">
      <c r="B680" s="145"/>
      <c r="D680" s="146" t="s">
        <v>140</v>
      </c>
      <c r="E680" s="147" t="s">
        <v>19</v>
      </c>
      <c r="F680" s="148" t="s">
        <v>345</v>
      </c>
      <c r="H680" s="147" t="s">
        <v>19</v>
      </c>
      <c r="I680" s="149"/>
      <c r="L680" s="145"/>
      <c r="M680" s="150"/>
      <c r="T680" s="151"/>
      <c r="AT680" s="147" t="s">
        <v>140</v>
      </c>
      <c r="AU680" s="147" t="s">
        <v>84</v>
      </c>
      <c r="AV680" s="12" t="s">
        <v>82</v>
      </c>
      <c r="AW680" s="12" t="s">
        <v>35</v>
      </c>
      <c r="AX680" s="12" t="s">
        <v>74</v>
      </c>
      <c r="AY680" s="147" t="s">
        <v>129</v>
      </c>
    </row>
    <row r="681" spans="2:65" s="13" customFormat="1" ht="11.25">
      <c r="B681" s="152"/>
      <c r="D681" s="146" t="s">
        <v>140</v>
      </c>
      <c r="E681" s="153" t="s">
        <v>19</v>
      </c>
      <c r="F681" s="154" t="s">
        <v>737</v>
      </c>
      <c r="H681" s="155">
        <v>38.6</v>
      </c>
      <c r="I681" s="156"/>
      <c r="L681" s="152"/>
      <c r="M681" s="157"/>
      <c r="T681" s="158"/>
      <c r="AT681" s="153" t="s">
        <v>140</v>
      </c>
      <c r="AU681" s="153" t="s">
        <v>84</v>
      </c>
      <c r="AV681" s="13" t="s">
        <v>84</v>
      </c>
      <c r="AW681" s="13" t="s">
        <v>35</v>
      </c>
      <c r="AX681" s="13" t="s">
        <v>74</v>
      </c>
      <c r="AY681" s="153" t="s">
        <v>129</v>
      </c>
    </row>
    <row r="682" spans="2:65" s="12" customFormat="1" ht="33.75">
      <c r="B682" s="145"/>
      <c r="D682" s="146" t="s">
        <v>140</v>
      </c>
      <c r="E682" s="147" t="s">
        <v>19</v>
      </c>
      <c r="F682" s="148" t="s">
        <v>738</v>
      </c>
      <c r="H682" s="147" t="s">
        <v>19</v>
      </c>
      <c r="I682" s="149"/>
      <c r="L682" s="145"/>
      <c r="M682" s="150"/>
      <c r="T682" s="151"/>
      <c r="AT682" s="147" t="s">
        <v>140</v>
      </c>
      <c r="AU682" s="147" t="s">
        <v>84</v>
      </c>
      <c r="AV682" s="12" t="s">
        <v>82</v>
      </c>
      <c r="AW682" s="12" t="s">
        <v>35</v>
      </c>
      <c r="AX682" s="12" t="s">
        <v>74</v>
      </c>
      <c r="AY682" s="147" t="s">
        <v>129</v>
      </c>
    </row>
    <row r="683" spans="2:65" s="14" customFormat="1" ht="11.25">
      <c r="B683" s="159"/>
      <c r="D683" s="146" t="s">
        <v>140</v>
      </c>
      <c r="E683" s="160" t="s">
        <v>19</v>
      </c>
      <c r="F683" s="161" t="s">
        <v>190</v>
      </c>
      <c r="H683" s="162">
        <v>82.6</v>
      </c>
      <c r="I683" s="163"/>
      <c r="L683" s="159"/>
      <c r="M683" s="164"/>
      <c r="T683" s="165"/>
      <c r="AT683" s="160" t="s">
        <v>140</v>
      </c>
      <c r="AU683" s="160" t="s">
        <v>84</v>
      </c>
      <c r="AV683" s="14" t="s">
        <v>136</v>
      </c>
      <c r="AW683" s="14" t="s">
        <v>35</v>
      </c>
      <c r="AX683" s="14" t="s">
        <v>82</v>
      </c>
      <c r="AY683" s="160" t="s">
        <v>129</v>
      </c>
    </row>
    <row r="684" spans="2:65" s="1" customFormat="1" ht="16.5" customHeight="1">
      <c r="B684" s="33"/>
      <c r="C684" s="173" t="s">
        <v>739</v>
      </c>
      <c r="D684" s="173" t="s">
        <v>623</v>
      </c>
      <c r="E684" s="174" t="s">
        <v>740</v>
      </c>
      <c r="F684" s="175" t="s">
        <v>741</v>
      </c>
      <c r="G684" s="176" t="s">
        <v>252</v>
      </c>
      <c r="H684" s="177">
        <v>86.658000000000001</v>
      </c>
      <c r="I684" s="178"/>
      <c r="J684" s="179">
        <f>ROUND(I684*H684,2)</f>
        <v>0</v>
      </c>
      <c r="K684" s="175" t="s">
        <v>135</v>
      </c>
      <c r="L684" s="180"/>
      <c r="M684" s="181" t="s">
        <v>19</v>
      </c>
      <c r="N684" s="182" t="s">
        <v>45</v>
      </c>
      <c r="P684" s="137">
        <f>O684*H684</f>
        <v>0</v>
      </c>
      <c r="Q684" s="137">
        <v>1.22</v>
      </c>
      <c r="R684" s="137">
        <f>Q684*H684</f>
        <v>105.72275999999999</v>
      </c>
      <c r="S684" s="137">
        <v>0</v>
      </c>
      <c r="T684" s="138">
        <f>S684*H684</f>
        <v>0</v>
      </c>
      <c r="AR684" s="139" t="s">
        <v>173</v>
      </c>
      <c r="AT684" s="139" t="s">
        <v>623</v>
      </c>
      <c r="AU684" s="139" t="s">
        <v>84</v>
      </c>
      <c r="AY684" s="18" t="s">
        <v>129</v>
      </c>
      <c r="BE684" s="140">
        <f>IF(N684="základní",J684,0)</f>
        <v>0</v>
      </c>
      <c r="BF684" s="140">
        <f>IF(N684="snížená",J684,0)</f>
        <v>0</v>
      </c>
      <c r="BG684" s="140">
        <f>IF(N684="zákl. přenesená",J684,0)</f>
        <v>0</v>
      </c>
      <c r="BH684" s="140">
        <f>IF(N684="sníž. přenesená",J684,0)</f>
        <v>0</v>
      </c>
      <c r="BI684" s="140">
        <f>IF(N684="nulová",J684,0)</f>
        <v>0</v>
      </c>
      <c r="BJ684" s="18" t="s">
        <v>82</v>
      </c>
      <c r="BK684" s="140">
        <f>ROUND(I684*H684,2)</f>
        <v>0</v>
      </c>
      <c r="BL684" s="18" t="s">
        <v>136</v>
      </c>
      <c r="BM684" s="139" t="s">
        <v>742</v>
      </c>
    </row>
    <row r="685" spans="2:65" s="12" customFormat="1" ht="11.25">
      <c r="B685" s="145"/>
      <c r="D685" s="146" t="s">
        <v>140</v>
      </c>
      <c r="E685" s="147" t="s">
        <v>19</v>
      </c>
      <c r="F685" s="148" t="s">
        <v>141</v>
      </c>
      <c r="H685" s="147" t="s">
        <v>19</v>
      </c>
      <c r="I685" s="149"/>
      <c r="L685" s="145"/>
      <c r="M685" s="150"/>
      <c r="T685" s="151"/>
      <c r="AT685" s="147" t="s">
        <v>140</v>
      </c>
      <c r="AU685" s="147" t="s">
        <v>84</v>
      </c>
      <c r="AV685" s="12" t="s">
        <v>82</v>
      </c>
      <c r="AW685" s="12" t="s">
        <v>35</v>
      </c>
      <c r="AX685" s="12" t="s">
        <v>74</v>
      </c>
      <c r="AY685" s="147" t="s">
        <v>129</v>
      </c>
    </row>
    <row r="686" spans="2:65" s="12" customFormat="1" ht="22.5">
      <c r="B686" s="145"/>
      <c r="D686" s="146" t="s">
        <v>140</v>
      </c>
      <c r="E686" s="147" t="s">
        <v>19</v>
      </c>
      <c r="F686" s="148" t="s">
        <v>344</v>
      </c>
      <c r="H686" s="147" t="s">
        <v>19</v>
      </c>
      <c r="I686" s="149"/>
      <c r="L686" s="145"/>
      <c r="M686" s="150"/>
      <c r="T686" s="151"/>
      <c r="AT686" s="147" t="s">
        <v>140</v>
      </c>
      <c r="AU686" s="147" t="s">
        <v>84</v>
      </c>
      <c r="AV686" s="12" t="s">
        <v>82</v>
      </c>
      <c r="AW686" s="12" t="s">
        <v>35</v>
      </c>
      <c r="AX686" s="12" t="s">
        <v>74</v>
      </c>
      <c r="AY686" s="147" t="s">
        <v>129</v>
      </c>
    </row>
    <row r="687" spans="2:65" s="13" customFormat="1" ht="11.25">
      <c r="B687" s="152"/>
      <c r="D687" s="146" t="s">
        <v>140</v>
      </c>
      <c r="E687" s="153" t="s">
        <v>19</v>
      </c>
      <c r="F687" s="154" t="s">
        <v>743</v>
      </c>
      <c r="H687" s="155">
        <v>45.8</v>
      </c>
      <c r="I687" s="156"/>
      <c r="L687" s="152"/>
      <c r="M687" s="157"/>
      <c r="T687" s="158"/>
      <c r="AT687" s="153" t="s">
        <v>140</v>
      </c>
      <c r="AU687" s="153" t="s">
        <v>84</v>
      </c>
      <c r="AV687" s="13" t="s">
        <v>84</v>
      </c>
      <c r="AW687" s="13" t="s">
        <v>35</v>
      </c>
      <c r="AX687" s="13" t="s">
        <v>74</v>
      </c>
      <c r="AY687" s="153" t="s">
        <v>129</v>
      </c>
    </row>
    <row r="688" spans="2:65" s="12" customFormat="1" ht="22.5">
      <c r="B688" s="145"/>
      <c r="D688" s="146" t="s">
        <v>140</v>
      </c>
      <c r="E688" s="147" t="s">
        <v>19</v>
      </c>
      <c r="F688" s="148" t="s">
        <v>345</v>
      </c>
      <c r="H688" s="147" t="s">
        <v>19</v>
      </c>
      <c r="I688" s="149"/>
      <c r="L688" s="145"/>
      <c r="M688" s="150"/>
      <c r="T688" s="151"/>
      <c r="AT688" s="147" t="s">
        <v>140</v>
      </c>
      <c r="AU688" s="147" t="s">
        <v>84</v>
      </c>
      <c r="AV688" s="12" t="s">
        <v>82</v>
      </c>
      <c r="AW688" s="12" t="s">
        <v>35</v>
      </c>
      <c r="AX688" s="12" t="s">
        <v>74</v>
      </c>
      <c r="AY688" s="147" t="s">
        <v>129</v>
      </c>
    </row>
    <row r="689" spans="2:65" s="13" customFormat="1" ht="11.25">
      <c r="B689" s="152"/>
      <c r="D689" s="146" t="s">
        <v>140</v>
      </c>
      <c r="E689" s="153" t="s">
        <v>19</v>
      </c>
      <c r="F689" s="154" t="s">
        <v>744</v>
      </c>
      <c r="H689" s="155">
        <v>40</v>
      </c>
      <c r="I689" s="156"/>
      <c r="L689" s="152"/>
      <c r="M689" s="157"/>
      <c r="T689" s="158"/>
      <c r="AT689" s="153" t="s">
        <v>140</v>
      </c>
      <c r="AU689" s="153" t="s">
        <v>84</v>
      </c>
      <c r="AV689" s="13" t="s">
        <v>84</v>
      </c>
      <c r="AW689" s="13" t="s">
        <v>35</v>
      </c>
      <c r="AX689" s="13" t="s">
        <v>74</v>
      </c>
      <c r="AY689" s="153" t="s">
        <v>129</v>
      </c>
    </row>
    <row r="690" spans="2:65" s="14" customFormat="1" ht="11.25">
      <c r="B690" s="159"/>
      <c r="D690" s="146" t="s">
        <v>140</v>
      </c>
      <c r="E690" s="160" t="s">
        <v>19</v>
      </c>
      <c r="F690" s="161" t="s">
        <v>190</v>
      </c>
      <c r="H690" s="162">
        <v>85.8</v>
      </c>
      <c r="I690" s="163"/>
      <c r="L690" s="159"/>
      <c r="M690" s="164"/>
      <c r="T690" s="165"/>
      <c r="AT690" s="160" t="s">
        <v>140</v>
      </c>
      <c r="AU690" s="160" t="s">
        <v>84</v>
      </c>
      <c r="AV690" s="14" t="s">
        <v>136</v>
      </c>
      <c r="AW690" s="14" t="s">
        <v>35</v>
      </c>
      <c r="AX690" s="14" t="s">
        <v>82</v>
      </c>
      <c r="AY690" s="160" t="s">
        <v>129</v>
      </c>
    </row>
    <row r="691" spans="2:65" s="12" customFormat="1" ht="11.25">
      <c r="B691" s="145"/>
      <c r="D691" s="146" t="s">
        <v>140</v>
      </c>
      <c r="E691" s="147" t="s">
        <v>19</v>
      </c>
      <c r="F691" s="148" t="s">
        <v>745</v>
      </c>
      <c r="H691" s="147" t="s">
        <v>19</v>
      </c>
      <c r="I691" s="149"/>
      <c r="L691" s="145"/>
      <c r="M691" s="150"/>
      <c r="T691" s="151"/>
      <c r="AT691" s="147" t="s">
        <v>140</v>
      </c>
      <c r="AU691" s="147" t="s">
        <v>84</v>
      </c>
      <c r="AV691" s="12" t="s">
        <v>82</v>
      </c>
      <c r="AW691" s="12" t="s">
        <v>35</v>
      </c>
      <c r="AX691" s="12" t="s">
        <v>74</v>
      </c>
      <c r="AY691" s="147" t="s">
        <v>129</v>
      </c>
    </row>
    <row r="692" spans="2:65" s="12" customFormat="1" ht="22.5">
      <c r="B692" s="145"/>
      <c r="D692" s="146" t="s">
        <v>140</v>
      </c>
      <c r="E692" s="147" t="s">
        <v>19</v>
      </c>
      <c r="F692" s="148" t="s">
        <v>746</v>
      </c>
      <c r="H692" s="147" t="s">
        <v>19</v>
      </c>
      <c r="I692" s="149"/>
      <c r="L692" s="145"/>
      <c r="M692" s="150"/>
      <c r="T692" s="151"/>
      <c r="AT692" s="147" t="s">
        <v>140</v>
      </c>
      <c r="AU692" s="147" t="s">
        <v>84</v>
      </c>
      <c r="AV692" s="12" t="s">
        <v>82</v>
      </c>
      <c r="AW692" s="12" t="s">
        <v>35</v>
      </c>
      <c r="AX692" s="12" t="s">
        <v>74</v>
      </c>
      <c r="AY692" s="147" t="s">
        <v>129</v>
      </c>
    </row>
    <row r="693" spans="2:65" s="13" customFormat="1" ht="11.25">
      <c r="B693" s="152"/>
      <c r="D693" s="146" t="s">
        <v>140</v>
      </c>
      <c r="F693" s="154" t="s">
        <v>747</v>
      </c>
      <c r="H693" s="155">
        <v>86.658000000000001</v>
      </c>
      <c r="I693" s="156"/>
      <c r="L693" s="152"/>
      <c r="M693" s="157"/>
      <c r="T693" s="158"/>
      <c r="AT693" s="153" t="s">
        <v>140</v>
      </c>
      <c r="AU693" s="153" t="s">
        <v>84</v>
      </c>
      <c r="AV693" s="13" t="s">
        <v>84</v>
      </c>
      <c r="AW693" s="13" t="s">
        <v>4</v>
      </c>
      <c r="AX693" s="13" t="s">
        <v>82</v>
      </c>
      <c r="AY693" s="153" t="s">
        <v>129</v>
      </c>
    </row>
    <row r="694" spans="2:65" s="1" customFormat="1" ht="16.5" customHeight="1">
      <c r="B694" s="33"/>
      <c r="C694" s="128" t="s">
        <v>748</v>
      </c>
      <c r="D694" s="128" t="s">
        <v>131</v>
      </c>
      <c r="E694" s="129" t="s">
        <v>749</v>
      </c>
      <c r="F694" s="130" t="s">
        <v>750</v>
      </c>
      <c r="G694" s="131" t="s">
        <v>751</v>
      </c>
      <c r="H694" s="132">
        <v>1</v>
      </c>
      <c r="I694" s="133"/>
      <c r="J694" s="134">
        <f>ROUND(I694*H694,2)</f>
        <v>0</v>
      </c>
      <c r="K694" s="130" t="s">
        <v>19</v>
      </c>
      <c r="L694" s="33"/>
      <c r="M694" s="135" t="s">
        <v>19</v>
      </c>
      <c r="N694" s="136" t="s">
        <v>45</v>
      </c>
      <c r="P694" s="137">
        <f>O694*H694</f>
        <v>0</v>
      </c>
      <c r="Q694" s="137">
        <v>0</v>
      </c>
      <c r="R694" s="137">
        <f>Q694*H694</f>
        <v>0</v>
      </c>
      <c r="S694" s="137">
        <v>0</v>
      </c>
      <c r="T694" s="138">
        <f>S694*H694</f>
        <v>0</v>
      </c>
      <c r="AR694" s="139" t="s">
        <v>136</v>
      </c>
      <c r="AT694" s="139" t="s">
        <v>131</v>
      </c>
      <c r="AU694" s="139" t="s">
        <v>84</v>
      </c>
      <c r="AY694" s="18" t="s">
        <v>129</v>
      </c>
      <c r="BE694" s="140">
        <f>IF(N694="základní",J694,0)</f>
        <v>0</v>
      </c>
      <c r="BF694" s="140">
        <f>IF(N694="snížená",J694,0)</f>
        <v>0</v>
      </c>
      <c r="BG694" s="140">
        <f>IF(N694="zákl. přenesená",J694,0)</f>
        <v>0</v>
      </c>
      <c r="BH694" s="140">
        <f>IF(N694="sníž. přenesená",J694,0)</f>
        <v>0</v>
      </c>
      <c r="BI694" s="140">
        <f>IF(N694="nulová",J694,0)</f>
        <v>0</v>
      </c>
      <c r="BJ694" s="18" t="s">
        <v>82</v>
      </c>
      <c r="BK694" s="140">
        <f>ROUND(I694*H694,2)</f>
        <v>0</v>
      </c>
      <c r="BL694" s="18" t="s">
        <v>136</v>
      </c>
      <c r="BM694" s="139" t="s">
        <v>752</v>
      </c>
    </row>
    <row r="695" spans="2:65" s="1" customFormat="1" ht="48.75">
      <c r="B695" s="33"/>
      <c r="D695" s="146" t="s">
        <v>734</v>
      </c>
      <c r="F695" s="183" t="s">
        <v>753</v>
      </c>
      <c r="I695" s="143"/>
      <c r="L695" s="33"/>
      <c r="M695" s="144"/>
      <c r="T695" s="54"/>
      <c r="AT695" s="18" t="s">
        <v>734</v>
      </c>
      <c r="AU695" s="18" t="s">
        <v>84</v>
      </c>
    </row>
    <row r="696" spans="2:65" s="12" customFormat="1" ht="11.25">
      <c r="B696" s="145"/>
      <c r="D696" s="146" t="s">
        <v>140</v>
      </c>
      <c r="E696" s="147" t="s">
        <v>19</v>
      </c>
      <c r="F696" s="148" t="s">
        <v>141</v>
      </c>
      <c r="H696" s="147" t="s">
        <v>19</v>
      </c>
      <c r="I696" s="149"/>
      <c r="L696" s="145"/>
      <c r="M696" s="150"/>
      <c r="T696" s="151"/>
      <c r="AT696" s="147" t="s">
        <v>140</v>
      </c>
      <c r="AU696" s="147" t="s">
        <v>84</v>
      </c>
      <c r="AV696" s="12" t="s">
        <v>82</v>
      </c>
      <c r="AW696" s="12" t="s">
        <v>35</v>
      </c>
      <c r="AX696" s="12" t="s">
        <v>74</v>
      </c>
      <c r="AY696" s="147" t="s">
        <v>129</v>
      </c>
    </row>
    <row r="697" spans="2:65" s="12" customFormat="1" ht="22.5">
      <c r="B697" s="145"/>
      <c r="D697" s="146" t="s">
        <v>140</v>
      </c>
      <c r="E697" s="147" t="s">
        <v>19</v>
      </c>
      <c r="F697" s="148" t="s">
        <v>344</v>
      </c>
      <c r="H697" s="147" t="s">
        <v>19</v>
      </c>
      <c r="I697" s="149"/>
      <c r="L697" s="145"/>
      <c r="M697" s="150"/>
      <c r="T697" s="151"/>
      <c r="AT697" s="147" t="s">
        <v>140</v>
      </c>
      <c r="AU697" s="147" t="s">
        <v>84</v>
      </c>
      <c r="AV697" s="12" t="s">
        <v>82</v>
      </c>
      <c r="AW697" s="12" t="s">
        <v>35</v>
      </c>
      <c r="AX697" s="12" t="s">
        <v>74</v>
      </c>
      <c r="AY697" s="147" t="s">
        <v>129</v>
      </c>
    </row>
    <row r="698" spans="2:65" s="12" customFormat="1" ht="22.5">
      <c r="B698" s="145"/>
      <c r="D698" s="146" t="s">
        <v>140</v>
      </c>
      <c r="E698" s="147" t="s">
        <v>19</v>
      </c>
      <c r="F698" s="148" t="s">
        <v>345</v>
      </c>
      <c r="H698" s="147" t="s">
        <v>19</v>
      </c>
      <c r="I698" s="149"/>
      <c r="L698" s="145"/>
      <c r="M698" s="150"/>
      <c r="T698" s="151"/>
      <c r="AT698" s="147" t="s">
        <v>140</v>
      </c>
      <c r="AU698" s="147" t="s">
        <v>84</v>
      </c>
      <c r="AV698" s="12" t="s">
        <v>82</v>
      </c>
      <c r="AW698" s="12" t="s">
        <v>35</v>
      </c>
      <c r="AX698" s="12" t="s">
        <v>74</v>
      </c>
      <c r="AY698" s="147" t="s">
        <v>129</v>
      </c>
    </row>
    <row r="699" spans="2:65" s="13" customFormat="1" ht="11.25">
      <c r="B699" s="152"/>
      <c r="D699" s="146" t="s">
        <v>140</v>
      </c>
      <c r="E699" s="153" t="s">
        <v>19</v>
      </c>
      <c r="F699" s="154" t="s">
        <v>82</v>
      </c>
      <c r="H699" s="155">
        <v>1</v>
      </c>
      <c r="I699" s="156"/>
      <c r="L699" s="152"/>
      <c r="M699" s="157"/>
      <c r="T699" s="158"/>
      <c r="AT699" s="153" t="s">
        <v>140</v>
      </c>
      <c r="AU699" s="153" t="s">
        <v>84</v>
      </c>
      <c r="AV699" s="13" t="s">
        <v>84</v>
      </c>
      <c r="AW699" s="13" t="s">
        <v>35</v>
      </c>
      <c r="AX699" s="13" t="s">
        <v>82</v>
      </c>
      <c r="AY699" s="153" t="s">
        <v>129</v>
      </c>
    </row>
    <row r="700" spans="2:65" s="12" customFormat="1" ht="22.5">
      <c r="B700" s="145"/>
      <c r="D700" s="146" t="s">
        <v>140</v>
      </c>
      <c r="E700" s="147" t="s">
        <v>19</v>
      </c>
      <c r="F700" s="148" t="s">
        <v>754</v>
      </c>
      <c r="H700" s="147" t="s">
        <v>19</v>
      </c>
      <c r="I700" s="149"/>
      <c r="L700" s="145"/>
      <c r="M700" s="150"/>
      <c r="T700" s="151"/>
      <c r="AT700" s="147" t="s">
        <v>140</v>
      </c>
      <c r="AU700" s="147" t="s">
        <v>84</v>
      </c>
      <c r="AV700" s="12" t="s">
        <v>82</v>
      </c>
      <c r="AW700" s="12" t="s">
        <v>35</v>
      </c>
      <c r="AX700" s="12" t="s">
        <v>74</v>
      </c>
      <c r="AY700" s="147" t="s">
        <v>129</v>
      </c>
    </row>
    <row r="701" spans="2:65" s="12" customFormat="1" ht="11.25">
      <c r="B701" s="145"/>
      <c r="D701" s="146" t="s">
        <v>140</v>
      </c>
      <c r="E701" s="147" t="s">
        <v>19</v>
      </c>
      <c r="F701" s="148" t="s">
        <v>755</v>
      </c>
      <c r="H701" s="147" t="s">
        <v>19</v>
      </c>
      <c r="I701" s="149"/>
      <c r="L701" s="145"/>
      <c r="M701" s="150"/>
      <c r="T701" s="151"/>
      <c r="AT701" s="147" t="s">
        <v>140</v>
      </c>
      <c r="AU701" s="147" t="s">
        <v>84</v>
      </c>
      <c r="AV701" s="12" t="s">
        <v>82</v>
      </c>
      <c r="AW701" s="12" t="s">
        <v>35</v>
      </c>
      <c r="AX701" s="12" t="s">
        <v>74</v>
      </c>
      <c r="AY701" s="147" t="s">
        <v>129</v>
      </c>
    </row>
    <row r="702" spans="2:65" s="1" customFormat="1" ht="16.5" customHeight="1">
      <c r="B702" s="33"/>
      <c r="C702" s="128" t="s">
        <v>756</v>
      </c>
      <c r="D702" s="128" t="s">
        <v>131</v>
      </c>
      <c r="E702" s="129" t="s">
        <v>757</v>
      </c>
      <c r="F702" s="130" t="s">
        <v>758</v>
      </c>
      <c r="G702" s="131" t="s">
        <v>751</v>
      </c>
      <c r="H702" s="132">
        <v>1</v>
      </c>
      <c r="I702" s="133"/>
      <c r="J702" s="134">
        <f>ROUND(I702*H702,2)</f>
        <v>0</v>
      </c>
      <c r="K702" s="130" t="s">
        <v>19</v>
      </c>
      <c r="L702" s="33"/>
      <c r="M702" s="135" t="s">
        <v>19</v>
      </c>
      <c r="N702" s="136" t="s">
        <v>45</v>
      </c>
      <c r="P702" s="137">
        <f>O702*H702</f>
        <v>0</v>
      </c>
      <c r="Q702" s="137">
        <v>0</v>
      </c>
      <c r="R702" s="137">
        <f>Q702*H702</f>
        <v>0</v>
      </c>
      <c r="S702" s="137">
        <v>0</v>
      </c>
      <c r="T702" s="138">
        <f>S702*H702</f>
        <v>0</v>
      </c>
      <c r="AR702" s="139" t="s">
        <v>136</v>
      </c>
      <c r="AT702" s="139" t="s">
        <v>131</v>
      </c>
      <c r="AU702" s="139" t="s">
        <v>84</v>
      </c>
      <c r="AY702" s="18" t="s">
        <v>129</v>
      </c>
      <c r="BE702" s="140">
        <f>IF(N702="základní",J702,0)</f>
        <v>0</v>
      </c>
      <c r="BF702" s="140">
        <f>IF(N702="snížená",J702,0)</f>
        <v>0</v>
      </c>
      <c r="BG702" s="140">
        <f>IF(N702="zákl. přenesená",J702,0)</f>
        <v>0</v>
      </c>
      <c r="BH702" s="140">
        <f>IF(N702="sníž. přenesená",J702,0)</f>
        <v>0</v>
      </c>
      <c r="BI702" s="140">
        <f>IF(N702="nulová",J702,0)</f>
        <v>0</v>
      </c>
      <c r="BJ702" s="18" t="s">
        <v>82</v>
      </c>
      <c r="BK702" s="140">
        <f>ROUND(I702*H702,2)</f>
        <v>0</v>
      </c>
      <c r="BL702" s="18" t="s">
        <v>136</v>
      </c>
      <c r="BM702" s="139" t="s">
        <v>759</v>
      </c>
    </row>
    <row r="703" spans="2:65" s="1" customFormat="1" ht="16.5" customHeight="1">
      <c r="B703" s="33"/>
      <c r="C703" s="128" t="s">
        <v>760</v>
      </c>
      <c r="D703" s="128" t="s">
        <v>131</v>
      </c>
      <c r="E703" s="129" t="s">
        <v>761</v>
      </c>
      <c r="F703" s="130" t="s">
        <v>762</v>
      </c>
      <c r="G703" s="131" t="s">
        <v>751</v>
      </c>
      <c r="H703" s="132">
        <v>15</v>
      </c>
      <c r="I703" s="133"/>
      <c r="J703" s="134">
        <f>ROUND(I703*H703,2)</f>
        <v>0</v>
      </c>
      <c r="K703" s="130" t="s">
        <v>19</v>
      </c>
      <c r="L703" s="33"/>
      <c r="M703" s="135" t="s">
        <v>19</v>
      </c>
      <c r="N703" s="136" t="s">
        <v>45</v>
      </c>
      <c r="P703" s="137">
        <f>O703*H703</f>
        <v>0</v>
      </c>
      <c r="Q703" s="137">
        <v>0</v>
      </c>
      <c r="R703" s="137">
        <f>Q703*H703</f>
        <v>0</v>
      </c>
      <c r="S703" s="137">
        <v>0</v>
      </c>
      <c r="T703" s="138">
        <f>S703*H703</f>
        <v>0</v>
      </c>
      <c r="AR703" s="139" t="s">
        <v>136</v>
      </c>
      <c r="AT703" s="139" t="s">
        <v>131</v>
      </c>
      <c r="AU703" s="139" t="s">
        <v>84</v>
      </c>
      <c r="AY703" s="18" t="s">
        <v>129</v>
      </c>
      <c r="BE703" s="140">
        <f>IF(N703="základní",J703,0)</f>
        <v>0</v>
      </c>
      <c r="BF703" s="140">
        <f>IF(N703="snížená",J703,0)</f>
        <v>0</v>
      </c>
      <c r="BG703" s="140">
        <f>IF(N703="zákl. přenesená",J703,0)</f>
        <v>0</v>
      </c>
      <c r="BH703" s="140">
        <f>IF(N703="sníž. přenesená",J703,0)</f>
        <v>0</v>
      </c>
      <c r="BI703" s="140">
        <f>IF(N703="nulová",J703,0)</f>
        <v>0</v>
      </c>
      <c r="BJ703" s="18" t="s">
        <v>82</v>
      </c>
      <c r="BK703" s="140">
        <f>ROUND(I703*H703,2)</f>
        <v>0</v>
      </c>
      <c r="BL703" s="18" t="s">
        <v>136</v>
      </c>
      <c r="BM703" s="139" t="s">
        <v>763</v>
      </c>
    </row>
    <row r="704" spans="2:65" s="12" customFormat="1" ht="11.25">
      <c r="B704" s="145"/>
      <c r="D704" s="146" t="s">
        <v>140</v>
      </c>
      <c r="E704" s="147" t="s">
        <v>19</v>
      </c>
      <c r="F704" s="148" t="s">
        <v>141</v>
      </c>
      <c r="H704" s="147" t="s">
        <v>19</v>
      </c>
      <c r="I704" s="149"/>
      <c r="L704" s="145"/>
      <c r="M704" s="150"/>
      <c r="T704" s="151"/>
      <c r="AT704" s="147" t="s">
        <v>140</v>
      </c>
      <c r="AU704" s="147" t="s">
        <v>84</v>
      </c>
      <c r="AV704" s="12" t="s">
        <v>82</v>
      </c>
      <c r="AW704" s="12" t="s">
        <v>35</v>
      </c>
      <c r="AX704" s="12" t="s">
        <v>74</v>
      </c>
      <c r="AY704" s="147" t="s">
        <v>129</v>
      </c>
    </row>
    <row r="705" spans="2:65" s="12" customFormat="1" ht="11.25">
      <c r="B705" s="145"/>
      <c r="D705" s="146" t="s">
        <v>140</v>
      </c>
      <c r="E705" s="147" t="s">
        <v>19</v>
      </c>
      <c r="F705" s="148" t="s">
        <v>142</v>
      </c>
      <c r="H705" s="147" t="s">
        <v>19</v>
      </c>
      <c r="I705" s="149"/>
      <c r="L705" s="145"/>
      <c r="M705" s="150"/>
      <c r="T705" s="151"/>
      <c r="AT705" s="147" t="s">
        <v>140</v>
      </c>
      <c r="AU705" s="147" t="s">
        <v>84</v>
      </c>
      <c r="AV705" s="12" t="s">
        <v>82</v>
      </c>
      <c r="AW705" s="12" t="s">
        <v>35</v>
      </c>
      <c r="AX705" s="12" t="s">
        <v>74</v>
      </c>
      <c r="AY705" s="147" t="s">
        <v>129</v>
      </c>
    </row>
    <row r="706" spans="2:65" s="12" customFormat="1" ht="22.5">
      <c r="B706" s="145"/>
      <c r="D706" s="146" t="s">
        <v>140</v>
      </c>
      <c r="E706" s="147" t="s">
        <v>19</v>
      </c>
      <c r="F706" s="148" t="s">
        <v>764</v>
      </c>
      <c r="H706" s="147" t="s">
        <v>19</v>
      </c>
      <c r="I706" s="149"/>
      <c r="L706" s="145"/>
      <c r="M706" s="150"/>
      <c r="T706" s="151"/>
      <c r="AT706" s="147" t="s">
        <v>140</v>
      </c>
      <c r="AU706" s="147" t="s">
        <v>84</v>
      </c>
      <c r="AV706" s="12" t="s">
        <v>82</v>
      </c>
      <c r="AW706" s="12" t="s">
        <v>35</v>
      </c>
      <c r="AX706" s="12" t="s">
        <v>74</v>
      </c>
      <c r="AY706" s="147" t="s">
        <v>129</v>
      </c>
    </row>
    <row r="707" spans="2:65" s="12" customFormat="1" ht="11.25">
      <c r="B707" s="145"/>
      <c r="D707" s="146" t="s">
        <v>140</v>
      </c>
      <c r="E707" s="147" t="s">
        <v>19</v>
      </c>
      <c r="F707" s="148" t="s">
        <v>765</v>
      </c>
      <c r="H707" s="147" t="s">
        <v>19</v>
      </c>
      <c r="I707" s="149"/>
      <c r="L707" s="145"/>
      <c r="M707" s="150"/>
      <c r="T707" s="151"/>
      <c r="AT707" s="147" t="s">
        <v>140</v>
      </c>
      <c r="AU707" s="147" t="s">
        <v>84</v>
      </c>
      <c r="AV707" s="12" t="s">
        <v>82</v>
      </c>
      <c r="AW707" s="12" t="s">
        <v>35</v>
      </c>
      <c r="AX707" s="12" t="s">
        <v>74</v>
      </c>
      <c r="AY707" s="147" t="s">
        <v>129</v>
      </c>
    </row>
    <row r="708" spans="2:65" s="13" customFormat="1" ht="11.25">
      <c r="B708" s="152"/>
      <c r="D708" s="146" t="s">
        <v>140</v>
      </c>
      <c r="E708" s="153" t="s">
        <v>19</v>
      </c>
      <c r="F708" s="154" t="s">
        <v>235</v>
      </c>
      <c r="H708" s="155">
        <v>15</v>
      </c>
      <c r="I708" s="156"/>
      <c r="L708" s="152"/>
      <c r="M708" s="157"/>
      <c r="T708" s="158"/>
      <c r="AT708" s="153" t="s">
        <v>140</v>
      </c>
      <c r="AU708" s="153" t="s">
        <v>84</v>
      </c>
      <c r="AV708" s="13" t="s">
        <v>84</v>
      </c>
      <c r="AW708" s="13" t="s">
        <v>35</v>
      </c>
      <c r="AX708" s="13" t="s">
        <v>82</v>
      </c>
      <c r="AY708" s="153" t="s">
        <v>129</v>
      </c>
    </row>
    <row r="709" spans="2:65" s="11" customFormat="1" ht="22.9" customHeight="1">
      <c r="B709" s="116"/>
      <c r="D709" s="117" t="s">
        <v>73</v>
      </c>
      <c r="E709" s="126" t="s">
        <v>84</v>
      </c>
      <c r="F709" s="126" t="s">
        <v>766</v>
      </c>
      <c r="I709" s="119"/>
      <c r="J709" s="127">
        <f>BK709</f>
        <v>0</v>
      </c>
      <c r="L709" s="116"/>
      <c r="M709" s="121"/>
      <c r="P709" s="122">
        <f>SUM(P710:P732)</f>
        <v>0</v>
      </c>
      <c r="R709" s="122">
        <f>SUM(R710:R732)</f>
        <v>473.50219600000003</v>
      </c>
      <c r="T709" s="123">
        <f>SUM(T710:T732)</f>
        <v>0</v>
      </c>
      <c r="AR709" s="117" t="s">
        <v>82</v>
      </c>
      <c r="AT709" s="124" t="s">
        <v>73</v>
      </c>
      <c r="AU709" s="124" t="s">
        <v>82</v>
      </c>
      <c r="AY709" s="117" t="s">
        <v>129</v>
      </c>
      <c r="BK709" s="125">
        <f>SUM(BK710:BK732)</f>
        <v>0</v>
      </c>
    </row>
    <row r="710" spans="2:65" s="1" customFormat="1" ht="37.9" customHeight="1">
      <c r="B710" s="33"/>
      <c r="C710" s="128" t="s">
        <v>767</v>
      </c>
      <c r="D710" s="128" t="s">
        <v>131</v>
      </c>
      <c r="E710" s="129" t="s">
        <v>768</v>
      </c>
      <c r="F710" s="130" t="s">
        <v>769</v>
      </c>
      <c r="G710" s="131" t="s">
        <v>134</v>
      </c>
      <c r="H710" s="132">
        <v>160</v>
      </c>
      <c r="I710" s="133"/>
      <c r="J710" s="134">
        <f>ROUND(I710*H710,2)</f>
        <v>0</v>
      </c>
      <c r="K710" s="130" t="s">
        <v>135</v>
      </c>
      <c r="L710" s="33"/>
      <c r="M710" s="135" t="s">
        <v>19</v>
      </c>
      <c r="N710" s="136" t="s">
        <v>45</v>
      </c>
      <c r="P710" s="137">
        <f>O710*H710</f>
        <v>0</v>
      </c>
      <c r="Q710" s="137">
        <v>1.7000000000000001E-4</v>
      </c>
      <c r="R710" s="137">
        <f>Q710*H710</f>
        <v>2.7200000000000002E-2</v>
      </c>
      <c r="S710" s="137">
        <v>0</v>
      </c>
      <c r="T710" s="138">
        <f>S710*H710</f>
        <v>0</v>
      </c>
      <c r="AR710" s="139" t="s">
        <v>136</v>
      </c>
      <c r="AT710" s="139" t="s">
        <v>131</v>
      </c>
      <c r="AU710" s="139" t="s">
        <v>84</v>
      </c>
      <c r="AY710" s="18" t="s">
        <v>129</v>
      </c>
      <c r="BE710" s="140">
        <f>IF(N710="základní",J710,0)</f>
        <v>0</v>
      </c>
      <c r="BF710" s="140">
        <f>IF(N710="snížená",J710,0)</f>
        <v>0</v>
      </c>
      <c r="BG710" s="140">
        <f>IF(N710="zákl. přenesená",J710,0)</f>
        <v>0</v>
      </c>
      <c r="BH710" s="140">
        <f>IF(N710="sníž. přenesená",J710,0)</f>
        <v>0</v>
      </c>
      <c r="BI710" s="140">
        <f>IF(N710="nulová",J710,0)</f>
        <v>0</v>
      </c>
      <c r="BJ710" s="18" t="s">
        <v>82</v>
      </c>
      <c r="BK710" s="140">
        <f>ROUND(I710*H710,2)</f>
        <v>0</v>
      </c>
      <c r="BL710" s="18" t="s">
        <v>136</v>
      </c>
      <c r="BM710" s="139" t="s">
        <v>770</v>
      </c>
    </row>
    <row r="711" spans="2:65" s="1" customFormat="1" ht="11.25">
      <c r="B711" s="33"/>
      <c r="D711" s="141" t="s">
        <v>138</v>
      </c>
      <c r="F711" s="142" t="s">
        <v>771</v>
      </c>
      <c r="I711" s="143"/>
      <c r="L711" s="33"/>
      <c r="M711" s="144"/>
      <c r="T711" s="54"/>
      <c r="AT711" s="18" t="s">
        <v>138</v>
      </c>
      <c r="AU711" s="18" t="s">
        <v>84</v>
      </c>
    </row>
    <row r="712" spans="2:65" s="12" customFormat="1" ht="11.25">
      <c r="B712" s="145"/>
      <c r="D712" s="146" t="s">
        <v>140</v>
      </c>
      <c r="E712" s="147" t="s">
        <v>19</v>
      </c>
      <c r="F712" s="148" t="s">
        <v>772</v>
      </c>
      <c r="H712" s="147" t="s">
        <v>19</v>
      </c>
      <c r="I712" s="149"/>
      <c r="L712" s="145"/>
      <c r="M712" s="150"/>
      <c r="T712" s="151"/>
      <c r="AT712" s="147" t="s">
        <v>140</v>
      </c>
      <c r="AU712" s="147" t="s">
        <v>84</v>
      </c>
      <c r="AV712" s="12" t="s">
        <v>82</v>
      </c>
      <c r="AW712" s="12" t="s">
        <v>35</v>
      </c>
      <c r="AX712" s="12" t="s">
        <v>74</v>
      </c>
      <c r="AY712" s="147" t="s">
        <v>129</v>
      </c>
    </row>
    <row r="713" spans="2:65" s="13" customFormat="1" ht="11.25">
      <c r="B713" s="152"/>
      <c r="D713" s="146" t="s">
        <v>140</v>
      </c>
      <c r="E713" s="153" t="s">
        <v>19</v>
      </c>
      <c r="F713" s="154" t="s">
        <v>773</v>
      </c>
      <c r="H713" s="155">
        <v>160</v>
      </c>
      <c r="I713" s="156"/>
      <c r="L713" s="152"/>
      <c r="M713" s="157"/>
      <c r="T713" s="158"/>
      <c r="AT713" s="153" t="s">
        <v>140</v>
      </c>
      <c r="AU713" s="153" t="s">
        <v>84</v>
      </c>
      <c r="AV713" s="13" t="s">
        <v>84</v>
      </c>
      <c r="AW713" s="13" t="s">
        <v>35</v>
      </c>
      <c r="AX713" s="13" t="s">
        <v>82</v>
      </c>
      <c r="AY713" s="153" t="s">
        <v>129</v>
      </c>
    </row>
    <row r="714" spans="2:65" s="1" customFormat="1" ht="24.2" customHeight="1">
      <c r="B714" s="33"/>
      <c r="C714" s="173" t="s">
        <v>774</v>
      </c>
      <c r="D714" s="173" t="s">
        <v>623</v>
      </c>
      <c r="E714" s="174" t="s">
        <v>775</v>
      </c>
      <c r="F714" s="175" t="s">
        <v>776</v>
      </c>
      <c r="G714" s="176" t="s">
        <v>134</v>
      </c>
      <c r="H714" s="177">
        <v>189.52</v>
      </c>
      <c r="I714" s="178"/>
      <c r="J714" s="179">
        <f>ROUND(I714*H714,2)</f>
        <v>0</v>
      </c>
      <c r="K714" s="175" t="s">
        <v>135</v>
      </c>
      <c r="L714" s="180"/>
      <c r="M714" s="181" t="s">
        <v>19</v>
      </c>
      <c r="N714" s="182" t="s">
        <v>45</v>
      </c>
      <c r="P714" s="137">
        <f>O714*H714</f>
        <v>0</v>
      </c>
      <c r="Q714" s="137">
        <v>5.0000000000000001E-4</v>
      </c>
      <c r="R714" s="137">
        <f>Q714*H714</f>
        <v>9.4760000000000011E-2</v>
      </c>
      <c r="S714" s="137">
        <v>0</v>
      </c>
      <c r="T714" s="138">
        <f>S714*H714</f>
        <v>0</v>
      </c>
      <c r="AR714" s="139" t="s">
        <v>173</v>
      </c>
      <c r="AT714" s="139" t="s">
        <v>623</v>
      </c>
      <c r="AU714" s="139" t="s">
        <v>84</v>
      </c>
      <c r="AY714" s="18" t="s">
        <v>129</v>
      </c>
      <c r="BE714" s="140">
        <f>IF(N714="základní",J714,0)</f>
        <v>0</v>
      </c>
      <c r="BF714" s="140">
        <f>IF(N714="snížená",J714,0)</f>
        <v>0</v>
      </c>
      <c r="BG714" s="140">
        <f>IF(N714="zákl. přenesená",J714,0)</f>
        <v>0</v>
      </c>
      <c r="BH714" s="140">
        <f>IF(N714="sníž. přenesená",J714,0)</f>
        <v>0</v>
      </c>
      <c r="BI714" s="140">
        <f>IF(N714="nulová",J714,0)</f>
        <v>0</v>
      </c>
      <c r="BJ714" s="18" t="s">
        <v>82</v>
      </c>
      <c r="BK714" s="140">
        <f>ROUND(I714*H714,2)</f>
        <v>0</v>
      </c>
      <c r="BL714" s="18" t="s">
        <v>136</v>
      </c>
      <c r="BM714" s="139" t="s">
        <v>777</v>
      </c>
    </row>
    <row r="715" spans="2:65" s="13" customFormat="1" ht="11.25">
      <c r="B715" s="152"/>
      <c r="D715" s="146" t="s">
        <v>140</v>
      </c>
      <c r="F715" s="154" t="s">
        <v>778</v>
      </c>
      <c r="H715" s="155">
        <v>189.52</v>
      </c>
      <c r="I715" s="156"/>
      <c r="L715" s="152"/>
      <c r="M715" s="157"/>
      <c r="T715" s="158"/>
      <c r="AT715" s="153" t="s">
        <v>140</v>
      </c>
      <c r="AU715" s="153" t="s">
        <v>84</v>
      </c>
      <c r="AV715" s="13" t="s">
        <v>84</v>
      </c>
      <c r="AW715" s="13" t="s">
        <v>4</v>
      </c>
      <c r="AX715" s="13" t="s">
        <v>82</v>
      </c>
      <c r="AY715" s="153" t="s">
        <v>129</v>
      </c>
    </row>
    <row r="716" spans="2:65" s="1" customFormat="1" ht="55.5" customHeight="1">
      <c r="B716" s="33"/>
      <c r="C716" s="128" t="s">
        <v>779</v>
      </c>
      <c r="D716" s="128" t="s">
        <v>131</v>
      </c>
      <c r="E716" s="129" t="s">
        <v>780</v>
      </c>
      <c r="F716" s="130" t="s">
        <v>781</v>
      </c>
      <c r="G716" s="131" t="s">
        <v>252</v>
      </c>
      <c r="H716" s="132">
        <v>2044.4</v>
      </c>
      <c r="I716" s="133"/>
      <c r="J716" s="134">
        <f>ROUND(I716*H716,2)</f>
        <v>0</v>
      </c>
      <c r="K716" s="130" t="s">
        <v>135</v>
      </c>
      <c r="L716" s="33"/>
      <c r="M716" s="135" t="s">
        <v>19</v>
      </c>
      <c r="N716" s="136" t="s">
        <v>45</v>
      </c>
      <c r="P716" s="137">
        <f>O716*H716</f>
        <v>0</v>
      </c>
      <c r="Q716" s="137">
        <v>0.20469000000000001</v>
      </c>
      <c r="R716" s="137">
        <f>Q716*H716</f>
        <v>418.46823600000005</v>
      </c>
      <c r="S716" s="137">
        <v>0</v>
      </c>
      <c r="T716" s="138">
        <f>S716*H716</f>
        <v>0</v>
      </c>
      <c r="AR716" s="139" t="s">
        <v>136</v>
      </c>
      <c r="AT716" s="139" t="s">
        <v>131</v>
      </c>
      <c r="AU716" s="139" t="s">
        <v>84</v>
      </c>
      <c r="AY716" s="18" t="s">
        <v>129</v>
      </c>
      <c r="BE716" s="140">
        <f>IF(N716="základní",J716,0)</f>
        <v>0</v>
      </c>
      <c r="BF716" s="140">
        <f>IF(N716="snížená",J716,0)</f>
        <v>0</v>
      </c>
      <c r="BG716" s="140">
        <f>IF(N716="zákl. přenesená",J716,0)</f>
        <v>0</v>
      </c>
      <c r="BH716" s="140">
        <f>IF(N716="sníž. přenesená",J716,0)</f>
        <v>0</v>
      </c>
      <c r="BI716" s="140">
        <f>IF(N716="nulová",J716,0)</f>
        <v>0</v>
      </c>
      <c r="BJ716" s="18" t="s">
        <v>82</v>
      </c>
      <c r="BK716" s="140">
        <f>ROUND(I716*H716,2)</f>
        <v>0</v>
      </c>
      <c r="BL716" s="18" t="s">
        <v>136</v>
      </c>
      <c r="BM716" s="139" t="s">
        <v>782</v>
      </c>
    </row>
    <row r="717" spans="2:65" s="1" customFormat="1" ht="11.25">
      <c r="B717" s="33"/>
      <c r="D717" s="141" t="s">
        <v>138</v>
      </c>
      <c r="F717" s="142" t="s">
        <v>783</v>
      </c>
      <c r="I717" s="143"/>
      <c r="L717" s="33"/>
      <c r="M717" s="144"/>
      <c r="T717" s="54"/>
      <c r="AT717" s="18" t="s">
        <v>138</v>
      </c>
      <c r="AU717" s="18" t="s">
        <v>84</v>
      </c>
    </row>
    <row r="718" spans="2:65" s="12" customFormat="1" ht="11.25">
      <c r="B718" s="145"/>
      <c r="D718" s="146" t="s">
        <v>140</v>
      </c>
      <c r="E718" s="147" t="s">
        <v>19</v>
      </c>
      <c r="F718" s="148" t="s">
        <v>141</v>
      </c>
      <c r="H718" s="147" t="s">
        <v>19</v>
      </c>
      <c r="I718" s="149"/>
      <c r="L718" s="145"/>
      <c r="M718" s="150"/>
      <c r="T718" s="151"/>
      <c r="AT718" s="147" t="s">
        <v>140</v>
      </c>
      <c r="AU718" s="147" t="s">
        <v>84</v>
      </c>
      <c r="AV718" s="12" t="s">
        <v>82</v>
      </c>
      <c r="AW718" s="12" t="s">
        <v>35</v>
      </c>
      <c r="AX718" s="12" t="s">
        <v>74</v>
      </c>
      <c r="AY718" s="147" t="s">
        <v>129</v>
      </c>
    </row>
    <row r="719" spans="2:65" s="12" customFormat="1" ht="11.25">
      <c r="B719" s="145"/>
      <c r="D719" s="146" t="s">
        <v>140</v>
      </c>
      <c r="E719" s="147" t="s">
        <v>19</v>
      </c>
      <c r="F719" s="148" t="s">
        <v>784</v>
      </c>
      <c r="H719" s="147" t="s">
        <v>19</v>
      </c>
      <c r="I719" s="149"/>
      <c r="L719" s="145"/>
      <c r="M719" s="150"/>
      <c r="T719" s="151"/>
      <c r="AT719" s="147" t="s">
        <v>140</v>
      </c>
      <c r="AU719" s="147" t="s">
        <v>84</v>
      </c>
      <c r="AV719" s="12" t="s">
        <v>82</v>
      </c>
      <c r="AW719" s="12" t="s">
        <v>35</v>
      </c>
      <c r="AX719" s="12" t="s">
        <v>74</v>
      </c>
      <c r="AY719" s="147" t="s">
        <v>129</v>
      </c>
    </row>
    <row r="720" spans="2:65" s="13" customFormat="1" ht="11.25">
      <c r="B720" s="152"/>
      <c r="D720" s="146" t="s">
        <v>140</v>
      </c>
      <c r="E720" s="153" t="s">
        <v>19</v>
      </c>
      <c r="F720" s="154" t="s">
        <v>785</v>
      </c>
      <c r="H720" s="155">
        <v>1929.4</v>
      </c>
      <c r="I720" s="156"/>
      <c r="L720" s="152"/>
      <c r="M720" s="157"/>
      <c r="T720" s="158"/>
      <c r="AT720" s="153" t="s">
        <v>140</v>
      </c>
      <c r="AU720" s="153" t="s">
        <v>84</v>
      </c>
      <c r="AV720" s="13" t="s">
        <v>84</v>
      </c>
      <c r="AW720" s="13" t="s">
        <v>35</v>
      </c>
      <c r="AX720" s="13" t="s">
        <v>74</v>
      </c>
      <c r="AY720" s="153" t="s">
        <v>129</v>
      </c>
    </row>
    <row r="721" spans="2:65" s="13" customFormat="1" ht="11.25">
      <c r="B721" s="152"/>
      <c r="D721" s="146" t="s">
        <v>140</v>
      </c>
      <c r="E721" s="153" t="s">
        <v>19</v>
      </c>
      <c r="F721" s="154" t="s">
        <v>786</v>
      </c>
      <c r="H721" s="155">
        <v>35</v>
      </c>
      <c r="I721" s="156"/>
      <c r="L721" s="152"/>
      <c r="M721" s="157"/>
      <c r="T721" s="158"/>
      <c r="AT721" s="153" t="s">
        <v>140</v>
      </c>
      <c r="AU721" s="153" t="s">
        <v>84</v>
      </c>
      <c r="AV721" s="13" t="s">
        <v>84</v>
      </c>
      <c r="AW721" s="13" t="s">
        <v>35</v>
      </c>
      <c r="AX721" s="13" t="s">
        <v>74</v>
      </c>
      <c r="AY721" s="153" t="s">
        <v>129</v>
      </c>
    </row>
    <row r="722" spans="2:65" s="15" customFormat="1" ht="11.25">
      <c r="B722" s="166"/>
      <c r="D722" s="146" t="s">
        <v>140</v>
      </c>
      <c r="E722" s="167" t="s">
        <v>19</v>
      </c>
      <c r="F722" s="168" t="s">
        <v>348</v>
      </c>
      <c r="H722" s="169">
        <v>1964.4</v>
      </c>
      <c r="I722" s="170"/>
      <c r="L722" s="166"/>
      <c r="M722" s="171"/>
      <c r="T722" s="172"/>
      <c r="AT722" s="167" t="s">
        <v>140</v>
      </c>
      <c r="AU722" s="167" t="s">
        <v>84</v>
      </c>
      <c r="AV722" s="15" t="s">
        <v>149</v>
      </c>
      <c r="AW722" s="15" t="s">
        <v>35</v>
      </c>
      <c r="AX722" s="15" t="s">
        <v>74</v>
      </c>
      <c r="AY722" s="167" t="s">
        <v>129</v>
      </c>
    </row>
    <row r="723" spans="2:65" s="12" customFormat="1" ht="11.25">
      <c r="B723" s="145"/>
      <c r="D723" s="146" t="s">
        <v>140</v>
      </c>
      <c r="E723" s="147" t="s">
        <v>19</v>
      </c>
      <c r="F723" s="148" t="s">
        <v>772</v>
      </c>
      <c r="H723" s="147" t="s">
        <v>19</v>
      </c>
      <c r="I723" s="149"/>
      <c r="L723" s="145"/>
      <c r="M723" s="150"/>
      <c r="T723" s="151"/>
      <c r="AT723" s="147" t="s">
        <v>140</v>
      </c>
      <c r="AU723" s="147" t="s">
        <v>84</v>
      </c>
      <c r="AV723" s="12" t="s">
        <v>82</v>
      </c>
      <c r="AW723" s="12" t="s">
        <v>35</v>
      </c>
      <c r="AX723" s="12" t="s">
        <v>74</v>
      </c>
      <c r="AY723" s="147" t="s">
        <v>129</v>
      </c>
    </row>
    <row r="724" spans="2:65" s="13" customFormat="1" ht="11.25">
      <c r="B724" s="152"/>
      <c r="D724" s="146" t="s">
        <v>140</v>
      </c>
      <c r="E724" s="153" t="s">
        <v>19</v>
      </c>
      <c r="F724" s="154" t="s">
        <v>787</v>
      </c>
      <c r="H724" s="155">
        <v>80</v>
      </c>
      <c r="I724" s="156"/>
      <c r="L724" s="152"/>
      <c r="M724" s="157"/>
      <c r="T724" s="158"/>
      <c r="AT724" s="153" t="s">
        <v>140</v>
      </c>
      <c r="AU724" s="153" t="s">
        <v>84</v>
      </c>
      <c r="AV724" s="13" t="s">
        <v>84</v>
      </c>
      <c r="AW724" s="13" t="s">
        <v>35</v>
      </c>
      <c r="AX724" s="13" t="s">
        <v>74</v>
      </c>
      <c r="AY724" s="153" t="s">
        <v>129</v>
      </c>
    </row>
    <row r="725" spans="2:65" s="14" customFormat="1" ht="11.25">
      <c r="B725" s="159"/>
      <c r="D725" s="146" t="s">
        <v>140</v>
      </c>
      <c r="E725" s="160" t="s">
        <v>19</v>
      </c>
      <c r="F725" s="161" t="s">
        <v>190</v>
      </c>
      <c r="H725" s="162">
        <v>2044.4</v>
      </c>
      <c r="I725" s="163"/>
      <c r="L725" s="159"/>
      <c r="M725" s="164"/>
      <c r="T725" s="165"/>
      <c r="AT725" s="160" t="s">
        <v>140</v>
      </c>
      <c r="AU725" s="160" t="s">
        <v>84</v>
      </c>
      <c r="AV725" s="14" t="s">
        <v>136</v>
      </c>
      <c r="AW725" s="14" t="s">
        <v>35</v>
      </c>
      <c r="AX725" s="14" t="s">
        <v>82</v>
      </c>
      <c r="AY725" s="160" t="s">
        <v>129</v>
      </c>
    </row>
    <row r="726" spans="2:65" s="1" customFormat="1" ht="24.2" customHeight="1">
      <c r="B726" s="33"/>
      <c r="C726" s="128" t="s">
        <v>788</v>
      </c>
      <c r="D726" s="128" t="s">
        <v>131</v>
      </c>
      <c r="E726" s="129" t="s">
        <v>789</v>
      </c>
      <c r="F726" s="130" t="s">
        <v>790</v>
      </c>
      <c r="G726" s="131" t="s">
        <v>134</v>
      </c>
      <c r="H726" s="132">
        <v>64</v>
      </c>
      <c r="I726" s="133"/>
      <c r="J726" s="134">
        <f>ROUND(I726*H726,2)</f>
        <v>0</v>
      </c>
      <c r="K726" s="130" t="s">
        <v>135</v>
      </c>
      <c r="L726" s="33"/>
      <c r="M726" s="135" t="s">
        <v>19</v>
      </c>
      <c r="N726" s="136" t="s">
        <v>45</v>
      </c>
      <c r="P726" s="137">
        <f>O726*H726</f>
        <v>0</v>
      </c>
      <c r="Q726" s="137">
        <v>0.108</v>
      </c>
      <c r="R726" s="137">
        <f>Q726*H726</f>
        <v>6.9119999999999999</v>
      </c>
      <c r="S726" s="137">
        <v>0</v>
      </c>
      <c r="T726" s="138">
        <f>S726*H726</f>
        <v>0</v>
      </c>
      <c r="AR726" s="139" t="s">
        <v>136</v>
      </c>
      <c r="AT726" s="139" t="s">
        <v>131</v>
      </c>
      <c r="AU726" s="139" t="s">
        <v>84</v>
      </c>
      <c r="AY726" s="18" t="s">
        <v>129</v>
      </c>
      <c r="BE726" s="140">
        <f>IF(N726="základní",J726,0)</f>
        <v>0</v>
      </c>
      <c r="BF726" s="140">
        <f>IF(N726="snížená",J726,0)</f>
        <v>0</v>
      </c>
      <c r="BG726" s="140">
        <f>IF(N726="zákl. přenesená",J726,0)</f>
        <v>0</v>
      </c>
      <c r="BH726" s="140">
        <f>IF(N726="sníž. přenesená",J726,0)</f>
        <v>0</v>
      </c>
      <c r="BI726" s="140">
        <f>IF(N726="nulová",J726,0)</f>
        <v>0</v>
      </c>
      <c r="BJ726" s="18" t="s">
        <v>82</v>
      </c>
      <c r="BK726" s="140">
        <f>ROUND(I726*H726,2)</f>
        <v>0</v>
      </c>
      <c r="BL726" s="18" t="s">
        <v>136</v>
      </c>
      <c r="BM726" s="139" t="s">
        <v>791</v>
      </c>
    </row>
    <row r="727" spans="2:65" s="1" customFormat="1" ht="11.25">
      <c r="B727" s="33"/>
      <c r="D727" s="141" t="s">
        <v>138</v>
      </c>
      <c r="F727" s="142" t="s">
        <v>792</v>
      </c>
      <c r="I727" s="143"/>
      <c r="L727" s="33"/>
      <c r="M727" s="144"/>
      <c r="T727" s="54"/>
      <c r="AT727" s="18" t="s">
        <v>138</v>
      </c>
      <c r="AU727" s="18" t="s">
        <v>84</v>
      </c>
    </row>
    <row r="728" spans="2:65" s="12" customFormat="1" ht="11.25">
      <c r="B728" s="145"/>
      <c r="D728" s="146" t="s">
        <v>140</v>
      </c>
      <c r="E728" s="147" t="s">
        <v>19</v>
      </c>
      <c r="F728" s="148" t="s">
        <v>141</v>
      </c>
      <c r="H728" s="147" t="s">
        <v>19</v>
      </c>
      <c r="I728" s="149"/>
      <c r="L728" s="145"/>
      <c r="M728" s="150"/>
      <c r="T728" s="151"/>
      <c r="AT728" s="147" t="s">
        <v>140</v>
      </c>
      <c r="AU728" s="147" t="s">
        <v>84</v>
      </c>
      <c r="AV728" s="12" t="s">
        <v>82</v>
      </c>
      <c r="AW728" s="12" t="s">
        <v>35</v>
      </c>
      <c r="AX728" s="12" t="s">
        <v>74</v>
      </c>
      <c r="AY728" s="147" t="s">
        <v>129</v>
      </c>
    </row>
    <row r="729" spans="2:65" s="12" customFormat="1" ht="11.25">
      <c r="B729" s="145"/>
      <c r="D729" s="146" t="s">
        <v>140</v>
      </c>
      <c r="E729" s="147" t="s">
        <v>19</v>
      </c>
      <c r="F729" s="148" t="s">
        <v>142</v>
      </c>
      <c r="H729" s="147" t="s">
        <v>19</v>
      </c>
      <c r="I729" s="149"/>
      <c r="L729" s="145"/>
      <c r="M729" s="150"/>
      <c r="T729" s="151"/>
      <c r="AT729" s="147" t="s">
        <v>140</v>
      </c>
      <c r="AU729" s="147" t="s">
        <v>84</v>
      </c>
      <c r="AV729" s="12" t="s">
        <v>82</v>
      </c>
      <c r="AW729" s="12" t="s">
        <v>35</v>
      </c>
      <c r="AX729" s="12" t="s">
        <v>74</v>
      </c>
      <c r="AY729" s="147" t="s">
        <v>129</v>
      </c>
    </row>
    <row r="730" spans="2:65" s="12" customFormat="1" ht="11.25">
      <c r="B730" s="145"/>
      <c r="D730" s="146" t="s">
        <v>140</v>
      </c>
      <c r="E730" s="147" t="s">
        <v>19</v>
      </c>
      <c r="F730" s="148" t="s">
        <v>793</v>
      </c>
      <c r="H730" s="147" t="s">
        <v>19</v>
      </c>
      <c r="I730" s="149"/>
      <c r="L730" s="145"/>
      <c r="M730" s="150"/>
      <c r="T730" s="151"/>
      <c r="AT730" s="147" t="s">
        <v>140</v>
      </c>
      <c r="AU730" s="147" t="s">
        <v>84</v>
      </c>
      <c r="AV730" s="12" t="s">
        <v>82</v>
      </c>
      <c r="AW730" s="12" t="s">
        <v>35</v>
      </c>
      <c r="AX730" s="12" t="s">
        <v>74</v>
      </c>
      <c r="AY730" s="147" t="s">
        <v>129</v>
      </c>
    </row>
    <row r="731" spans="2:65" s="13" customFormat="1" ht="11.25">
      <c r="B731" s="152"/>
      <c r="D731" s="146" t="s">
        <v>140</v>
      </c>
      <c r="E731" s="153" t="s">
        <v>19</v>
      </c>
      <c r="F731" s="154" t="s">
        <v>241</v>
      </c>
      <c r="H731" s="155">
        <v>64</v>
      </c>
      <c r="I731" s="156"/>
      <c r="L731" s="152"/>
      <c r="M731" s="157"/>
      <c r="T731" s="158"/>
      <c r="AT731" s="153" t="s">
        <v>140</v>
      </c>
      <c r="AU731" s="153" t="s">
        <v>84</v>
      </c>
      <c r="AV731" s="13" t="s">
        <v>84</v>
      </c>
      <c r="AW731" s="13" t="s">
        <v>35</v>
      </c>
      <c r="AX731" s="13" t="s">
        <v>82</v>
      </c>
      <c r="AY731" s="153" t="s">
        <v>129</v>
      </c>
    </row>
    <row r="732" spans="2:65" s="1" customFormat="1" ht="16.5" customHeight="1">
      <c r="B732" s="33"/>
      <c r="C732" s="173" t="s">
        <v>794</v>
      </c>
      <c r="D732" s="173" t="s">
        <v>623</v>
      </c>
      <c r="E732" s="174" t="s">
        <v>795</v>
      </c>
      <c r="F732" s="175" t="s">
        <v>796</v>
      </c>
      <c r="G732" s="176" t="s">
        <v>146</v>
      </c>
      <c r="H732" s="177">
        <v>64</v>
      </c>
      <c r="I732" s="178"/>
      <c r="J732" s="179">
        <f>ROUND(I732*H732,2)</f>
        <v>0</v>
      </c>
      <c r="K732" s="175" t="s">
        <v>135</v>
      </c>
      <c r="L732" s="180"/>
      <c r="M732" s="181" t="s">
        <v>19</v>
      </c>
      <c r="N732" s="182" t="s">
        <v>45</v>
      </c>
      <c r="P732" s="137">
        <f>O732*H732</f>
        <v>0</v>
      </c>
      <c r="Q732" s="137">
        <v>0.75</v>
      </c>
      <c r="R732" s="137">
        <f>Q732*H732</f>
        <v>48</v>
      </c>
      <c r="S732" s="137">
        <v>0</v>
      </c>
      <c r="T732" s="138">
        <f>S732*H732</f>
        <v>0</v>
      </c>
      <c r="AR732" s="139" t="s">
        <v>173</v>
      </c>
      <c r="AT732" s="139" t="s">
        <v>623</v>
      </c>
      <c r="AU732" s="139" t="s">
        <v>84</v>
      </c>
      <c r="AY732" s="18" t="s">
        <v>129</v>
      </c>
      <c r="BE732" s="140">
        <f>IF(N732="základní",J732,0)</f>
        <v>0</v>
      </c>
      <c r="BF732" s="140">
        <f>IF(N732="snížená",J732,0)</f>
        <v>0</v>
      </c>
      <c r="BG732" s="140">
        <f>IF(N732="zákl. přenesená",J732,0)</f>
        <v>0</v>
      </c>
      <c r="BH732" s="140">
        <f>IF(N732="sníž. přenesená",J732,0)</f>
        <v>0</v>
      </c>
      <c r="BI732" s="140">
        <f>IF(N732="nulová",J732,0)</f>
        <v>0</v>
      </c>
      <c r="BJ732" s="18" t="s">
        <v>82</v>
      </c>
      <c r="BK732" s="140">
        <f>ROUND(I732*H732,2)</f>
        <v>0</v>
      </c>
      <c r="BL732" s="18" t="s">
        <v>136</v>
      </c>
      <c r="BM732" s="139" t="s">
        <v>797</v>
      </c>
    </row>
    <row r="733" spans="2:65" s="11" customFormat="1" ht="22.9" customHeight="1">
      <c r="B733" s="116"/>
      <c r="D733" s="117" t="s">
        <v>73</v>
      </c>
      <c r="E733" s="126" t="s">
        <v>149</v>
      </c>
      <c r="F733" s="126" t="s">
        <v>798</v>
      </c>
      <c r="I733" s="119"/>
      <c r="J733" s="127">
        <f>BK733</f>
        <v>0</v>
      </c>
      <c r="L733" s="116"/>
      <c r="M733" s="121"/>
      <c r="P733" s="122">
        <f>SUM(P734:P757)</f>
        <v>0</v>
      </c>
      <c r="R733" s="122">
        <f>SUM(R734:R757)</f>
        <v>55.9</v>
      </c>
      <c r="T733" s="123">
        <f>SUM(T734:T757)</f>
        <v>0</v>
      </c>
      <c r="AR733" s="117" t="s">
        <v>82</v>
      </c>
      <c r="AT733" s="124" t="s">
        <v>73</v>
      </c>
      <c r="AU733" s="124" t="s">
        <v>82</v>
      </c>
      <c r="AY733" s="117" t="s">
        <v>129</v>
      </c>
      <c r="BK733" s="125">
        <f>SUM(BK734:BK757)</f>
        <v>0</v>
      </c>
    </row>
    <row r="734" spans="2:65" s="1" customFormat="1" ht="16.5" customHeight="1">
      <c r="B734" s="33"/>
      <c r="C734" s="128" t="s">
        <v>799</v>
      </c>
      <c r="D734" s="128" t="s">
        <v>131</v>
      </c>
      <c r="E734" s="129" t="s">
        <v>800</v>
      </c>
      <c r="F734" s="130" t="s">
        <v>801</v>
      </c>
      <c r="G734" s="131" t="s">
        <v>252</v>
      </c>
      <c r="H734" s="132">
        <v>2053</v>
      </c>
      <c r="I734" s="133"/>
      <c r="J734" s="134">
        <f>ROUND(I734*H734,2)</f>
        <v>0</v>
      </c>
      <c r="K734" s="130" t="s">
        <v>135</v>
      </c>
      <c r="L734" s="33"/>
      <c r="M734" s="135" t="s">
        <v>19</v>
      </c>
      <c r="N734" s="136" t="s">
        <v>45</v>
      </c>
      <c r="P734" s="137">
        <f>O734*H734</f>
        <v>0</v>
      </c>
      <c r="Q734" s="137">
        <v>0</v>
      </c>
      <c r="R734" s="137">
        <f>Q734*H734</f>
        <v>0</v>
      </c>
      <c r="S734" s="137">
        <v>0</v>
      </c>
      <c r="T734" s="138">
        <f>S734*H734</f>
        <v>0</v>
      </c>
      <c r="AR734" s="139" t="s">
        <v>136</v>
      </c>
      <c r="AT734" s="139" t="s">
        <v>131</v>
      </c>
      <c r="AU734" s="139" t="s">
        <v>84</v>
      </c>
      <c r="AY734" s="18" t="s">
        <v>129</v>
      </c>
      <c r="BE734" s="140">
        <f>IF(N734="základní",J734,0)</f>
        <v>0</v>
      </c>
      <c r="BF734" s="140">
        <f>IF(N734="snížená",J734,0)</f>
        <v>0</v>
      </c>
      <c r="BG734" s="140">
        <f>IF(N734="zákl. přenesená",J734,0)</f>
        <v>0</v>
      </c>
      <c r="BH734" s="140">
        <f>IF(N734="sníž. přenesená",J734,0)</f>
        <v>0</v>
      </c>
      <c r="BI734" s="140">
        <f>IF(N734="nulová",J734,0)</f>
        <v>0</v>
      </c>
      <c r="BJ734" s="18" t="s">
        <v>82</v>
      </c>
      <c r="BK734" s="140">
        <f>ROUND(I734*H734,2)</f>
        <v>0</v>
      </c>
      <c r="BL734" s="18" t="s">
        <v>136</v>
      </c>
      <c r="BM734" s="139" t="s">
        <v>802</v>
      </c>
    </row>
    <row r="735" spans="2:65" s="1" customFormat="1" ht="11.25">
      <c r="B735" s="33"/>
      <c r="D735" s="141" t="s">
        <v>138</v>
      </c>
      <c r="F735" s="142" t="s">
        <v>803</v>
      </c>
      <c r="I735" s="143"/>
      <c r="L735" s="33"/>
      <c r="M735" s="144"/>
      <c r="T735" s="54"/>
      <c r="AT735" s="18" t="s">
        <v>138</v>
      </c>
      <c r="AU735" s="18" t="s">
        <v>84</v>
      </c>
    </row>
    <row r="736" spans="2:65" s="12" customFormat="1" ht="11.25">
      <c r="B736" s="145"/>
      <c r="D736" s="146" t="s">
        <v>140</v>
      </c>
      <c r="E736" s="147" t="s">
        <v>19</v>
      </c>
      <c r="F736" s="148" t="s">
        <v>141</v>
      </c>
      <c r="H736" s="147" t="s">
        <v>19</v>
      </c>
      <c r="I736" s="149"/>
      <c r="L736" s="145"/>
      <c r="M736" s="150"/>
      <c r="T736" s="151"/>
      <c r="AT736" s="147" t="s">
        <v>140</v>
      </c>
      <c r="AU736" s="147" t="s">
        <v>84</v>
      </c>
      <c r="AV736" s="12" t="s">
        <v>82</v>
      </c>
      <c r="AW736" s="12" t="s">
        <v>35</v>
      </c>
      <c r="AX736" s="12" t="s">
        <v>74</v>
      </c>
      <c r="AY736" s="147" t="s">
        <v>129</v>
      </c>
    </row>
    <row r="737" spans="2:65" s="13" customFormat="1" ht="11.25">
      <c r="B737" s="152"/>
      <c r="D737" s="146" t="s">
        <v>140</v>
      </c>
      <c r="E737" s="153" t="s">
        <v>19</v>
      </c>
      <c r="F737" s="154" t="s">
        <v>804</v>
      </c>
      <c r="H737" s="155">
        <v>2012</v>
      </c>
      <c r="I737" s="156"/>
      <c r="L737" s="152"/>
      <c r="M737" s="157"/>
      <c r="T737" s="158"/>
      <c r="AT737" s="153" t="s">
        <v>140</v>
      </c>
      <c r="AU737" s="153" t="s">
        <v>84</v>
      </c>
      <c r="AV737" s="13" t="s">
        <v>84</v>
      </c>
      <c r="AW737" s="13" t="s">
        <v>35</v>
      </c>
      <c r="AX737" s="13" t="s">
        <v>74</v>
      </c>
      <c r="AY737" s="153" t="s">
        <v>129</v>
      </c>
    </row>
    <row r="738" spans="2:65" s="13" customFormat="1" ht="11.25">
      <c r="B738" s="152"/>
      <c r="D738" s="146" t="s">
        <v>140</v>
      </c>
      <c r="E738" s="153" t="s">
        <v>19</v>
      </c>
      <c r="F738" s="154" t="s">
        <v>786</v>
      </c>
      <c r="H738" s="155">
        <v>35</v>
      </c>
      <c r="I738" s="156"/>
      <c r="L738" s="152"/>
      <c r="M738" s="157"/>
      <c r="T738" s="158"/>
      <c r="AT738" s="153" t="s">
        <v>140</v>
      </c>
      <c r="AU738" s="153" t="s">
        <v>84</v>
      </c>
      <c r="AV738" s="13" t="s">
        <v>84</v>
      </c>
      <c r="AW738" s="13" t="s">
        <v>35</v>
      </c>
      <c r="AX738" s="13" t="s">
        <v>74</v>
      </c>
      <c r="AY738" s="153" t="s">
        <v>129</v>
      </c>
    </row>
    <row r="739" spans="2:65" s="13" customFormat="1" ht="11.25">
      <c r="B739" s="152"/>
      <c r="D739" s="146" t="s">
        <v>140</v>
      </c>
      <c r="E739" s="153" t="s">
        <v>19</v>
      </c>
      <c r="F739" s="154" t="s">
        <v>805</v>
      </c>
      <c r="H739" s="155">
        <v>6</v>
      </c>
      <c r="I739" s="156"/>
      <c r="L739" s="152"/>
      <c r="M739" s="157"/>
      <c r="T739" s="158"/>
      <c r="AT739" s="153" t="s">
        <v>140</v>
      </c>
      <c r="AU739" s="153" t="s">
        <v>84</v>
      </c>
      <c r="AV739" s="13" t="s">
        <v>84</v>
      </c>
      <c r="AW739" s="13" t="s">
        <v>35</v>
      </c>
      <c r="AX739" s="13" t="s">
        <v>74</v>
      </c>
      <c r="AY739" s="153" t="s">
        <v>129</v>
      </c>
    </row>
    <row r="740" spans="2:65" s="14" customFormat="1" ht="11.25">
      <c r="B740" s="159"/>
      <c r="D740" s="146" t="s">
        <v>140</v>
      </c>
      <c r="E740" s="160" t="s">
        <v>19</v>
      </c>
      <c r="F740" s="161" t="s">
        <v>190</v>
      </c>
      <c r="H740" s="162">
        <v>2053</v>
      </c>
      <c r="I740" s="163"/>
      <c r="L740" s="159"/>
      <c r="M740" s="164"/>
      <c r="T740" s="165"/>
      <c r="AT740" s="160" t="s">
        <v>140</v>
      </c>
      <c r="AU740" s="160" t="s">
        <v>84</v>
      </c>
      <c r="AV740" s="14" t="s">
        <v>136</v>
      </c>
      <c r="AW740" s="14" t="s">
        <v>35</v>
      </c>
      <c r="AX740" s="14" t="s">
        <v>82</v>
      </c>
      <c r="AY740" s="160" t="s">
        <v>129</v>
      </c>
    </row>
    <row r="741" spans="2:65" s="1" customFormat="1" ht="16.5" customHeight="1">
      <c r="B741" s="33"/>
      <c r="C741" s="128" t="s">
        <v>806</v>
      </c>
      <c r="D741" s="128" t="s">
        <v>131</v>
      </c>
      <c r="E741" s="129" t="s">
        <v>807</v>
      </c>
      <c r="F741" s="130" t="s">
        <v>808</v>
      </c>
      <c r="G741" s="131" t="s">
        <v>252</v>
      </c>
      <c r="H741" s="132">
        <v>2053</v>
      </c>
      <c r="I741" s="133"/>
      <c r="J741" s="134">
        <f>ROUND(I741*H741,2)</f>
        <v>0</v>
      </c>
      <c r="K741" s="130" t="s">
        <v>19</v>
      </c>
      <c r="L741" s="33"/>
      <c r="M741" s="135" t="s">
        <v>19</v>
      </c>
      <c r="N741" s="136" t="s">
        <v>45</v>
      </c>
      <c r="P741" s="137">
        <f>O741*H741</f>
        <v>0</v>
      </c>
      <c r="Q741" s="137">
        <v>0</v>
      </c>
      <c r="R741" s="137">
        <f>Q741*H741</f>
        <v>0</v>
      </c>
      <c r="S741" s="137">
        <v>0</v>
      </c>
      <c r="T741" s="138">
        <f>S741*H741</f>
        <v>0</v>
      </c>
      <c r="AR741" s="139" t="s">
        <v>136</v>
      </c>
      <c r="AT741" s="139" t="s">
        <v>131</v>
      </c>
      <c r="AU741" s="139" t="s">
        <v>84</v>
      </c>
      <c r="AY741" s="18" t="s">
        <v>129</v>
      </c>
      <c r="BE741" s="140">
        <f>IF(N741="základní",J741,0)</f>
        <v>0</v>
      </c>
      <c r="BF741" s="140">
        <f>IF(N741="snížená",J741,0)</f>
        <v>0</v>
      </c>
      <c r="BG741" s="140">
        <f>IF(N741="zákl. přenesená",J741,0)</f>
        <v>0</v>
      </c>
      <c r="BH741" s="140">
        <f>IF(N741="sníž. přenesená",J741,0)</f>
        <v>0</v>
      </c>
      <c r="BI741" s="140">
        <f>IF(N741="nulová",J741,0)</f>
        <v>0</v>
      </c>
      <c r="BJ741" s="18" t="s">
        <v>82</v>
      </c>
      <c r="BK741" s="140">
        <f>ROUND(I741*H741,2)</f>
        <v>0</v>
      </c>
      <c r="BL741" s="18" t="s">
        <v>136</v>
      </c>
      <c r="BM741" s="139" t="s">
        <v>809</v>
      </c>
    </row>
    <row r="742" spans="2:65" s="12" customFormat="1" ht="11.25">
      <c r="B742" s="145"/>
      <c r="D742" s="146" t="s">
        <v>140</v>
      </c>
      <c r="E742" s="147" t="s">
        <v>19</v>
      </c>
      <c r="F742" s="148" t="s">
        <v>141</v>
      </c>
      <c r="H742" s="147" t="s">
        <v>19</v>
      </c>
      <c r="I742" s="149"/>
      <c r="L742" s="145"/>
      <c r="M742" s="150"/>
      <c r="T742" s="151"/>
      <c r="AT742" s="147" t="s">
        <v>140</v>
      </c>
      <c r="AU742" s="147" t="s">
        <v>84</v>
      </c>
      <c r="AV742" s="12" t="s">
        <v>82</v>
      </c>
      <c r="AW742" s="12" t="s">
        <v>35</v>
      </c>
      <c r="AX742" s="12" t="s">
        <v>74</v>
      </c>
      <c r="AY742" s="147" t="s">
        <v>129</v>
      </c>
    </row>
    <row r="743" spans="2:65" s="13" customFormat="1" ht="11.25">
      <c r="B743" s="152"/>
      <c r="D743" s="146" t="s">
        <v>140</v>
      </c>
      <c r="E743" s="153" t="s">
        <v>19</v>
      </c>
      <c r="F743" s="154" t="s">
        <v>804</v>
      </c>
      <c r="H743" s="155">
        <v>2012</v>
      </c>
      <c r="I743" s="156"/>
      <c r="L743" s="152"/>
      <c r="M743" s="157"/>
      <c r="T743" s="158"/>
      <c r="AT743" s="153" t="s">
        <v>140</v>
      </c>
      <c r="AU743" s="153" t="s">
        <v>84</v>
      </c>
      <c r="AV743" s="13" t="s">
        <v>84</v>
      </c>
      <c r="AW743" s="13" t="s">
        <v>35</v>
      </c>
      <c r="AX743" s="13" t="s">
        <v>74</v>
      </c>
      <c r="AY743" s="153" t="s">
        <v>129</v>
      </c>
    </row>
    <row r="744" spans="2:65" s="13" customFormat="1" ht="11.25">
      <c r="B744" s="152"/>
      <c r="D744" s="146" t="s">
        <v>140</v>
      </c>
      <c r="E744" s="153" t="s">
        <v>19</v>
      </c>
      <c r="F744" s="154" t="s">
        <v>786</v>
      </c>
      <c r="H744" s="155">
        <v>35</v>
      </c>
      <c r="I744" s="156"/>
      <c r="L744" s="152"/>
      <c r="M744" s="157"/>
      <c r="T744" s="158"/>
      <c r="AT744" s="153" t="s">
        <v>140</v>
      </c>
      <c r="AU744" s="153" t="s">
        <v>84</v>
      </c>
      <c r="AV744" s="13" t="s">
        <v>84</v>
      </c>
      <c r="AW744" s="13" t="s">
        <v>35</v>
      </c>
      <c r="AX744" s="13" t="s">
        <v>74</v>
      </c>
      <c r="AY744" s="153" t="s">
        <v>129</v>
      </c>
    </row>
    <row r="745" spans="2:65" s="13" customFormat="1" ht="11.25">
      <c r="B745" s="152"/>
      <c r="D745" s="146" t="s">
        <v>140</v>
      </c>
      <c r="E745" s="153" t="s">
        <v>19</v>
      </c>
      <c r="F745" s="154" t="s">
        <v>805</v>
      </c>
      <c r="H745" s="155">
        <v>6</v>
      </c>
      <c r="I745" s="156"/>
      <c r="L745" s="152"/>
      <c r="M745" s="157"/>
      <c r="T745" s="158"/>
      <c r="AT745" s="153" t="s">
        <v>140</v>
      </c>
      <c r="AU745" s="153" t="s">
        <v>84</v>
      </c>
      <c r="AV745" s="13" t="s">
        <v>84</v>
      </c>
      <c r="AW745" s="13" t="s">
        <v>35</v>
      </c>
      <c r="AX745" s="13" t="s">
        <v>74</v>
      </c>
      <c r="AY745" s="153" t="s">
        <v>129</v>
      </c>
    </row>
    <row r="746" spans="2:65" s="14" customFormat="1" ht="11.25">
      <c r="B746" s="159"/>
      <c r="D746" s="146" t="s">
        <v>140</v>
      </c>
      <c r="E746" s="160" t="s">
        <v>19</v>
      </c>
      <c r="F746" s="161" t="s">
        <v>190</v>
      </c>
      <c r="H746" s="162">
        <v>2053</v>
      </c>
      <c r="I746" s="163"/>
      <c r="L746" s="159"/>
      <c r="M746" s="164"/>
      <c r="T746" s="165"/>
      <c r="AT746" s="160" t="s">
        <v>140</v>
      </c>
      <c r="AU746" s="160" t="s">
        <v>84</v>
      </c>
      <c r="AV746" s="14" t="s">
        <v>136</v>
      </c>
      <c r="AW746" s="14" t="s">
        <v>35</v>
      </c>
      <c r="AX746" s="14" t="s">
        <v>82</v>
      </c>
      <c r="AY746" s="160" t="s">
        <v>129</v>
      </c>
    </row>
    <row r="747" spans="2:65" s="1" customFormat="1" ht="55.5" customHeight="1">
      <c r="B747" s="33"/>
      <c r="C747" s="128" t="s">
        <v>810</v>
      </c>
      <c r="D747" s="128" t="s">
        <v>131</v>
      </c>
      <c r="E747" s="129" t="s">
        <v>811</v>
      </c>
      <c r="F747" s="130" t="s">
        <v>812</v>
      </c>
      <c r="G747" s="131" t="s">
        <v>751</v>
      </c>
      <c r="H747" s="132">
        <v>1</v>
      </c>
      <c r="I747" s="133"/>
      <c r="J747" s="134">
        <f>ROUND(I747*H747,2)</f>
        <v>0</v>
      </c>
      <c r="K747" s="130" t="s">
        <v>19</v>
      </c>
      <c r="L747" s="33"/>
      <c r="M747" s="135" t="s">
        <v>19</v>
      </c>
      <c r="N747" s="136" t="s">
        <v>45</v>
      </c>
      <c r="P747" s="137">
        <f>O747*H747</f>
        <v>0</v>
      </c>
      <c r="Q747" s="137">
        <v>55.9</v>
      </c>
      <c r="R747" s="137">
        <f>Q747*H747</f>
        <v>55.9</v>
      </c>
      <c r="S747" s="137">
        <v>0</v>
      </c>
      <c r="T747" s="138">
        <f>S747*H747</f>
        <v>0</v>
      </c>
      <c r="AR747" s="139" t="s">
        <v>136</v>
      </c>
      <c r="AT747" s="139" t="s">
        <v>131</v>
      </c>
      <c r="AU747" s="139" t="s">
        <v>84</v>
      </c>
      <c r="AY747" s="18" t="s">
        <v>129</v>
      </c>
      <c r="BE747" s="140">
        <f>IF(N747="základní",J747,0)</f>
        <v>0</v>
      </c>
      <c r="BF747" s="140">
        <f>IF(N747="snížená",J747,0)</f>
        <v>0</v>
      </c>
      <c r="BG747" s="140">
        <f>IF(N747="zákl. přenesená",J747,0)</f>
        <v>0</v>
      </c>
      <c r="BH747" s="140">
        <f>IF(N747="sníž. přenesená",J747,0)</f>
        <v>0</v>
      </c>
      <c r="BI747" s="140">
        <f>IF(N747="nulová",J747,0)</f>
        <v>0</v>
      </c>
      <c r="BJ747" s="18" t="s">
        <v>82</v>
      </c>
      <c r="BK747" s="140">
        <f>ROUND(I747*H747,2)</f>
        <v>0</v>
      </c>
      <c r="BL747" s="18" t="s">
        <v>136</v>
      </c>
      <c r="BM747" s="139" t="s">
        <v>813</v>
      </c>
    </row>
    <row r="748" spans="2:65" s="12" customFormat="1" ht="11.25">
      <c r="B748" s="145"/>
      <c r="D748" s="146" t="s">
        <v>140</v>
      </c>
      <c r="E748" s="147" t="s">
        <v>19</v>
      </c>
      <c r="F748" s="148" t="s">
        <v>141</v>
      </c>
      <c r="H748" s="147" t="s">
        <v>19</v>
      </c>
      <c r="I748" s="149"/>
      <c r="L748" s="145"/>
      <c r="M748" s="150"/>
      <c r="T748" s="151"/>
      <c r="AT748" s="147" t="s">
        <v>140</v>
      </c>
      <c r="AU748" s="147" t="s">
        <v>84</v>
      </c>
      <c r="AV748" s="12" t="s">
        <v>82</v>
      </c>
      <c r="AW748" s="12" t="s">
        <v>35</v>
      </c>
      <c r="AX748" s="12" t="s">
        <v>74</v>
      </c>
      <c r="AY748" s="147" t="s">
        <v>129</v>
      </c>
    </row>
    <row r="749" spans="2:65" s="12" customFormat="1" ht="11.25">
      <c r="B749" s="145"/>
      <c r="D749" s="146" t="s">
        <v>140</v>
      </c>
      <c r="E749" s="147" t="s">
        <v>19</v>
      </c>
      <c r="F749" s="148" t="s">
        <v>302</v>
      </c>
      <c r="H749" s="147" t="s">
        <v>19</v>
      </c>
      <c r="I749" s="149"/>
      <c r="L749" s="145"/>
      <c r="M749" s="150"/>
      <c r="T749" s="151"/>
      <c r="AT749" s="147" t="s">
        <v>140</v>
      </c>
      <c r="AU749" s="147" t="s">
        <v>84</v>
      </c>
      <c r="AV749" s="12" t="s">
        <v>82</v>
      </c>
      <c r="AW749" s="12" t="s">
        <v>35</v>
      </c>
      <c r="AX749" s="12" t="s">
        <v>74</v>
      </c>
      <c r="AY749" s="147" t="s">
        <v>129</v>
      </c>
    </row>
    <row r="750" spans="2:65" s="13" customFormat="1" ht="11.25">
      <c r="B750" s="152"/>
      <c r="D750" s="146" t="s">
        <v>140</v>
      </c>
      <c r="E750" s="153" t="s">
        <v>19</v>
      </c>
      <c r="F750" s="154" t="s">
        <v>82</v>
      </c>
      <c r="H750" s="155">
        <v>1</v>
      </c>
      <c r="I750" s="156"/>
      <c r="L750" s="152"/>
      <c r="M750" s="157"/>
      <c r="T750" s="158"/>
      <c r="AT750" s="153" t="s">
        <v>140</v>
      </c>
      <c r="AU750" s="153" t="s">
        <v>84</v>
      </c>
      <c r="AV750" s="13" t="s">
        <v>84</v>
      </c>
      <c r="AW750" s="13" t="s">
        <v>35</v>
      </c>
      <c r="AX750" s="13" t="s">
        <v>82</v>
      </c>
      <c r="AY750" s="153" t="s">
        <v>129</v>
      </c>
    </row>
    <row r="751" spans="2:65" s="12" customFormat="1" ht="22.5">
      <c r="B751" s="145"/>
      <c r="D751" s="146" t="s">
        <v>140</v>
      </c>
      <c r="E751" s="147" t="s">
        <v>19</v>
      </c>
      <c r="F751" s="148" t="s">
        <v>814</v>
      </c>
      <c r="H751" s="147" t="s">
        <v>19</v>
      </c>
      <c r="I751" s="149"/>
      <c r="L751" s="145"/>
      <c r="M751" s="150"/>
      <c r="T751" s="151"/>
      <c r="AT751" s="147" t="s">
        <v>140</v>
      </c>
      <c r="AU751" s="147" t="s">
        <v>84</v>
      </c>
      <c r="AV751" s="12" t="s">
        <v>82</v>
      </c>
      <c r="AW751" s="12" t="s">
        <v>35</v>
      </c>
      <c r="AX751" s="12" t="s">
        <v>74</v>
      </c>
      <c r="AY751" s="147" t="s">
        <v>129</v>
      </c>
    </row>
    <row r="752" spans="2:65" s="12" customFormat="1" ht="22.5">
      <c r="B752" s="145"/>
      <c r="D752" s="146" t="s">
        <v>140</v>
      </c>
      <c r="E752" s="147" t="s">
        <v>19</v>
      </c>
      <c r="F752" s="148" t="s">
        <v>815</v>
      </c>
      <c r="H752" s="147" t="s">
        <v>19</v>
      </c>
      <c r="I752" s="149"/>
      <c r="L752" s="145"/>
      <c r="M752" s="150"/>
      <c r="T752" s="151"/>
      <c r="AT752" s="147" t="s">
        <v>140</v>
      </c>
      <c r="AU752" s="147" t="s">
        <v>84</v>
      </c>
      <c r="AV752" s="12" t="s">
        <v>82</v>
      </c>
      <c r="AW752" s="12" t="s">
        <v>35</v>
      </c>
      <c r="AX752" s="12" t="s">
        <v>74</v>
      </c>
      <c r="AY752" s="147" t="s">
        <v>129</v>
      </c>
    </row>
    <row r="753" spans="2:65" s="12" customFormat="1" ht="22.5">
      <c r="B753" s="145"/>
      <c r="D753" s="146" t="s">
        <v>140</v>
      </c>
      <c r="E753" s="147" t="s">
        <v>19</v>
      </c>
      <c r="F753" s="148" t="s">
        <v>816</v>
      </c>
      <c r="H753" s="147" t="s">
        <v>19</v>
      </c>
      <c r="I753" s="149"/>
      <c r="L753" s="145"/>
      <c r="M753" s="150"/>
      <c r="T753" s="151"/>
      <c r="AT753" s="147" t="s">
        <v>140</v>
      </c>
      <c r="AU753" s="147" t="s">
        <v>84</v>
      </c>
      <c r="AV753" s="12" t="s">
        <v>82</v>
      </c>
      <c r="AW753" s="12" t="s">
        <v>35</v>
      </c>
      <c r="AX753" s="12" t="s">
        <v>74</v>
      </c>
      <c r="AY753" s="147" t="s">
        <v>129</v>
      </c>
    </row>
    <row r="754" spans="2:65" s="12" customFormat="1" ht="22.5">
      <c r="B754" s="145"/>
      <c r="D754" s="146" t="s">
        <v>140</v>
      </c>
      <c r="E754" s="147" t="s">
        <v>19</v>
      </c>
      <c r="F754" s="148" t="s">
        <v>817</v>
      </c>
      <c r="H754" s="147" t="s">
        <v>19</v>
      </c>
      <c r="I754" s="149"/>
      <c r="L754" s="145"/>
      <c r="M754" s="150"/>
      <c r="T754" s="151"/>
      <c r="AT754" s="147" t="s">
        <v>140</v>
      </c>
      <c r="AU754" s="147" t="s">
        <v>84</v>
      </c>
      <c r="AV754" s="12" t="s">
        <v>82</v>
      </c>
      <c r="AW754" s="12" t="s">
        <v>35</v>
      </c>
      <c r="AX754" s="12" t="s">
        <v>74</v>
      </c>
      <c r="AY754" s="147" t="s">
        <v>129</v>
      </c>
    </row>
    <row r="755" spans="2:65" s="12" customFormat="1" ht="22.5">
      <c r="B755" s="145"/>
      <c r="D755" s="146" t="s">
        <v>140</v>
      </c>
      <c r="E755" s="147" t="s">
        <v>19</v>
      </c>
      <c r="F755" s="148" t="s">
        <v>818</v>
      </c>
      <c r="H755" s="147" t="s">
        <v>19</v>
      </c>
      <c r="I755" s="149"/>
      <c r="L755" s="145"/>
      <c r="M755" s="150"/>
      <c r="T755" s="151"/>
      <c r="AT755" s="147" t="s">
        <v>140</v>
      </c>
      <c r="AU755" s="147" t="s">
        <v>84</v>
      </c>
      <c r="AV755" s="12" t="s">
        <v>82</v>
      </c>
      <c r="AW755" s="12" t="s">
        <v>35</v>
      </c>
      <c r="AX755" s="12" t="s">
        <v>74</v>
      </c>
      <c r="AY755" s="147" t="s">
        <v>129</v>
      </c>
    </row>
    <row r="756" spans="2:65" s="12" customFormat="1" ht="11.25">
      <c r="B756" s="145"/>
      <c r="D756" s="146" t="s">
        <v>140</v>
      </c>
      <c r="E756" s="147" t="s">
        <v>19</v>
      </c>
      <c r="F756" s="148" t="s">
        <v>819</v>
      </c>
      <c r="H756" s="147" t="s">
        <v>19</v>
      </c>
      <c r="I756" s="149"/>
      <c r="L756" s="145"/>
      <c r="M756" s="150"/>
      <c r="T756" s="151"/>
      <c r="AT756" s="147" t="s">
        <v>140</v>
      </c>
      <c r="AU756" s="147" t="s">
        <v>84</v>
      </c>
      <c r="AV756" s="12" t="s">
        <v>82</v>
      </c>
      <c r="AW756" s="12" t="s">
        <v>35</v>
      </c>
      <c r="AX756" s="12" t="s">
        <v>74</v>
      </c>
      <c r="AY756" s="147" t="s">
        <v>129</v>
      </c>
    </row>
    <row r="757" spans="2:65" s="12" customFormat="1" ht="11.25">
      <c r="B757" s="145"/>
      <c r="D757" s="146" t="s">
        <v>140</v>
      </c>
      <c r="E757" s="147" t="s">
        <v>19</v>
      </c>
      <c r="F757" s="148" t="s">
        <v>820</v>
      </c>
      <c r="H757" s="147" t="s">
        <v>19</v>
      </c>
      <c r="I757" s="149"/>
      <c r="L757" s="145"/>
      <c r="M757" s="150"/>
      <c r="T757" s="151"/>
      <c r="AT757" s="147" t="s">
        <v>140</v>
      </c>
      <c r="AU757" s="147" t="s">
        <v>84</v>
      </c>
      <c r="AV757" s="12" t="s">
        <v>82</v>
      </c>
      <c r="AW757" s="12" t="s">
        <v>35</v>
      </c>
      <c r="AX757" s="12" t="s">
        <v>74</v>
      </c>
      <c r="AY757" s="147" t="s">
        <v>129</v>
      </c>
    </row>
    <row r="758" spans="2:65" s="11" customFormat="1" ht="22.9" customHeight="1">
      <c r="B758" s="116"/>
      <c r="D758" s="117" t="s">
        <v>73</v>
      </c>
      <c r="E758" s="126" t="s">
        <v>136</v>
      </c>
      <c r="F758" s="126" t="s">
        <v>821</v>
      </c>
      <c r="I758" s="119"/>
      <c r="J758" s="127">
        <f>BK758</f>
        <v>0</v>
      </c>
      <c r="L758" s="116"/>
      <c r="M758" s="121"/>
      <c r="P758" s="122">
        <f>SUM(P759:P848)</f>
        <v>0</v>
      </c>
      <c r="R758" s="122">
        <f>SUM(R759:R848)</f>
        <v>3.0473143999999999</v>
      </c>
      <c r="T758" s="123">
        <f>SUM(T759:T848)</f>
        <v>0</v>
      </c>
      <c r="AR758" s="117" t="s">
        <v>82</v>
      </c>
      <c r="AT758" s="124" t="s">
        <v>73</v>
      </c>
      <c r="AU758" s="124" t="s">
        <v>82</v>
      </c>
      <c r="AY758" s="117" t="s">
        <v>129</v>
      </c>
      <c r="BK758" s="125">
        <f>SUM(BK759:BK848)</f>
        <v>0</v>
      </c>
    </row>
    <row r="759" spans="2:65" s="1" customFormat="1" ht="33" customHeight="1">
      <c r="B759" s="33"/>
      <c r="C759" s="128" t="s">
        <v>822</v>
      </c>
      <c r="D759" s="128" t="s">
        <v>131</v>
      </c>
      <c r="E759" s="129" t="s">
        <v>823</v>
      </c>
      <c r="F759" s="130" t="s">
        <v>824</v>
      </c>
      <c r="G759" s="131" t="s">
        <v>329</v>
      </c>
      <c r="H759" s="132">
        <v>253.96199999999999</v>
      </c>
      <c r="I759" s="133"/>
      <c r="J759" s="134">
        <f>ROUND(I759*H759,2)</f>
        <v>0</v>
      </c>
      <c r="K759" s="130" t="s">
        <v>135</v>
      </c>
      <c r="L759" s="33"/>
      <c r="M759" s="135" t="s">
        <v>19</v>
      </c>
      <c r="N759" s="136" t="s">
        <v>45</v>
      </c>
      <c r="P759" s="137">
        <f>O759*H759</f>
        <v>0</v>
      </c>
      <c r="Q759" s="137">
        <v>0</v>
      </c>
      <c r="R759" s="137">
        <f>Q759*H759</f>
        <v>0</v>
      </c>
      <c r="S759" s="137">
        <v>0</v>
      </c>
      <c r="T759" s="138">
        <f>S759*H759</f>
        <v>0</v>
      </c>
      <c r="AR759" s="139" t="s">
        <v>136</v>
      </c>
      <c r="AT759" s="139" t="s">
        <v>131</v>
      </c>
      <c r="AU759" s="139" t="s">
        <v>84</v>
      </c>
      <c r="AY759" s="18" t="s">
        <v>129</v>
      </c>
      <c r="BE759" s="140">
        <f>IF(N759="základní",J759,0)</f>
        <v>0</v>
      </c>
      <c r="BF759" s="140">
        <f>IF(N759="snížená",J759,0)</f>
        <v>0</v>
      </c>
      <c r="BG759" s="140">
        <f>IF(N759="zákl. přenesená",J759,0)</f>
        <v>0</v>
      </c>
      <c r="BH759" s="140">
        <f>IF(N759="sníž. přenesená",J759,0)</f>
        <v>0</v>
      </c>
      <c r="BI759" s="140">
        <f>IF(N759="nulová",J759,0)</f>
        <v>0</v>
      </c>
      <c r="BJ759" s="18" t="s">
        <v>82</v>
      </c>
      <c r="BK759" s="140">
        <f>ROUND(I759*H759,2)</f>
        <v>0</v>
      </c>
      <c r="BL759" s="18" t="s">
        <v>136</v>
      </c>
      <c r="BM759" s="139" t="s">
        <v>825</v>
      </c>
    </row>
    <row r="760" spans="2:65" s="1" customFormat="1" ht="11.25">
      <c r="B760" s="33"/>
      <c r="D760" s="141" t="s">
        <v>138</v>
      </c>
      <c r="F760" s="142" t="s">
        <v>826</v>
      </c>
      <c r="I760" s="143"/>
      <c r="L760" s="33"/>
      <c r="M760" s="144"/>
      <c r="T760" s="54"/>
      <c r="AT760" s="18" t="s">
        <v>138</v>
      </c>
      <c r="AU760" s="18" t="s">
        <v>84</v>
      </c>
    </row>
    <row r="761" spans="2:65" s="12" customFormat="1" ht="11.25">
      <c r="B761" s="145"/>
      <c r="D761" s="146" t="s">
        <v>140</v>
      </c>
      <c r="E761" s="147" t="s">
        <v>19</v>
      </c>
      <c r="F761" s="148" t="s">
        <v>141</v>
      </c>
      <c r="H761" s="147" t="s">
        <v>19</v>
      </c>
      <c r="I761" s="149"/>
      <c r="L761" s="145"/>
      <c r="M761" s="150"/>
      <c r="T761" s="151"/>
      <c r="AT761" s="147" t="s">
        <v>140</v>
      </c>
      <c r="AU761" s="147" t="s">
        <v>84</v>
      </c>
      <c r="AV761" s="12" t="s">
        <v>82</v>
      </c>
      <c r="AW761" s="12" t="s">
        <v>35</v>
      </c>
      <c r="AX761" s="12" t="s">
        <v>74</v>
      </c>
      <c r="AY761" s="147" t="s">
        <v>129</v>
      </c>
    </row>
    <row r="762" spans="2:65" s="12" customFormat="1" ht="11.25">
      <c r="B762" s="145"/>
      <c r="D762" s="146" t="s">
        <v>140</v>
      </c>
      <c r="E762" s="147" t="s">
        <v>19</v>
      </c>
      <c r="F762" s="148" t="s">
        <v>827</v>
      </c>
      <c r="H762" s="147" t="s">
        <v>19</v>
      </c>
      <c r="I762" s="149"/>
      <c r="L762" s="145"/>
      <c r="M762" s="150"/>
      <c r="T762" s="151"/>
      <c r="AT762" s="147" t="s">
        <v>140</v>
      </c>
      <c r="AU762" s="147" t="s">
        <v>84</v>
      </c>
      <c r="AV762" s="12" t="s">
        <v>82</v>
      </c>
      <c r="AW762" s="12" t="s">
        <v>35</v>
      </c>
      <c r="AX762" s="12" t="s">
        <v>74</v>
      </c>
      <c r="AY762" s="147" t="s">
        <v>129</v>
      </c>
    </row>
    <row r="763" spans="2:65" s="12" customFormat="1" ht="11.25">
      <c r="B763" s="145"/>
      <c r="D763" s="146" t="s">
        <v>140</v>
      </c>
      <c r="E763" s="147" t="s">
        <v>19</v>
      </c>
      <c r="F763" s="148" t="s">
        <v>828</v>
      </c>
      <c r="H763" s="147" t="s">
        <v>19</v>
      </c>
      <c r="I763" s="149"/>
      <c r="L763" s="145"/>
      <c r="M763" s="150"/>
      <c r="T763" s="151"/>
      <c r="AT763" s="147" t="s">
        <v>140</v>
      </c>
      <c r="AU763" s="147" t="s">
        <v>84</v>
      </c>
      <c r="AV763" s="12" t="s">
        <v>82</v>
      </c>
      <c r="AW763" s="12" t="s">
        <v>35</v>
      </c>
      <c r="AX763" s="12" t="s">
        <v>74</v>
      </c>
      <c r="AY763" s="147" t="s">
        <v>129</v>
      </c>
    </row>
    <row r="764" spans="2:65" s="12" customFormat="1" ht="11.25">
      <c r="B764" s="145"/>
      <c r="D764" s="146" t="s">
        <v>140</v>
      </c>
      <c r="E764" s="147" t="s">
        <v>19</v>
      </c>
      <c r="F764" s="148" t="s">
        <v>829</v>
      </c>
      <c r="H764" s="147" t="s">
        <v>19</v>
      </c>
      <c r="I764" s="149"/>
      <c r="L764" s="145"/>
      <c r="M764" s="150"/>
      <c r="T764" s="151"/>
      <c r="AT764" s="147" t="s">
        <v>140</v>
      </c>
      <c r="AU764" s="147" t="s">
        <v>84</v>
      </c>
      <c r="AV764" s="12" t="s">
        <v>82</v>
      </c>
      <c r="AW764" s="12" t="s">
        <v>35</v>
      </c>
      <c r="AX764" s="12" t="s">
        <v>74</v>
      </c>
      <c r="AY764" s="147" t="s">
        <v>129</v>
      </c>
    </row>
    <row r="765" spans="2:65" s="13" customFormat="1" ht="11.25">
      <c r="B765" s="152"/>
      <c r="D765" s="146" t="s">
        <v>140</v>
      </c>
      <c r="E765" s="153" t="s">
        <v>19</v>
      </c>
      <c r="F765" s="154" t="s">
        <v>830</v>
      </c>
      <c r="H765" s="155">
        <v>250.822</v>
      </c>
      <c r="I765" s="156"/>
      <c r="L765" s="152"/>
      <c r="M765" s="157"/>
      <c r="T765" s="158"/>
      <c r="AT765" s="153" t="s">
        <v>140</v>
      </c>
      <c r="AU765" s="153" t="s">
        <v>84</v>
      </c>
      <c r="AV765" s="13" t="s">
        <v>84</v>
      </c>
      <c r="AW765" s="13" t="s">
        <v>35</v>
      </c>
      <c r="AX765" s="13" t="s">
        <v>74</v>
      </c>
      <c r="AY765" s="153" t="s">
        <v>129</v>
      </c>
    </row>
    <row r="766" spans="2:65" s="12" customFormat="1" ht="11.25">
      <c r="B766" s="145"/>
      <c r="D766" s="146" t="s">
        <v>140</v>
      </c>
      <c r="E766" s="147" t="s">
        <v>19</v>
      </c>
      <c r="F766" s="148" t="s">
        <v>831</v>
      </c>
      <c r="H766" s="147" t="s">
        <v>19</v>
      </c>
      <c r="I766" s="149"/>
      <c r="L766" s="145"/>
      <c r="M766" s="150"/>
      <c r="T766" s="151"/>
      <c r="AT766" s="147" t="s">
        <v>140</v>
      </c>
      <c r="AU766" s="147" t="s">
        <v>84</v>
      </c>
      <c r="AV766" s="12" t="s">
        <v>82</v>
      </c>
      <c r="AW766" s="12" t="s">
        <v>35</v>
      </c>
      <c r="AX766" s="12" t="s">
        <v>74</v>
      </c>
      <c r="AY766" s="147" t="s">
        <v>129</v>
      </c>
    </row>
    <row r="767" spans="2:65" s="13" customFormat="1" ht="11.25">
      <c r="B767" s="152"/>
      <c r="D767" s="146" t="s">
        <v>140</v>
      </c>
      <c r="E767" s="153" t="s">
        <v>19</v>
      </c>
      <c r="F767" s="154" t="s">
        <v>832</v>
      </c>
      <c r="H767" s="155">
        <v>3.14</v>
      </c>
      <c r="I767" s="156"/>
      <c r="L767" s="152"/>
      <c r="M767" s="157"/>
      <c r="T767" s="158"/>
      <c r="AT767" s="153" t="s">
        <v>140</v>
      </c>
      <c r="AU767" s="153" t="s">
        <v>84</v>
      </c>
      <c r="AV767" s="13" t="s">
        <v>84</v>
      </c>
      <c r="AW767" s="13" t="s">
        <v>35</v>
      </c>
      <c r="AX767" s="13" t="s">
        <v>74</v>
      </c>
      <c r="AY767" s="153" t="s">
        <v>129</v>
      </c>
    </row>
    <row r="768" spans="2:65" s="14" customFormat="1" ht="11.25">
      <c r="B768" s="159"/>
      <c r="D768" s="146" t="s">
        <v>140</v>
      </c>
      <c r="E768" s="160" t="s">
        <v>19</v>
      </c>
      <c r="F768" s="161" t="s">
        <v>190</v>
      </c>
      <c r="H768" s="162">
        <v>253.96199999999999</v>
      </c>
      <c r="I768" s="163"/>
      <c r="L768" s="159"/>
      <c r="M768" s="164"/>
      <c r="T768" s="165"/>
      <c r="AT768" s="160" t="s">
        <v>140</v>
      </c>
      <c r="AU768" s="160" t="s">
        <v>84</v>
      </c>
      <c r="AV768" s="14" t="s">
        <v>136</v>
      </c>
      <c r="AW768" s="14" t="s">
        <v>35</v>
      </c>
      <c r="AX768" s="14" t="s">
        <v>82</v>
      </c>
      <c r="AY768" s="160" t="s">
        <v>129</v>
      </c>
    </row>
    <row r="769" spans="2:65" s="1" customFormat="1" ht="49.15" customHeight="1">
      <c r="B769" s="33"/>
      <c r="C769" s="128" t="s">
        <v>833</v>
      </c>
      <c r="D769" s="128" t="s">
        <v>131</v>
      </c>
      <c r="E769" s="129" t="s">
        <v>834</v>
      </c>
      <c r="F769" s="130" t="s">
        <v>835</v>
      </c>
      <c r="G769" s="131" t="s">
        <v>329</v>
      </c>
      <c r="H769" s="132">
        <v>0.94299999999999995</v>
      </c>
      <c r="I769" s="133"/>
      <c r="J769" s="134">
        <f>ROUND(I769*H769,2)</f>
        <v>0</v>
      </c>
      <c r="K769" s="130" t="s">
        <v>135</v>
      </c>
      <c r="L769" s="33"/>
      <c r="M769" s="135" t="s">
        <v>19</v>
      </c>
      <c r="N769" s="136" t="s">
        <v>45</v>
      </c>
      <c r="P769" s="137">
        <f>O769*H769</f>
        <v>0</v>
      </c>
      <c r="Q769" s="137">
        <v>0</v>
      </c>
      <c r="R769" s="137">
        <f>Q769*H769</f>
        <v>0</v>
      </c>
      <c r="S769" s="137">
        <v>0</v>
      </c>
      <c r="T769" s="138">
        <f>S769*H769</f>
        <v>0</v>
      </c>
      <c r="AR769" s="139" t="s">
        <v>136</v>
      </c>
      <c r="AT769" s="139" t="s">
        <v>131</v>
      </c>
      <c r="AU769" s="139" t="s">
        <v>84</v>
      </c>
      <c r="AY769" s="18" t="s">
        <v>129</v>
      </c>
      <c r="BE769" s="140">
        <f>IF(N769="základní",J769,0)</f>
        <v>0</v>
      </c>
      <c r="BF769" s="140">
        <f>IF(N769="snížená",J769,0)</f>
        <v>0</v>
      </c>
      <c r="BG769" s="140">
        <f>IF(N769="zákl. přenesená",J769,0)</f>
        <v>0</v>
      </c>
      <c r="BH769" s="140">
        <f>IF(N769="sníž. přenesená",J769,0)</f>
        <v>0</v>
      </c>
      <c r="BI769" s="140">
        <f>IF(N769="nulová",J769,0)</f>
        <v>0</v>
      </c>
      <c r="BJ769" s="18" t="s">
        <v>82</v>
      </c>
      <c r="BK769" s="140">
        <f>ROUND(I769*H769,2)</f>
        <v>0</v>
      </c>
      <c r="BL769" s="18" t="s">
        <v>136</v>
      </c>
      <c r="BM769" s="139" t="s">
        <v>836</v>
      </c>
    </row>
    <row r="770" spans="2:65" s="1" customFormat="1" ht="11.25">
      <c r="B770" s="33"/>
      <c r="D770" s="141" t="s">
        <v>138</v>
      </c>
      <c r="F770" s="142" t="s">
        <v>837</v>
      </c>
      <c r="I770" s="143"/>
      <c r="L770" s="33"/>
      <c r="M770" s="144"/>
      <c r="T770" s="54"/>
      <c r="AT770" s="18" t="s">
        <v>138</v>
      </c>
      <c r="AU770" s="18" t="s">
        <v>84</v>
      </c>
    </row>
    <row r="771" spans="2:65" s="12" customFormat="1" ht="11.25">
      <c r="B771" s="145"/>
      <c r="D771" s="146" t="s">
        <v>140</v>
      </c>
      <c r="E771" s="147" t="s">
        <v>19</v>
      </c>
      <c r="F771" s="148" t="s">
        <v>302</v>
      </c>
      <c r="H771" s="147" t="s">
        <v>19</v>
      </c>
      <c r="I771" s="149"/>
      <c r="L771" s="145"/>
      <c r="M771" s="150"/>
      <c r="T771" s="151"/>
      <c r="AT771" s="147" t="s">
        <v>140</v>
      </c>
      <c r="AU771" s="147" t="s">
        <v>84</v>
      </c>
      <c r="AV771" s="12" t="s">
        <v>82</v>
      </c>
      <c r="AW771" s="12" t="s">
        <v>35</v>
      </c>
      <c r="AX771" s="12" t="s">
        <v>74</v>
      </c>
      <c r="AY771" s="147" t="s">
        <v>129</v>
      </c>
    </row>
    <row r="772" spans="2:65" s="12" customFormat="1" ht="11.25">
      <c r="B772" s="145"/>
      <c r="D772" s="146" t="s">
        <v>140</v>
      </c>
      <c r="E772" s="147" t="s">
        <v>19</v>
      </c>
      <c r="F772" s="148" t="s">
        <v>838</v>
      </c>
      <c r="H772" s="147" t="s">
        <v>19</v>
      </c>
      <c r="I772" s="149"/>
      <c r="L772" s="145"/>
      <c r="M772" s="150"/>
      <c r="T772" s="151"/>
      <c r="AT772" s="147" t="s">
        <v>140</v>
      </c>
      <c r="AU772" s="147" t="s">
        <v>84</v>
      </c>
      <c r="AV772" s="12" t="s">
        <v>82</v>
      </c>
      <c r="AW772" s="12" t="s">
        <v>35</v>
      </c>
      <c r="AX772" s="12" t="s">
        <v>74</v>
      </c>
      <c r="AY772" s="147" t="s">
        <v>129</v>
      </c>
    </row>
    <row r="773" spans="2:65" s="13" customFormat="1" ht="11.25">
      <c r="B773" s="152"/>
      <c r="D773" s="146" t="s">
        <v>140</v>
      </c>
      <c r="E773" s="153" t="s">
        <v>19</v>
      </c>
      <c r="F773" s="154" t="s">
        <v>839</v>
      </c>
      <c r="H773" s="155">
        <v>0.94299999999999995</v>
      </c>
      <c r="I773" s="156"/>
      <c r="L773" s="152"/>
      <c r="M773" s="157"/>
      <c r="T773" s="158"/>
      <c r="AT773" s="153" t="s">
        <v>140</v>
      </c>
      <c r="AU773" s="153" t="s">
        <v>84</v>
      </c>
      <c r="AV773" s="13" t="s">
        <v>84</v>
      </c>
      <c r="AW773" s="13" t="s">
        <v>35</v>
      </c>
      <c r="AX773" s="13" t="s">
        <v>82</v>
      </c>
      <c r="AY773" s="153" t="s">
        <v>129</v>
      </c>
    </row>
    <row r="774" spans="2:65" s="1" customFormat="1" ht="44.25" customHeight="1">
      <c r="B774" s="33"/>
      <c r="C774" s="128" t="s">
        <v>840</v>
      </c>
      <c r="D774" s="128" t="s">
        <v>131</v>
      </c>
      <c r="E774" s="129" t="s">
        <v>841</v>
      </c>
      <c r="F774" s="130" t="s">
        <v>842</v>
      </c>
      <c r="G774" s="131" t="s">
        <v>329</v>
      </c>
      <c r="H774" s="132">
        <v>0.9</v>
      </c>
      <c r="I774" s="133"/>
      <c r="J774" s="134">
        <f>ROUND(I774*H774,2)</f>
        <v>0</v>
      </c>
      <c r="K774" s="130" t="s">
        <v>135</v>
      </c>
      <c r="L774" s="33"/>
      <c r="M774" s="135" t="s">
        <v>19</v>
      </c>
      <c r="N774" s="136" t="s">
        <v>45</v>
      </c>
      <c r="P774" s="137">
        <f>O774*H774</f>
        <v>0</v>
      </c>
      <c r="Q774" s="137">
        <v>0</v>
      </c>
      <c r="R774" s="137">
        <f>Q774*H774</f>
        <v>0</v>
      </c>
      <c r="S774" s="137">
        <v>0</v>
      </c>
      <c r="T774" s="138">
        <f>S774*H774</f>
        <v>0</v>
      </c>
      <c r="AR774" s="139" t="s">
        <v>136</v>
      </c>
      <c r="AT774" s="139" t="s">
        <v>131</v>
      </c>
      <c r="AU774" s="139" t="s">
        <v>84</v>
      </c>
      <c r="AY774" s="18" t="s">
        <v>129</v>
      </c>
      <c r="BE774" s="140">
        <f>IF(N774="základní",J774,0)</f>
        <v>0</v>
      </c>
      <c r="BF774" s="140">
        <f>IF(N774="snížená",J774,0)</f>
        <v>0</v>
      </c>
      <c r="BG774" s="140">
        <f>IF(N774="zákl. přenesená",J774,0)</f>
        <v>0</v>
      </c>
      <c r="BH774" s="140">
        <f>IF(N774="sníž. přenesená",J774,0)</f>
        <v>0</v>
      </c>
      <c r="BI774" s="140">
        <f>IF(N774="nulová",J774,0)</f>
        <v>0</v>
      </c>
      <c r="BJ774" s="18" t="s">
        <v>82</v>
      </c>
      <c r="BK774" s="140">
        <f>ROUND(I774*H774,2)</f>
        <v>0</v>
      </c>
      <c r="BL774" s="18" t="s">
        <v>136</v>
      </c>
      <c r="BM774" s="139" t="s">
        <v>843</v>
      </c>
    </row>
    <row r="775" spans="2:65" s="1" customFormat="1" ht="11.25">
      <c r="B775" s="33"/>
      <c r="D775" s="141" t="s">
        <v>138</v>
      </c>
      <c r="F775" s="142" t="s">
        <v>844</v>
      </c>
      <c r="I775" s="143"/>
      <c r="L775" s="33"/>
      <c r="M775" s="144"/>
      <c r="T775" s="54"/>
      <c r="AT775" s="18" t="s">
        <v>138</v>
      </c>
      <c r="AU775" s="18" t="s">
        <v>84</v>
      </c>
    </row>
    <row r="776" spans="2:65" s="12" customFormat="1" ht="11.25">
      <c r="B776" s="145"/>
      <c r="D776" s="146" t="s">
        <v>140</v>
      </c>
      <c r="E776" s="147" t="s">
        <v>19</v>
      </c>
      <c r="F776" s="148" t="s">
        <v>141</v>
      </c>
      <c r="H776" s="147" t="s">
        <v>19</v>
      </c>
      <c r="I776" s="149"/>
      <c r="L776" s="145"/>
      <c r="M776" s="150"/>
      <c r="T776" s="151"/>
      <c r="AT776" s="147" t="s">
        <v>140</v>
      </c>
      <c r="AU776" s="147" t="s">
        <v>84</v>
      </c>
      <c r="AV776" s="12" t="s">
        <v>82</v>
      </c>
      <c r="AW776" s="12" t="s">
        <v>35</v>
      </c>
      <c r="AX776" s="12" t="s">
        <v>74</v>
      </c>
      <c r="AY776" s="147" t="s">
        <v>129</v>
      </c>
    </row>
    <row r="777" spans="2:65" s="12" customFormat="1" ht="11.25">
      <c r="B777" s="145"/>
      <c r="D777" s="146" t="s">
        <v>140</v>
      </c>
      <c r="E777" s="147" t="s">
        <v>19</v>
      </c>
      <c r="F777" s="148" t="s">
        <v>659</v>
      </c>
      <c r="H777" s="147" t="s">
        <v>19</v>
      </c>
      <c r="I777" s="149"/>
      <c r="L777" s="145"/>
      <c r="M777" s="150"/>
      <c r="T777" s="151"/>
      <c r="AT777" s="147" t="s">
        <v>140</v>
      </c>
      <c r="AU777" s="147" t="s">
        <v>84</v>
      </c>
      <c r="AV777" s="12" t="s">
        <v>82</v>
      </c>
      <c r="AW777" s="12" t="s">
        <v>35</v>
      </c>
      <c r="AX777" s="12" t="s">
        <v>74</v>
      </c>
      <c r="AY777" s="147" t="s">
        <v>129</v>
      </c>
    </row>
    <row r="778" spans="2:65" s="12" customFormat="1" ht="11.25">
      <c r="B778" s="145"/>
      <c r="D778" s="146" t="s">
        <v>140</v>
      </c>
      <c r="E778" s="147" t="s">
        <v>19</v>
      </c>
      <c r="F778" s="148" t="s">
        <v>660</v>
      </c>
      <c r="H778" s="147" t="s">
        <v>19</v>
      </c>
      <c r="I778" s="149"/>
      <c r="L778" s="145"/>
      <c r="M778" s="150"/>
      <c r="T778" s="151"/>
      <c r="AT778" s="147" t="s">
        <v>140</v>
      </c>
      <c r="AU778" s="147" t="s">
        <v>84</v>
      </c>
      <c r="AV778" s="12" t="s">
        <v>82</v>
      </c>
      <c r="AW778" s="12" t="s">
        <v>35</v>
      </c>
      <c r="AX778" s="12" t="s">
        <v>74</v>
      </c>
      <c r="AY778" s="147" t="s">
        <v>129</v>
      </c>
    </row>
    <row r="779" spans="2:65" s="12" customFormat="1" ht="33.75">
      <c r="B779" s="145"/>
      <c r="D779" s="146" t="s">
        <v>140</v>
      </c>
      <c r="E779" s="147" t="s">
        <v>19</v>
      </c>
      <c r="F779" s="148" t="s">
        <v>845</v>
      </c>
      <c r="H779" s="147" t="s">
        <v>19</v>
      </c>
      <c r="I779" s="149"/>
      <c r="L779" s="145"/>
      <c r="M779" s="150"/>
      <c r="T779" s="151"/>
      <c r="AT779" s="147" t="s">
        <v>140</v>
      </c>
      <c r="AU779" s="147" t="s">
        <v>84</v>
      </c>
      <c r="AV779" s="12" t="s">
        <v>82</v>
      </c>
      <c r="AW779" s="12" t="s">
        <v>35</v>
      </c>
      <c r="AX779" s="12" t="s">
        <v>74</v>
      </c>
      <c r="AY779" s="147" t="s">
        <v>129</v>
      </c>
    </row>
    <row r="780" spans="2:65" s="12" customFormat="1" ht="11.25">
      <c r="B780" s="145"/>
      <c r="D780" s="146" t="s">
        <v>140</v>
      </c>
      <c r="E780" s="147" t="s">
        <v>19</v>
      </c>
      <c r="F780" s="148" t="s">
        <v>846</v>
      </c>
      <c r="H780" s="147" t="s">
        <v>19</v>
      </c>
      <c r="I780" s="149"/>
      <c r="L780" s="145"/>
      <c r="M780" s="150"/>
      <c r="T780" s="151"/>
      <c r="AT780" s="147" t="s">
        <v>140</v>
      </c>
      <c r="AU780" s="147" t="s">
        <v>84</v>
      </c>
      <c r="AV780" s="12" t="s">
        <v>82</v>
      </c>
      <c r="AW780" s="12" t="s">
        <v>35</v>
      </c>
      <c r="AX780" s="12" t="s">
        <v>74</v>
      </c>
      <c r="AY780" s="147" t="s">
        <v>129</v>
      </c>
    </row>
    <row r="781" spans="2:65" s="13" customFormat="1" ht="11.25">
      <c r="B781" s="152"/>
      <c r="D781" s="146" t="s">
        <v>140</v>
      </c>
      <c r="E781" s="153" t="s">
        <v>19</v>
      </c>
      <c r="F781" s="154" t="s">
        <v>847</v>
      </c>
      <c r="H781" s="155">
        <v>0.9</v>
      </c>
      <c r="I781" s="156"/>
      <c r="L781" s="152"/>
      <c r="M781" s="157"/>
      <c r="T781" s="158"/>
      <c r="AT781" s="153" t="s">
        <v>140</v>
      </c>
      <c r="AU781" s="153" t="s">
        <v>84</v>
      </c>
      <c r="AV781" s="13" t="s">
        <v>84</v>
      </c>
      <c r="AW781" s="13" t="s">
        <v>35</v>
      </c>
      <c r="AX781" s="13" t="s">
        <v>82</v>
      </c>
      <c r="AY781" s="153" t="s">
        <v>129</v>
      </c>
    </row>
    <row r="782" spans="2:65" s="1" customFormat="1" ht="44.25" customHeight="1">
      <c r="B782" s="33"/>
      <c r="C782" s="128" t="s">
        <v>848</v>
      </c>
      <c r="D782" s="128" t="s">
        <v>131</v>
      </c>
      <c r="E782" s="129" t="s">
        <v>849</v>
      </c>
      <c r="F782" s="130" t="s">
        <v>850</v>
      </c>
      <c r="G782" s="131" t="s">
        <v>329</v>
      </c>
      <c r="H782" s="132">
        <v>2.7829999999999999</v>
      </c>
      <c r="I782" s="133"/>
      <c r="J782" s="134">
        <f>ROUND(I782*H782,2)</f>
        <v>0</v>
      </c>
      <c r="K782" s="130" t="s">
        <v>135</v>
      </c>
      <c r="L782" s="33"/>
      <c r="M782" s="135" t="s">
        <v>19</v>
      </c>
      <c r="N782" s="136" t="s">
        <v>45</v>
      </c>
      <c r="P782" s="137">
        <f>O782*H782</f>
        <v>0</v>
      </c>
      <c r="Q782" s="137">
        <v>0</v>
      </c>
      <c r="R782" s="137">
        <f>Q782*H782</f>
        <v>0</v>
      </c>
      <c r="S782" s="137">
        <v>0</v>
      </c>
      <c r="T782" s="138">
        <f>S782*H782</f>
        <v>0</v>
      </c>
      <c r="AR782" s="139" t="s">
        <v>136</v>
      </c>
      <c r="AT782" s="139" t="s">
        <v>131</v>
      </c>
      <c r="AU782" s="139" t="s">
        <v>84</v>
      </c>
      <c r="AY782" s="18" t="s">
        <v>129</v>
      </c>
      <c r="BE782" s="140">
        <f>IF(N782="základní",J782,0)</f>
        <v>0</v>
      </c>
      <c r="BF782" s="140">
        <f>IF(N782="snížená",J782,0)</f>
        <v>0</v>
      </c>
      <c r="BG782" s="140">
        <f>IF(N782="zákl. přenesená",J782,0)</f>
        <v>0</v>
      </c>
      <c r="BH782" s="140">
        <f>IF(N782="sníž. přenesená",J782,0)</f>
        <v>0</v>
      </c>
      <c r="BI782" s="140">
        <f>IF(N782="nulová",J782,0)</f>
        <v>0</v>
      </c>
      <c r="BJ782" s="18" t="s">
        <v>82</v>
      </c>
      <c r="BK782" s="140">
        <f>ROUND(I782*H782,2)</f>
        <v>0</v>
      </c>
      <c r="BL782" s="18" t="s">
        <v>136</v>
      </c>
      <c r="BM782" s="139" t="s">
        <v>851</v>
      </c>
    </row>
    <row r="783" spans="2:65" s="1" customFormat="1" ht="11.25">
      <c r="B783" s="33"/>
      <c r="D783" s="141" t="s">
        <v>138</v>
      </c>
      <c r="F783" s="142" t="s">
        <v>852</v>
      </c>
      <c r="I783" s="143"/>
      <c r="L783" s="33"/>
      <c r="M783" s="144"/>
      <c r="T783" s="54"/>
      <c r="AT783" s="18" t="s">
        <v>138</v>
      </c>
      <c r="AU783" s="18" t="s">
        <v>84</v>
      </c>
    </row>
    <row r="784" spans="2:65" s="12" customFormat="1" ht="11.25">
      <c r="B784" s="145"/>
      <c r="D784" s="146" t="s">
        <v>140</v>
      </c>
      <c r="E784" s="147" t="s">
        <v>19</v>
      </c>
      <c r="F784" s="148" t="s">
        <v>141</v>
      </c>
      <c r="H784" s="147" t="s">
        <v>19</v>
      </c>
      <c r="I784" s="149"/>
      <c r="L784" s="145"/>
      <c r="M784" s="150"/>
      <c r="T784" s="151"/>
      <c r="AT784" s="147" t="s">
        <v>140</v>
      </c>
      <c r="AU784" s="147" t="s">
        <v>84</v>
      </c>
      <c r="AV784" s="12" t="s">
        <v>82</v>
      </c>
      <c r="AW784" s="12" t="s">
        <v>35</v>
      </c>
      <c r="AX784" s="12" t="s">
        <v>74</v>
      </c>
      <c r="AY784" s="147" t="s">
        <v>129</v>
      </c>
    </row>
    <row r="785" spans="2:65" s="12" customFormat="1" ht="11.25">
      <c r="B785" s="145"/>
      <c r="D785" s="146" t="s">
        <v>140</v>
      </c>
      <c r="E785" s="147" t="s">
        <v>19</v>
      </c>
      <c r="F785" s="148" t="s">
        <v>853</v>
      </c>
      <c r="H785" s="147" t="s">
        <v>19</v>
      </c>
      <c r="I785" s="149"/>
      <c r="L785" s="145"/>
      <c r="M785" s="150"/>
      <c r="T785" s="151"/>
      <c r="AT785" s="147" t="s">
        <v>140</v>
      </c>
      <c r="AU785" s="147" t="s">
        <v>84</v>
      </c>
      <c r="AV785" s="12" t="s">
        <v>82</v>
      </c>
      <c r="AW785" s="12" t="s">
        <v>35</v>
      </c>
      <c r="AX785" s="12" t="s">
        <v>74</v>
      </c>
      <c r="AY785" s="147" t="s">
        <v>129</v>
      </c>
    </row>
    <row r="786" spans="2:65" s="12" customFormat="1" ht="11.25">
      <c r="B786" s="145"/>
      <c r="D786" s="146" t="s">
        <v>140</v>
      </c>
      <c r="E786" s="147" t="s">
        <v>19</v>
      </c>
      <c r="F786" s="148" t="s">
        <v>854</v>
      </c>
      <c r="H786" s="147" t="s">
        <v>19</v>
      </c>
      <c r="I786" s="149"/>
      <c r="L786" s="145"/>
      <c r="M786" s="150"/>
      <c r="T786" s="151"/>
      <c r="AT786" s="147" t="s">
        <v>140</v>
      </c>
      <c r="AU786" s="147" t="s">
        <v>84</v>
      </c>
      <c r="AV786" s="12" t="s">
        <v>82</v>
      </c>
      <c r="AW786" s="12" t="s">
        <v>35</v>
      </c>
      <c r="AX786" s="12" t="s">
        <v>74</v>
      </c>
      <c r="AY786" s="147" t="s">
        <v>129</v>
      </c>
    </row>
    <row r="787" spans="2:65" s="13" customFormat="1" ht="22.5">
      <c r="B787" s="152"/>
      <c r="D787" s="146" t="s">
        <v>140</v>
      </c>
      <c r="E787" s="153" t="s">
        <v>19</v>
      </c>
      <c r="F787" s="154" t="s">
        <v>855</v>
      </c>
      <c r="H787" s="155">
        <v>0.75</v>
      </c>
      <c r="I787" s="156"/>
      <c r="L787" s="152"/>
      <c r="M787" s="157"/>
      <c r="T787" s="158"/>
      <c r="AT787" s="153" t="s">
        <v>140</v>
      </c>
      <c r="AU787" s="153" t="s">
        <v>84</v>
      </c>
      <c r="AV787" s="13" t="s">
        <v>84</v>
      </c>
      <c r="AW787" s="13" t="s">
        <v>35</v>
      </c>
      <c r="AX787" s="13" t="s">
        <v>74</v>
      </c>
      <c r="AY787" s="153" t="s">
        <v>129</v>
      </c>
    </row>
    <row r="788" spans="2:65" s="13" customFormat="1" ht="11.25">
      <c r="B788" s="152"/>
      <c r="D788" s="146" t="s">
        <v>140</v>
      </c>
      <c r="E788" s="153" t="s">
        <v>19</v>
      </c>
      <c r="F788" s="154" t="s">
        <v>856</v>
      </c>
      <c r="H788" s="155">
        <v>0.4</v>
      </c>
      <c r="I788" s="156"/>
      <c r="L788" s="152"/>
      <c r="M788" s="157"/>
      <c r="T788" s="158"/>
      <c r="AT788" s="153" t="s">
        <v>140</v>
      </c>
      <c r="AU788" s="153" t="s">
        <v>84</v>
      </c>
      <c r="AV788" s="13" t="s">
        <v>84</v>
      </c>
      <c r="AW788" s="13" t="s">
        <v>35</v>
      </c>
      <c r="AX788" s="13" t="s">
        <v>74</v>
      </c>
      <c r="AY788" s="153" t="s">
        <v>129</v>
      </c>
    </row>
    <row r="789" spans="2:65" s="13" customFormat="1" ht="11.25">
      <c r="B789" s="152"/>
      <c r="D789" s="146" t="s">
        <v>140</v>
      </c>
      <c r="E789" s="153" t="s">
        <v>19</v>
      </c>
      <c r="F789" s="154" t="s">
        <v>857</v>
      </c>
      <c r="H789" s="155">
        <v>0.2</v>
      </c>
      <c r="I789" s="156"/>
      <c r="L789" s="152"/>
      <c r="M789" s="157"/>
      <c r="T789" s="158"/>
      <c r="AT789" s="153" t="s">
        <v>140</v>
      </c>
      <c r="AU789" s="153" t="s">
        <v>84</v>
      </c>
      <c r="AV789" s="13" t="s">
        <v>84</v>
      </c>
      <c r="AW789" s="13" t="s">
        <v>35</v>
      </c>
      <c r="AX789" s="13" t="s">
        <v>74</v>
      </c>
      <c r="AY789" s="153" t="s">
        <v>129</v>
      </c>
    </row>
    <row r="790" spans="2:65" s="13" customFormat="1" ht="22.5">
      <c r="B790" s="152"/>
      <c r="D790" s="146" t="s">
        <v>140</v>
      </c>
      <c r="E790" s="153" t="s">
        <v>19</v>
      </c>
      <c r="F790" s="154" t="s">
        <v>858</v>
      </c>
      <c r="H790" s="155">
        <v>0.5</v>
      </c>
      <c r="I790" s="156"/>
      <c r="L790" s="152"/>
      <c r="M790" s="157"/>
      <c r="T790" s="158"/>
      <c r="AT790" s="153" t="s">
        <v>140</v>
      </c>
      <c r="AU790" s="153" t="s">
        <v>84</v>
      </c>
      <c r="AV790" s="13" t="s">
        <v>84</v>
      </c>
      <c r="AW790" s="13" t="s">
        <v>35</v>
      </c>
      <c r="AX790" s="13" t="s">
        <v>74</v>
      </c>
      <c r="AY790" s="153" t="s">
        <v>129</v>
      </c>
    </row>
    <row r="791" spans="2:65" s="13" customFormat="1" ht="22.5">
      <c r="B791" s="152"/>
      <c r="D791" s="146" t="s">
        <v>140</v>
      </c>
      <c r="E791" s="153" t="s">
        <v>19</v>
      </c>
      <c r="F791" s="154" t="s">
        <v>859</v>
      </c>
      <c r="H791" s="155">
        <v>0.5</v>
      </c>
      <c r="I791" s="156"/>
      <c r="L791" s="152"/>
      <c r="M791" s="157"/>
      <c r="T791" s="158"/>
      <c r="AT791" s="153" t="s">
        <v>140</v>
      </c>
      <c r="AU791" s="153" t="s">
        <v>84</v>
      </c>
      <c r="AV791" s="13" t="s">
        <v>84</v>
      </c>
      <c r="AW791" s="13" t="s">
        <v>35</v>
      </c>
      <c r="AX791" s="13" t="s">
        <v>74</v>
      </c>
      <c r="AY791" s="153" t="s">
        <v>129</v>
      </c>
    </row>
    <row r="792" spans="2:65" s="13" customFormat="1" ht="11.25">
      <c r="B792" s="152"/>
      <c r="D792" s="146" t="s">
        <v>140</v>
      </c>
      <c r="E792" s="153" t="s">
        <v>19</v>
      </c>
      <c r="F792" s="154" t="s">
        <v>860</v>
      </c>
      <c r="H792" s="155">
        <v>0.3</v>
      </c>
      <c r="I792" s="156"/>
      <c r="L792" s="152"/>
      <c r="M792" s="157"/>
      <c r="T792" s="158"/>
      <c r="AT792" s="153" t="s">
        <v>140</v>
      </c>
      <c r="AU792" s="153" t="s">
        <v>84</v>
      </c>
      <c r="AV792" s="13" t="s">
        <v>84</v>
      </c>
      <c r="AW792" s="13" t="s">
        <v>35</v>
      </c>
      <c r="AX792" s="13" t="s">
        <v>74</v>
      </c>
      <c r="AY792" s="153" t="s">
        <v>129</v>
      </c>
    </row>
    <row r="793" spans="2:65" s="15" customFormat="1" ht="11.25">
      <c r="B793" s="166"/>
      <c r="D793" s="146" t="s">
        <v>140</v>
      </c>
      <c r="E793" s="167" t="s">
        <v>19</v>
      </c>
      <c r="F793" s="168" t="s">
        <v>348</v>
      </c>
      <c r="H793" s="169">
        <v>2.6499999999999995</v>
      </c>
      <c r="I793" s="170"/>
      <c r="L793" s="166"/>
      <c r="M793" s="171"/>
      <c r="T793" s="172"/>
      <c r="AT793" s="167" t="s">
        <v>140</v>
      </c>
      <c r="AU793" s="167" t="s">
        <v>84</v>
      </c>
      <c r="AV793" s="15" t="s">
        <v>149</v>
      </c>
      <c r="AW793" s="15" t="s">
        <v>35</v>
      </c>
      <c r="AX793" s="15" t="s">
        <v>74</v>
      </c>
      <c r="AY793" s="167" t="s">
        <v>129</v>
      </c>
    </row>
    <row r="794" spans="2:65" s="12" customFormat="1" ht="22.5">
      <c r="B794" s="145"/>
      <c r="D794" s="146" t="s">
        <v>140</v>
      </c>
      <c r="E794" s="147" t="s">
        <v>19</v>
      </c>
      <c r="F794" s="148" t="s">
        <v>861</v>
      </c>
      <c r="H794" s="147" t="s">
        <v>19</v>
      </c>
      <c r="I794" s="149"/>
      <c r="L794" s="145"/>
      <c r="M794" s="150"/>
      <c r="T794" s="151"/>
      <c r="AT794" s="147" t="s">
        <v>140</v>
      </c>
      <c r="AU794" s="147" t="s">
        <v>84</v>
      </c>
      <c r="AV794" s="12" t="s">
        <v>82</v>
      </c>
      <c r="AW794" s="12" t="s">
        <v>35</v>
      </c>
      <c r="AX794" s="12" t="s">
        <v>74</v>
      </c>
      <c r="AY794" s="147" t="s">
        <v>129</v>
      </c>
    </row>
    <row r="795" spans="2:65" s="12" customFormat="1" ht="11.25">
      <c r="B795" s="145"/>
      <c r="D795" s="146" t="s">
        <v>140</v>
      </c>
      <c r="E795" s="147" t="s">
        <v>19</v>
      </c>
      <c r="F795" s="148" t="s">
        <v>854</v>
      </c>
      <c r="H795" s="147" t="s">
        <v>19</v>
      </c>
      <c r="I795" s="149"/>
      <c r="L795" s="145"/>
      <c r="M795" s="150"/>
      <c r="T795" s="151"/>
      <c r="AT795" s="147" t="s">
        <v>140</v>
      </c>
      <c r="AU795" s="147" t="s">
        <v>84</v>
      </c>
      <c r="AV795" s="12" t="s">
        <v>82</v>
      </c>
      <c r="AW795" s="12" t="s">
        <v>35</v>
      </c>
      <c r="AX795" s="12" t="s">
        <v>74</v>
      </c>
      <c r="AY795" s="147" t="s">
        <v>129</v>
      </c>
    </row>
    <row r="796" spans="2:65" s="13" customFormat="1" ht="11.25">
      <c r="B796" s="152"/>
      <c r="D796" s="146" t="s">
        <v>140</v>
      </c>
      <c r="E796" s="153" t="s">
        <v>19</v>
      </c>
      <c r="F796" s="154" t="s">
        <v>862</v>
      </c>
      <c r="H796" s="155">
        <v>0.13300000000000001</v>
      </c>
      <c r="I796" s="156"/>
      <c r="L796" s="152"/>
      <c r="M796" s="157"/>
      <c r="T796" s="158"/>
      <c r="AT796" s="153" t="s">
        <v>140</v>
      </c>
      <c r="AU796" s="153" t="s">
        <v>84</v>
      </c>
      <c r="AV796" s="13" t="s">
        <v>84</v>
      </c>
      <c r="AW796" s="13" t="s">
        <v>35</v>
      </c>
      <c r="AX796" s="13" t="s">
        <v>74</v>
      </c>
      <c r="AY796" s="153" t="s">
        <v>129</v>
      </c>
    </row>
    <row r="797" spans="2:65" s="15" customFormat="1" ht="11.25">
      <c r="B797" s="166"/>
      <c r="D797" s="146" t="s">
        <v>140</v>
      </c>
      <c r="E797" s="167" t="s">
        <v>19</v>
      </c>
      <c r="F797" s="168" t="s">
        <v>348</v>
      </c>
      <c r="H797" s="169">
        <v>0.13300000000000001</v>
      </c>
      <c r="I797" s="170"/>
      <c r="L797" s="166"/>
      <c r="M797" s="171"/>
      <c r="T797" s="172"/>
      <c r="AT797" s="167" t="s">
        <v>140</v>
      </c>
      <c r="AU797" s="167" t="s">
        <v>84</v>
      </c>
      <c r="AV797" s="15" t="s">
        <v>149</v>
      </c>
      <c r="AW797" s="15" t="s">
        <v>35</v>
      </c>
      <c r="AX797" s="15" t="s">
        <v>74</v>
      </c>
      <c r="AY797" s="167" t="s">
        <v>129</v>
      </c>
    </row>
    <row r="798" spans="2:65" s="14" customFormat="1" ht="11.25">
      <c r="B798" s="159"/>
      <c r="D798" s="146" t="s">
        <v>140</v>
      </c>
      <c r="E798" s="160" t="s">
        <v>19</v>
      </c>
      <c r="F798" s="161" t="s">
        <v>190</v>
      </c>
      <c r="H798" s="162">
        <v>2.7829999999999995</v>
      </c>
      <c r="I798" s="163"/>
      <c r="L798" s="159"/>
      <c r="M798" s="164"/>
      <c r="T798" s="165"/>
      <c r="AT798" s="160" t="s">
        <v>140</v>
      </c>
      <c r="AU798" s="160" t="s">
        <v>84</v>
      </c>
      <c r="AV798" s="14" t="s">
        <v>136</v>
      </c>
      <c r="AW798" s="14" t="s">
        <v>35</v>
      </c>
      <c r="AX798" s="14" t="s">
        <v>82</v>
      </c>
      <c r="AY798" s="160" t="s">
        <v>129</v>
      </c>
    </row>
    <row r="799" spans="2:65" s="1" customFormat="1" ht="49.15" customHeight="1">
      <c r="B799" s="33"/>
      <c r="C799" s="128" t="s">
        <v>863</v>
      </c>
      <c r="D799" s="128" t="s">
        <v>131</v>
      </c>
      <c r="E799" s="129" t="s">
        <v>864</v>
      </c>
      <c r="F799" s="130" t="s">
        <v>865</v>
      </c>
      <c r="G799" s="131" t="s">
        <v>329</v>
      </c>
      <c r="H799" s="132">
        <v>19.5</v>
      </c>
      <c r="I799" s="133"/>
      <c r="J799" s="134">
        <f>ROUND(I799*H799,2)</f>
        <v>0</v>
      </c>
      <c r="K799" s="130" t="s">
        <v>135</v>
      </c>
      <c r="L799" s="33"/>
      <c r="M799" s="135" t="s">
        <v>19</v>
      </c>
      <c r="N799" s="136" t="s">
        <v>45</v>
      </c>
      <c r="P799" s="137">
        <f>O799*H799</f>
        <v>0</v>
      </c>
      <c r="Q799" s="137">
        <v>0</v>
      </c>
      <c r="R799" s="137">
        <f>Q799*H799</f>
        <v>0</v>
      </c>
      <c r="S799" s="137">
        <v>0</v>
      </c>
      <c r="T799" s="138">
        <f>S799*H799</f>
        <v>0</v>
      </c>
      <c r="AR799" s="139" t="s">
        <v>136</v>
      </c>
      <c r="AT799" s="139" t="s">
        <v>131</v>
      </c>
      <c r="AU799" s="139" t="s">
        <v>84</v>
      </c>
      <c r="AY799" s="18" t="s">
        <v>129</v>
      </c>
      <c r="BE799" s="140">
        <f>IF(N799="základní",J799,0)</f>
        <v>0</v>
      </c>
      <c r="BF799" s="140">
        <f>IF(N799="snížená",J799,0)</f>
        <v>0</v>
      </c>
      <c r="BG799" s="140">
        <f>IF(N799="zákl. přenesená",J799,0)</f>
        <v>0</v>
      </c>
      <c r="BH799" s="140">
        <f>IF(N799="sníž. přenesená",J799,0)</f>
        <v>0</v>
      </c>
      <c r="BI799" s="140">
        <f>IF(N799="nulová",J799,0)</f>
        <v>0</v>
      </c>
      <c r="BJ799" s="18" t="s">
        <v>82</v>
      </c>
      <c r="BK799" s="140">
        <f>ROUND(I799*H799,2)</f>
        <v>0</v>
      </c>
      <c r="BL799" s="18" t="s">
        <v>136</v>
      </c>
      <c r="BM799" s="139" t="s">
        <v>866</v>
      </c>
    </row>
    <row r="800" spans="2:65" s="1" customFormat="1" ht="11.25">
      <c r="B800" s="33"/>
      <c r="D800" s="141" t="s">
        <v>138</v>
      </c>
      <c r="F800" s="142" t="s">
        <v>867</v>
      </c>
      <c r="I800" s="143"/>
      <c r="L800" s="33"/>
      <c r="M800" s="144"/>
      <c r="T800" s="54"/>
      <c r="AT800" s="18" t="s">
        <v>138</v>
      </c>
      <c r="AU800" s="18" t="s">
        <v>84</v>
      </c>
    </row>
    <row r="801" spans="2:65" s="1" customFormat="1" ht="29.25">
      <c r="B801" s="33"/>
      <c r="D801" s="146" t="s">
        <v>734</v>
      </c>
      <c r="F801" s="183" t="s">
        <v>868</v>
      </c>
      <c r="I801" s="143"/>
      <c r="L801" s="33"/>
      <c r="M801" s="144"/>
      <c r="T801" s="54"/>
      <c r="AT801" s="18" t="s">
        <v>734</v>
      </c>
      <c r="AU801" s="18" t="s">
        <v>84</v>
      </c>
    </row>
    <row r="802" spans="2:65" s="12" customFormat="1" ht="11.25">
      <c r="B802" s="145"/>
      <c r="D802" s="146" t="s">
        <v>140</v>
      </c>
      <c r="E802" s="147" t="s">
        <v>19</v>
      </c>
      <c r="F802" s="148" t="s">
        <v>141</v>
      </c>
      <c r="H802" s="147" t="s">
        <v>19</v>
      </c>
      <c r="I802" s="149"/>
      <c r="L802" s="145"/>
      <c r="M802" s="150"/>
      <c r="T802" s="151"/>
      <c r="AT802" s="147" t="s">
        <v>140</v>
      </c>
      <c r="AU802" s="147" t="s">
        <v>84</v>
      </c>
      <c r="AV802" s="12" t="s">
        <v>82</v>
      </c>
      <c r="AW802" s="12" t="s">
        <v>35</v>
      </c>
      <c r="AX802" s="12" t="s">
        <v>74</v>
      </c>
      <c r="AY802" s="147" t="s">
        <v>129</v>
      </c>
    </row>
    <row r="803" spans="2:65" s="12" customFormat="1" ht="22.5">
      <c r="B803" s="145"/>
      <c r="D803" s="146" t="s">
        <v>140</v>
      </c>
      <c r="E803" s="147" t="s">
        <v>19</v>
      </c>
      <c r="F803" s="148" t="s">
        <v>344</v>
      </c>
      <c r="H803" s="147" t="s">
        <v>19</v>
      </c>
      <c r="I803" s="149"/>
      <c r="L803" s="145"/>
      <c r="M803" s="150"/>
      <c r="T803" s="151"/>
      <c r="AT803" s="147" t="s">
        <v>140</v>
      </c>
      <c r="AU803" s="147" t="s">
        <v>84</v>
      </c>
      <c r="AV803" s="12" t="s">
        <v>82</v>
      </c>
      <c r="AW803" s="12" t="s">
        <v>35</v>
      </c>
      <c r="AX803" s="12" t="s">
        <v>74</v>
      </c>
      <c r="AY803" s="147" t="s">
        <v>129</v>
      </c>
    </row>
    <row r="804" spans="2:65" s="12" customFormat="1" ht="22.5">
      <c r="B804" s="145"/>
      <c r="D804" s="146" t="s">
        <v>140</v>
      </c>
      <c r="E804" s="147" t="s">
        <v>19</v>
      </c>
      <c r="F804" s="148" t="s">
        <v>345</v>
      </c>
      <c r="H804" s="147" t="s">
        <v>19</v>
      </c>
      <c r="I804" s="149"/>
      <c r="L804" s="145"/>
      <c r="M804" s="150"/>
      <c r="T804" s="151"/>
      <c r="AT804" s="147" t="s">
        <v>140</v>
      </c>
      <c r="AU804" s="147" t="s">
        <v>84</v>
      </c>
      <c r="AV804" s="12" t="s">
        <v>82</v>
      </c>
      <c r="AW804" s="12" t="s">
        <v>35</v>
      </c>
      <c r="AX804" s="12" t="s">
        <v>74</v>
      </c>
      <c r="AY804" s="147" t="s">
        <v>129</v>
      </c>
    </row>
    <row r="805" spans="2:65" s="12" customFormat="1" ht="11.25">
      <c r="B805" s="145"/>
      <c r="D805" s="146" t="s">
        <v>140</v>
      </c>
      <c r="E805" s="147" t="s">
        <v>19</v>
      </c>
      <c r="F805" s="148" t="s">
        <v>869</v>
      </c>
      <c r="H805" s="147" t="s">
        <v>19</v>
      </c>
      <c r="I805" s="149"/>
      <c r="L805" s="145"/>
      <c r="M805" s="150"/>
      <c r="T805" s="151"/>
      <c r="AT805" s="147" t="s">
        <v>140</v>
      </c>
      <c r="AU805" s="147" t="s">
        <v>84</v>
      </c>
      <c r="AV805" s="12" t="s">
        <v>82</v>
      </c>
      <c r="AW805" s="12" t="s">
        <v>35</v>
      </c>
      <c r="AX805" s="12" t="s">
        <v>74</v>
      </c>
      <c r="AY805" s="147" t="s">
        <v>129</v>
      </c>
    </row>
    <row r="806" spans="2:65" s="13" customFormat="1" ht="11.25">
      <c r="B806" s="152"/>
      <c r="D806" s="146" t="s">
        <v>140</v>
      </c>
      <c r="E806" s="153" t="s">
        <v>19</v>
      </c>
      <c r="F806" s="154" t="s">
        <v>870</v>
      </c>
      <c r="H806" s="155">
        <v>19.5</v>
      </c>
      <c r="I806" s="156"/>
      <c r="L806" s="152"/>
      <c r="M806" s="157"/>
      <c r="T806" s="158"/>
      <c r="AT806" s="153" t="s">
        <v>140</v>
      </c>
      <c r="AU806" s="153" t="s">
        <v>84</v>
      </c>
      <c r="AV806" s="13" t="s">
        <v>84</v>
      </c>
      <c r="AW806" s="13" t="s">
        <v>35</v>
      </c>
      <c r="AX806" s="13" t="s">
        <v>82</v>
      </c>
      <c r="AY806" s="153" t="s">
        <v>129</v>
      </c>
    </row>
    <row r="807" spans="2:65" s="1" customFormat="1" ht="37.9" customHeight="1">
      <c r="B807" s="33"/>
      <c r="C807" s="128" t="s">
        <v>871</v>
      </c>
      <c r="D807" s="128" t="s">
        <v>131</v>
      </c>
      <c r="E807" s="129" t="s">
        <v>872</v>
      </c>
      <c r="F807" s="130" t="s">
        <v>873</v>
      </c>
      <c r="G807" s="131" t="s">
        <v>134</v>
      </c>
      <c r="H807" s="132">
        <v>1.28</v>
      </c>
      <c r="I807" s="133"/>
      <c r="J807" s="134">
        <f>ROUND(I807*H807,2)</f>
        <v>0</v>
      </c>
      <c r="K807" s="130" t="s">
        <v>135</v>
      </c>
      <c r="L807" s="33"/>
      <c r="M807" s="135" t="s">
        <v>19</v>
      </c>
      <c r="N807" s="136" t="s">
        <v>45</v>
      </c>
      <c r="P807" s="137">
        <f>O807*H807</f>
        <v>0</v>
      </c>
      <c r="Q807" s="137">
        <v>7.8799999999999999E-3</v>
      </c>
      <c r="R807" s="137">
        <f>Q807*H807</f>
        <v>1.0086400000000001E-2</v>
      </c>
      <c r="S807" s="137">
        <v>0</v>
      </c>
      <c r="T807" s="138">
        <f>S807*H807</f>
        <v>0</v>
      </c>
      <c r="AR807" s="139" t="s">
        <v>136</v>
      </c>
      <c r="AT807" s="139" t="s">
        <v>131</v>
      </c>
      <c r="AU807" s="139" t="s">
        <v>84</v>
      </c>
      <c r="AY807" s="18" t="s">
        <v>129</v>
      </c>
      <c r="BE807" s="140">
        <f>IF(N807="základní",J807,0)</f>
        <v>0</v>
      </c>
      <c r="BF807" s="140">
        <f>IF(N807="snížená",J807,0)</f>
        <v>0</v>
      </c>
      <c r="BG807" s="140">
        <f>IF(N807="zákl. přenesená",J807,0)</f>
        <v>0</v>
      </c>
      <c r="BH807" s="140">
        <f>IF(N807="sníž. přenesená",J807,0)</f>
        <v>0</v>
      </c>
      <c r="BI807" s="140">
        <f>IF(N807="nulová",J807,0)</f>
        <v>0</v>
      </c>
      <c r="BJ807" s="18" t="s">
        <v>82</v>
      </c>
      <c r="BK807" s="140">
        <f>ROUND(I807*H807,2)</f>
        <v>0</v>
      </c>
      <c r="BL807" s="18" t="s">
        <v>136</v>
      </c>
      <c r="BM807" s="139" t="s">
        <v>874</v>
      </c>
    </row>
    <row r="808" spans="2:65" s="1" customFormat="1" ht="11.25">
      <c r="B808" s="33"/>
      <c r="D808" s="141" t="s">
        <v>138</v>
      </c>
      <c r="F808" s="142" t="s">
        <v>875</v>
      </c>
      <c r="I808" s="143"/>
      <c r="L808" s="33"/>
      <c r="M808" s="144"/>
      <c r="T808" s="54"/>
      <c r="AT808" s="18" t="s">
        <v>138</v>
      </c>
      <c r="AU808" s="18" t="s">
        <v>84</v>
      </c>
    </row>
    <row r="809" spans="2:65" s="12" customFormat="1" ht="11.25">
      <c r="B809" s="145"/>
      <c r="D809" s="146" t="s">
        <v>140</v>
      </c>
      <c r="E809" s="147" t="s">
        <v>19</v>
      </c>
      <c r="F809" s="148" t="s">
        <v>302</v>
      </c>
      <c r="H809" s="147" t="s">
        <v>19</v>
      </c>
      <c r="I809" s="149"/>
      <c r="L809" s="145"/>
      <c r="M809" s="150"/>
      <c r="T809" s="151"/>
      <c r="AT809" s="147" t="s">
        <v>140</v>
      </c>
      <c r="AU809" s="147" t="s">
        <v>84</v>
      </c>
      <c r="AV809" s="12" t="s">
        <v>82</v>
      </c>
      <c r="AW809" s="12" t="s">
        <v>35</v>
      </c>
      <c r="AX809" s="12" t="s">
        <v>74</v>
      </c>
      <c r="AY809" s="147" t="s">
        <v>129</v>
      </c>
    </row>
    <row r="810" spans="2:65" s="12" customFormat="1" ht="11.25">
      <c r="B810" s="145"/>
      <c r="D810" s="146" t="s">
        <v>140</v>
      </c>
      <c r="E810" s="147" t="s">
        <v>19</v>
      </c>
      <c r="F810" s="148" t="s">
        <v>838</v>
      </c>
      <c r="H810" s="147" t="s">
        <v>19</v>
      </c>
      <c r="I810" s="149"/>
      <c r="L810" s="145"/>
      <c r="M810" s="150"/>
      <c r="T810" s="151"/>
      <c r="AT810" s="147" t="s">
        <v>140</v>
      </c>
      <c r="AU810" s="147" t="s">
        <v>84</v>
      </c>
      <c r="AV810" s="12" t="s">
        <v>82</v>
      </c>
      <c r="AW810" s="12" t="s">
        <v>35</v>
      </c>
      <c r="AX810" s="12" t="s">
        <v>74</v>
      </c>
      <c r="AY810" s="147" t="s">
        <v>129</v>
      </c>
    </row>
    <row r="811" spans="2:65" s="13" customFormat="1" ht="11.25">
      <c r="B811" s="152"/>
      <c r="D811" s="146" t="s">
        <v>140</v>
      </c>
      <c r="E811" s="153" t="s">
        <v>19</v>
      </c>
      <c r="F811" s="154" t="s">
        <v>876</v>
      </c>
      <c r="H811" s="155">
        <v>1.28</v>
      </c>
      <c r="I811" s="156"/>
      <c r="L811" s="152"/>
      <c r="M811" s="157"/>
      <c r="T811" s="158"/>
      <c r="AT811" s="153" t="s">
        <v>140</v>
      </c>
      <c r="AU811" s="153" t="s">
        <v>84</v>
      </c>
      <c r="AV811" s="13" t="s">
        <v>84</v>
      </c>
      <c r="AW811" s="13" t="s">
        <v>35</v>
      </c>
      <c r="AX811" s="13" t="s">
        <v>82</v>
      </c>
      <c r="AY811" s="153" t="s">
        <v>129</v>
      </c>
    </row>
    <row r="812" spans="2:65" s="1" customFormat="1" ht="37.9" customHeight="1">
      <c r="B812" s="33"/>
      <c r="C812" s="128" t="s">
        <v>877</v>
      </c>
      <c r="D812" s="128" t="s">
        <v>131</v>
      </c>
      <c r="E812" s="129" t="s">
        <v>878</v>
      </c>
      <c r="F812" s="130" t="s">
        <v>879</v>
      </c>
      <c r="G812" s="131" t="s">
        <v>134</v>
      </c>
      <c r="H812" s="132">
        <v>1.28</v>
      </c>
      <c r="I812" s="133"/>
      <c r="J812" s="134">
        <f>ROUND(I812*H812,2)</f>
        <v>0</v>
      </c>
      <c r="K812" s="130" t="s">
        <v>135</v>
      </c>
      <c r="L812" s="33"/>
      <c r="M812" s="135" t="s">
        <v>19</v>
      </c>
      <c r="N812" s="136" t="s">
        <v>45</v>
      </c>
      <c r="P812" s="137">
        <f>O812*H812</f>
        <v>0</v>
      </c>
      <c r="Q812" s="137">
        <v>0</v>
      </c>
      <c r="R812" s="137">
        <f>Q812*H812</f>
        <v>0</v>
      </c>
      <c r="S812" s="137">
        <v>0</v>
      </c>
      <c r="T812" s="138">
        <f>S812*H812</f>
        <v>0</v>
      </c>
      <c r="AR812" s="139" t="s">
        <v>136</v>
      </c>
      <c r="AT812" s="139" t="s">
        <v>131</v>
      </c>
      <c r="AU812" s="139" t="s">
        <v>84</v>
      </c>
      <c r="AY812" s="18" t="s">
        <v>129</v>
      </c>
      <c r="BE812" s="140">
        <f>IF(N812="základní",J812,0)</f>
        <v>0</v>
      </c>
      <c r="BF812" s="140">
        <f>IF(N812="snížená",J812,0)</f>
        <v>0</v>
      </c>
      <c r="BG812" s="140">
        <f>IF(N812="zákl. přenesená",J812,0)</f>
        <v>0</v>
      </c>
      <c r="BH812" s="140">
        <f>IF(N812="sníž. přenesená",J812,0)</f>
        <v>0</v>
      </c>
      <c r="BI812" s="140">
        <f>IF(N812="nulová",J812,0)</f>
        <v>0</v>
      </c>
      <c r="BJ812" s="18" t="s">
        <v>82</v>
      </c>
      <c r="BK812" s="140">
        <f>ROUND(I812*H812,2)</f>
        <v>0</v>
      </c>
      <c r="BL812" s="18" t="s">
        <v>136</v>
      </c>
      <c r="BM812" s="139" t="s">
        <v>880</v>
      </c>
    </row>
    <row r="813" spans="2:65" s="1" customFormat="1" ht="11.25">
      <c r="B813" s="33"/>
      <c r="D813" s="141" t="s">
        <v>138</v>
      </c>
      <c r="F813" s="142" t="s">
        <v>881</v>
      </c>
      <c r="I813" s="143"/>
      <c r="L813" s="33"/>
      <c r="M813" s="144"/>
      <c r="T813" s="54"/>
      <c r="AT813" s="18" t="s">
        <v>138</v>
      </c>
      <c r="AU813" s="18" t="s">
        <v>84</v>
      </c>
    </row>
    <row r="814" spans="2:65" s="1" customFormat="1" ht="24.2" customHeight="1">
      <c r="B814" s="33"/>
      <c r="C814" s="128" t="s">
        <v>882</v>
      </c>
      <c r="D814" s="128" t="s">
        <v>131</v>
      </c>
      <c r="E814" s="129" t="s">
        <v>883</v>
      </c>
      <c r="F814" s="130" t="s">
        <v>884</v>
      </c>
      <c r="G814" s="131" t="s">
        <v>134</v>
      </c>
      <c r="H814" s="132">
        <v>71.599999999999994</v>
      </c>
      <c r="I814" s="133"/>
      <c r="J814" s="134">
        <f>ROUND(I814*H814,2)</f>
        <v>0</v>
      </c>
      <c r="K814" s="130" t="s">
        <v>135</v>
      </c>
      <c r="L814" s="33"/>
      <c r="M814" s="135" t="s">
        <v>19</v>
      </c>
      <c r="N814" s="136" t="s">
        <v>45</v>
      </c>
      <c r="P814" s="137">
        <f>O814*H814</f>
        <v>0</v>
      </c>
      <c r="Q814" s="137">
        <v>1.328E-2</v>
      </c>
      <c r="R814" s="137">
        <f>Q814*H814</f>
        <v>0.95084799999999992</v>
      </c>
      <c r="S814" s="137">
        <v>0</v>
      </c>
      <c r="T814" s="138">
        <f>S814*H814</f>
        <v>0</v>
      </c>
      <c r="AR814" s="139" t="s">
        <v>136</v>
      </c>
      <c r="AT814" s="139" t="s">
        <v>131</v>
      </c>
      <c r="AU814" s="139" t="s">
        <v>84</v>
      </c>
      <c r="AY814" s="18" t="s">
        <v>129</v>
      </c>
      <c r="BE814" s="140">
        <f>IF(N814="základní",J814,0)</f>
        <v>0</v>
      </c>
      <c r="BF814" s="140">
        <f>IF(N814="snížená",J814,0)</f>
        <v>0</v>
      </c>
      <c r="BG814" s="140">
        <f>IF(N814="zákl. přenesená",J814,0)</f>
        <v>0</v>
      </c>
      <c r="BH814" s="140">
        <f>IF(N814="sníž. přenesená",J814,0)</f>
        <v>0</v>
      </c>
      <c r="BI814" s="140">
        <f>IF(N814="nulová",J814,0)</f>
        <v>0</v>
      </c>
      <c r="BJ814" s="18" t="s">
        <v>82</v>
      </c>
      <c r="BK814" s="140">
        <f>ROUND(I814*H814,2)</f>
        <v>0</v>
      </c>
      <c r="BL814" s="18" t="s">
        <v>136</v>
      </c>
      <c r="BM814" s="139" t="s">
        <v>885</v>
      </c>
    </row>
    <row r="815" spans="2:65" s="1" customFormat="1" ht="11.25">
      <c r="B815" s="33"/>
      <c r="D815" s="141" t="s">
        <v>138</v>
      </c>
      <c r="F815" s="142" t="s">
        <v>886</v>
      </c>
      <c r="I815" s="143"/>
      <c r="L815" s="33"/>
      <c r="M815" s="144"/>
      <c r="T815" s="54"/>
      <c r="AT815" s="18" t="s">
        <v>138</v>
      </c>
      <c r="AU815" s="18" t="s">
        <v>84</v>
      </c>
    </row>
    <row r="816" spans="2:65" s="12" customFormat="1" ht="11.25">
      <c r="B816" s="145"/>
      <c r="D816" s="146" t="s">
        <v>140</v>
      </c>
      <c r="E816" s="147" t="s">
        <v>19</v>
      </c>
      <c r="F816" s="148" t="s">
        <v>869</v>
      </c>
      <c r="H816" s="147" t="s">
        <v>19</v>
      </c>
      <c r="I816" s="149"/>
      <c r="L816" s="145"/>
      <c r="M816" s="150"/>
      <c r="T816" s="151"/>
      <c r="AT816" s="147" t="s">
        <v>140</v>
      </c>
      <c r="AU816" s="147" t="s">
        <v>84</v>
      </c>
      <c r="AV816" s="12" t="s">
        <v>82</v>
      </c>
      <c r="AW816" s="12" t="s">
        <v>35</v>
      </c>
      <c r="AX816" s="12" t="s">
        <v>74</v>
      </c>
      <c r="AY816" s="147" t="s">
        <v>129</v>
      </c>
    </row>
    <row r="817" spans="2:65" s="12" customFormat="1" ht="11.25">
      <c r="B817" s="145"/>
      <c r="D817" s="146" t="s">
        <v>140</v>
      </c>
      <c r="E817" s="147" t="s">
        <v>19</v>
      </c>
      <c r="F817" s="148" t="s">
        <v>887</v>
      </c>
      <c r="H817" s="147" t="s">
        <v>19</v>
      </c>
      <c r="I817" s="149"/>
      <c r="L817" s="145"/>
      <c r="M817" s="150"/>
      <c r="T817" s="151"/>
      <c r="AT817" s="147" t="s">
        <v>140</v>
      </c>
      <c r="AU817" s="147" t="s">
        <v>84</v>
      </c>
      <c r="AV817" s="12" t="s">
        <v>82</v>
      </c>
      <c r="AW817" s="12" t="s">
        <v>35</v>
      </c>
      <c r="AX817" s="12" t="s">
        <v>74</v>
      </c>
      <c r="AY817" s="147" t="s">
        <v>129</v>
      </c>
    </row>
    <row r="818" spans="2:65" s="13" customFormat="1" ht="11.25">
      <c r="B818" s="152"/>
      <c r="D818" s="146" t="s">
        <v>140</v>
      </c>
      <c r="E818" s="153" t="s">
        <v>19</v>
      </c>
      <c r="F818" s="154" t="s">
        <v>888</v>
      </c>
      <c r="H818" s="155">
        <v>48</v>
      </c>
      <c r="I818" s="156"/>
      <c r="L818" s="152"/>
      <c r="M818" s="157"/>
      <c r="T818" s="158"/>
      <c r="AT818" s="153" t="s">
        <v>140</v>
      </c>
      <c r="AU818" s="153" t="s">
        <v>84</v>
      </c>
      <c r="AV818" s="13" t="s">
        <v>84</v>
      </c>
      <c r="AW818" s="13" t="s">
        <v>35</v>
      </c>
      <c r="AX818" s="13" t="s">
        <v>74</v>
      </c>
      <c r="AY818" s="153" t="s">
        <v>129</v>
      </c>
    </row>
    <row r="819" spans="2:65" s="13" customFormat="1" ht="22.5">
      <c r="B819" s="152"/>
      <c r="D819" s="146" t="s">
        <v>140</v>
      </c>
      <c r="E819" s="153" t="s">
        <v>19</v>
      </c>
      <c r="F819" s="154" t="s">
        <v>889</v>
      </c>
      <c r="H819" s="155">
        <v>2.5</v>
      </c>
      <c r="I819" s="156"/>
      <c r="L819" s="152"/>
      <c r="M819" s="157"/>
      <c r="T819" s="158"/>
      <c r="AT819" s="153" t="s">
        <v>140</v>
      </c>
      <c r="AU819" s="153" t="s">
        <v>84</v>
      </c>
      <c r="AV819" s="13" t="s">
        <v>84</v>
      </c>
      <c r="AW819" s="13" t="s">
        <v>35</v>
      </c>
      <c r="AX819" s="13" t="s">
        <v>74</v>
      </c>
      <c r="AY819" s="153" t="s">
        <v>129</v>
      </c>
    </row>
    <row r="820" spans="2:65" s="13" customFormat="1" ht="11.25">
      <c r="B820" s="152"/>
      <c r="D820" s="146" t="s">
        <v>140</v>
      </c>
      <c r="E820" s="153" t="s">
        <v>19</v>
      </c>
      <c r="F820" s="154" t="s">
        <v>890</v>
      </c>
      <c r="H820" s="155">
        <v>1</v>
      </c>
      <c r="I820" s="156"/>
      <c r="L820" s="152"/>
      <c r="M820" s="157"/>
      <c r="T820" s="158"/>
      <c r="AT820" s="153" t="s">
        <v>140</v>
      </c>
      <c r="AU820" s="153" t="s">
        <v>84</v>
      </c>
      <c r="AV820" s="13" t="s">
        <v>84</v>
      </c>
      <c r="AW820" s="13" t="s">
        <v>35</v>
      </c>
      <c r="AX820" s="13" t="s">
        <v>74</v>
      </c>
      <c r="AY820" s="153" t="s">
        <v>129</v>
      </c>
    </row>
    <row r="821" spans="2:65" s="13" customFormat="1" ht="11.25">
      <c r="B821" s="152"/>
      <c r="D821" s="146" t="s">
        <v>140</v>
      </c>
      <c r="E821" s="153" t="s">
        <v>19</v>
      </c>
      <c r="F821" s="154" t="s">
        <v>891</v>
      </c>
      <c r="H821" s="155">
        <v>2</v>
      </c>
      <c r="I821" s="156"/>
      <c r="L821" s="152"/>
      <c r="M821" s="157"/>
      <c r="T821" s="158"/>
      <c r="AT821" s="153" t="s">
        <v>140</v>
      </c>
      <c r="AU821" s="153" t="s">
        <v>84</v>
      </c>
      <c r="AV821" s="13" t="s">
        <v>84</v>
      </c>
      <c r="AW821" s="13" t="s">
        <v>35</v>
      </c>
      <c r="AX821" s="13" t="s">
        <v>74</v>
      </c>
      <c r="AY821" s="153" t="s">
        <v>129</v>
      </c>
    </row>
    <row r="822" spans="2:65" s="13" customFormat="1" ht="22.5">
      <c r="B822" s="152"/>
      <c r="D822" s="146" t="s">
        <v>140</v>
      </c>
      <c r="E822" s="153" t="s">
        <v>19</v>
      </c>
      <c r="F822" s="154" t="s">
        <v>892</v>
      </c>
      <c r="H822" s="155">
        <v>1.5</v>
      </c>
      <c r="I822" s="156"/>
      <c r="L822" s="152"/>
      <c r="M822" s="157"/>
      <c r="T822" s="158"/>
      <c r="AT822" s="153" t="s">
        <v>140</v>
      </c>
      <c r="AU822" s="153" t="s">
        <v>84</v>
      </c>
      <c r="AV822" s="13" t="s">
        <v>84</v>
      </c>
      <c r="AW822" s="13" t="s">
        <v>35</v>
      </c>
      <c r="AX822" s="13" t="s">
        <v>74</v>
      </c>
      <c r="AY822" s="153" t="s">
        <v>129</v>
      </c>
    </row>
    <row r="823" spans="2:65" s="13" customFormat="1" ht="22.5">
      <c r="B823" s="152"/>
      <c r="D823" s="146" t="s">
        <v>140</v>
      </c>
      <c r="E823" s="153" t="s">
        <v>19</v>
      </c>
      <c r="F823" s="154" t="s">
        <v>893</v>
      </c>
      <c r="H823" s="155">
        <v>1.5</v>
      </c>
      <c r="I823" s="156"/>
      <c r="L823" s="152"/>
      <c r="M823" s="157"/>
      <c r="T823" s="158"/>
      <c r="AT823" s="153" t="s">
        <v>140</v>
      </c>
      <c r="AU823" s="153" t="s">
        <v>84</v>
      </c>
      <c r="AV823" s="13" t="s">
        <v>84</v>
      </c>
      <c r="AW823" s="13" t="s">
        <v>35</v>
      </c>
      <c r="AX823" s="13" t="s">
        <v>74</v>
      </c>
      <c r="AY823" s="153" t="s">
        <v>129</v>
      </c>
    </row>
    <row r="824" spans="2:65" s="13" customFormat="1" ht="11.25">
      <c r="B824" s="152"/>
      <c r="D824" s="146" t="s">
        <v>140</v>
      </c>
      <c r="E824" s="153" t="s">
        <v>19</v>
      </c>
      <c r="F824" s="154" t="s">
        <v>894</v>
      </c>
      <c r="H824" s="155">
        <v>1.5</v>
      </c>
      <c r="I824" s="156"/>
      <c r="L824" s="152"/>
      <c r="M824" s="157"/>
      <c r="T824" s="158"/>
      <c r="AT824" s="153" t="s">
        <v>140</v>
      </c>
      <c r="AU824" s="153" t="s">
        <v>84</v>
      </c>
      <c r="AV824" s="13" t="s">
        <v>84</v>
      </c>
      <c r="AW824" s="13" t="s">
        <v>35</v>
      </c>
      <c r="AX824" s="13" t="s">
        <v>74</v>
      </c>
      <c r="AY824" s="153" t="s">
        <v>129</v>
      </c>
    </row>
    <row r="825" spans="2:65" s="12" customFormat="1" ht="22.5">
      <c r="B825" s="145"/>
      <c r="D825" s="146" t="s">
        <v>140</v>
      </c>
      <c r="E825" s="147" t="s">
        <v>19</v>
      </c>
      <c r="F825" s="148" t="s">
        <v>861</v>
      </c>
      <c r="H825" s="147" t="s">
        <v>19</v>
      </c>
      <c r="I825" s="149"/>
      <c r="L825" s="145"/>
      <c r="M825" s="150"/>
      <c r="T825" s="151"/>
      <c r="AT825" s="147" t="s">
        <v>140</v>
      </c>
      <c r="AU825" s="147" t="s">
        <v>84</v>
      </c>
      <c r="AV825" s="12" t="s">
        <v>82</v>
      </c>
      <c r="AW825" s="12" t="s">
        <v>35</v>
      </c>
      <c r="AX825" s="12" t="s">
        <v>74</v>
      </c>
      <c r="AY825" s="147" t="s">
        <v>129</v>
      </c>
    </row>
    <row r="826" spans="2:65" s="13" customFormat="1" ht="11.25">
      <c r="B826" s="152"/>
      <c r="D826" s="146" t="s">
        <v>140</v>
      </c>
      <c r="E826" s="153" t="s">
        <v>19</v>
      </c>
      <c r="F826" s="154" t="s">
        <v>895</v>
      </c>
      <c r="H826" s="155">
        <v>1.6</v>
      </c>
      <c r="I826" s="156"/>
      <c r="L826" s="152"/>
      <c r="M826" s="157"/>
      <c r="T826" s="158"/>
      <c r="AT826" s="153" t="s">
        <v>140</v>
      </c>
      <c r="AU826" s="153" t="s">
        <v>84</v>
      </c>
      <c r="AV826" s="13" t="s">
        <v>84</v>
      </c>
      <c r="AW826" s="13" t="s">
        <v>35</v>
      </c>
      <c r="AX826" s="13" t="s">
        <v>74</v>
      </c>
      <c r="AY826" s="153" t="s">
        <v>129</v>
      </c>
    </row>
    <row r="827" spans="2:65" s="12" customFormat="1" ht="11.25">
      <c r="B827" s="145"/>
      <c r="D827" s="146" t="s">
        <v>140</v>
      </c>
      <c r="E827" s="147" t="s">
        <v>19</v>
      </c>
      <c r="F827" s="148" t="s">
        <v>659</v>
      </c>
      <c r="H827" s="147" t="s">
        <v>19</v>
      </c>
      <c r="I827" s="149"/>
      <c r="L827" s="145"/>
      <c r="M827" s="150"/>
      <c r="T827" s="151"/>
      <c r="AT827" s="147" t="s">
        <v>140</v>
      </c>
      <c r="AU827" s="147" t="s">
        <v>84</v>
      </c>
      <c r="AV827" s="12" t="s">
        <v>82</v>
      </c>
      <c r="AW827" s="12" t="s">
        <v>35</v>
      </c>
      <c r="AX827" s="12" t="s">
        <v>74</v>
      </c>
      <c r="AY827" s="147" t="s">
        <v>129</v>
      </c>
    </row>
    <row r="828" spans="2:65" s="13" customFormat="1" ht="11.25">
      <c r="B828" s="152"/>
      <c r="D828" s="146" t="s">
        <v>140</v>
      </c>
      <c r="E828" s="153" t="s">
        <v>19</v>
      </c>
      <c r="F828" s="154" t="s">
        <v>896</v>
      </c>
      <c r="H828" s="155">
        <v>12</v>
      </c>
      <c r="I828" s="156"/>
      <c r="L828" s="152"/>
      <c r="M828" s="157"/>
      <c r="T828" s="158"/>
      <c r="AT828" s="153" t="s">
        <v>140</v>
      </c>
      <c r="AU828" s="153" t="s">
        <v>84</v>
      </c>
      <c r="AV828" s="13" t="s">
        <v>84</v>
      </c>
      <c r="AW828" s="13" t="s">
        <v>35</v>
      </c>
      <c r="AX828" s="13" t="s">
        <v>74</v>
      </c>
      <c r="AY828" s="153" t="s">
        <v>129</v>
      </c>
    </row>
    <row r="829" spans="2:65" s="14" customFormat="1" ht="11.25">
      <c r="B829" s="159"/>
      <c r="D829" s="146" t="s">
        <v>140</v>
      </c>
      <c r="E829" s="160" t="s">
        <v>19</v>
      </c>
      <c r="F829" s="161" t="s">
        <v>190</v>
      </c>
      <c r="H829" s="162">
        <v>71.599999999999994</v>
      </c>
      <c r="I829" s="163"/>
      <c r="L829" s="159"/>
      <c r="M829" s="164"/>
      <c r="T829" s="165"/>
      <c r="AT829" s="160" t="s">
        <v>140</v>
      </c>
      <c r="AU829" s="160" t="s">
        <v>84</v>
      </c>
      <c r="AV829" s="14" t="s">
        <v>136</v>
      </c>
      <c r="AW829" s="14" t="s">
        <v>35</v>
      </c>
      <c r="AX829" s="14" t="s">
        <v>82</v>
      </c>
      <c r="AY829" s="160" t="s">
        <v>129</v>
      </c>
    </row>
    <row r="830" spans="2:65" s="1" customFormat="1" ht="24.2" customHeight="1">
      <c r="B830" s="33"/>
      <c r="C830" s="128" t="s">
        <v>897</v>
      </c>
      <c r="D830" s="128" t="s">
        <v>131</v>
      </c>
      <c r="E830" s="129" t="s">
        <v>898</v>
      </c>
      <c r="F830" s="130" t="s">
        <v>899</v>
      </c>
      <c r="G830" s="131" t="s">
        <v>134</v>
      </c>
      <c r="H830" s="132">
        <v>71.3</v>
      </c>
      <c r="I830" s="133"/>
      <c r="J830" s="134">
        <f>ROUND(I830*H830,2)</f>
        <v>0</v>
      </c>
      <c r="K830" s="130" t="s">
        <v>135</v>
      </c>
      <c r="L830" s="33"/>
      <c r="M830" s="135" t="s">
        <v>19</v>
      </c>
      <c r="N830" s="136" t="s">
        <v>45</v>
      </c>
      <c r="P830" s="137">
        <f>O830*H830</f>
        <v>0</v>
      </c>
      <c r="Q830" s="137">
        <v>0</v>
      </c>
      <c r="R830" s="137">
        <f>Q830*H830</f>
        <v>0</v>
      </c>
      <c r="S830" s="137">
        <v>0</v>
      </c>
      <c r="T830" s="138">
        <f>S830*H830</f>
        <v>0</v>
      </c>
      <c r="AR830" s="139" t="s">
        <v>136</v>
      </c>
      <c r="AT830" s="139" t="s">
        <v>131</v>
      </c>
      <c r="AU830" s="139" t="s">
        <v>84</v>
      </c>
      <c r="AY830" s="18" t="s">
        <v>129</v>
      </c>
      <c r="BE830" s="140">
        <f>IF(N830="základní",J830,0)</f>
        <v>0</v>
      </c>
      <c r="BF830" s="140">
        <f>IF(N830="snížená",J830,0)</f>
        <v>0</v>
      </c>
      <c r="BG830" s="140">
        <f>IF(N830="zákl. přenesená",J830,0)</f>
        <v>0</v>
      </c>
      <c r="BH830" s="140">
        <f>IF(N830="sníž. přenesená",J830,0)</f>
        <v>0</v>
      </c>
      <c r="BI830" s="140">
        <f>IF(N830="nulová",J830,0)</f>
        <v>0</v>
      </c>
      <c r="BJ830" s="18" t="s">
        <v>82</v>
      </c>
      <c r="BK830" s="140">
        <f>ROUND(I830*H830,2)</f>
        <v>0</v>
      </c>
      <c r="BL830" s="18" t="s">
        <v>136</v>
      </c>
      <c r="BM830" s="139" t="s">
        <v>900</v>
      </c>
    </row>
    <row r="831" spans="2:65" s="1" customFormat="1" ht="11.25">
      <c r="B831" s="33"/>
      <c r="D831" s="141" t="s">
        <v>138</v>
      </c>
      <c r="F831" s="142" t="s">
        <v>901</v>
      </c>
      <c r="I831" s="143"/>
      <c r="L831" s="33"/>
      <c r="M831" s="144"/>
      <c r="T831" s="54"/>
      <c r="AT831" s="18" t="s">
        <v>138</v>
      </c>
      <c r="AU831" s="18" t="s">
        <v>84</v>
      </c>
    </row>
    <row r="832" spans="2:65" s="1" customFormat="1" ht="37.9" customHeight="1">
      <c r="B832" s="33"/>
      <c r="C832" s="128" t="s">
        <v>902</v>
      </c>
      <c r="D832" s="128" t="s">
        <v>131</v>
      </c>
      <c r="E832" s="129" t="s">
        <v>903</v>
      </c>
      <c r="F832" s="130" t="s">
        <v>904</v>
      </c>
      <c r="G832" s="131" t="s">
        <v>574</v>
      </c>
      <c r="H832" s="132">
        <v>1.5</v>
      </c>
      <c r="I832" s="133"/>
      <c r="J832" s="134">
        <f>ROUND(I832*H832,2)</f>
        <v>0</v>
      </c>
      <c r="K832" s="130" t="s">
        <v>135</v>
      </c>
      <c r="L832" s="33"/>
      <c r="M832" s="135" t="s">
        <v>19</v>
      </c>
      <c r="N832" s="136" t="s">
        <v>45</v>
      </c>
      <c r="P832" s="137">
        <f>O832*H832</f>
        <v>0</v>
      </c>
      <c r="Q832" s="137">
        <v>1.0608</v>
      </c>
      <c r="R832" s="137">
        <f>Q832*H832</f>
        <v>1.5911999999999999</v>
      </c>
      <c r="S832" s="137">
        <v>0</v>
      </c>
      <c r="T832" s="138">
        <f>S832*H832</f>
        <v>0</v>
      </c>
      <c r="AR832" s="139" t="s">
        <v>136</v>
      </c>
      <c r="AT832" s="139" t="s">
        <v>131</v>
      </c>
      <c r="AU832" s="139" t="s">
        <v>84</v>
      </c>
      <c r="AY832" s="18" t="s">
        <v>129</v>
      </c>
      <c r="BE832" s="140">
        <f>IF(N832="základní",J832,0)</f>
        <v>0</v>
      </c>
      <c r="BF832" s="140">
        <f>IF(N832="snížená",J832,0)</f>
        <v>0</v>
      </c>
      <c r="BG832" s="140">
        <f>IF(N832="zákl. přenesená",J832,0)</f>
        <v>0</v>
      </c>
      <c r="BH832" s="140">
        <f>IF(N832="sníž. přenesená",J832,0)</f>
        <v>0</v>
      </c>
      <c r="BI832" s="140">
        <f>IF(N832="nulová",J832,0)</f>
        <v>0</v>
      </c>
      <c r="BJ832" s="18" t="s">
        <v>82</v>
      </c>
      <c r="BK832" s="140">
        <f>ROUND(I832*H832,2)</f>
        <v>0</v>
      </c>
      <c r="BL832" s="18" t="s">
        <v>136</v>
      </c>
      <c r="BM832" s="139" t="s">
        <v>905</v>
      </c>
    </row>
    <row r="833" spans="2:65" s="1" customFormat="1" ht="11.25">
      <c r="B833" s="33"/>
      <c r="D833" s="141" t="s">
        <v>138</v>
      </c>
      <c r="F833" s="142" t="s">
        <v>906</v>
      </c>
      <c r="I833" s="143"/>
      <c r="L833" s="33"/>
      <c r="M833" s="144"/>
      <c r="T833" s="54"/>
      <c r="AT833" s="18" t="s">
        <v>138</v>
      </c>
      <c r="AU833" s="18" t="s">
        <v>84</v>
      </c>
    </row>
    <row r="834" spans="2:65" s="1" customFormat="1" ht="68.25">
      <c r="B834" s="33"/>
      <c r="D834" s="146" t="s">
        <v>734</v>
      </c>
      <c r="F834" s="183" t="s">
        <v>907</v>
      </c>
      <c r="I834" s="143"/>
      <c r="L834" s="33"/>
      <c r="M834" s="144"/>
      <c r="T834" s="54"/>
      <c r="AT834" s="18" t="s">
        <v>734</v>
      </c>
      <c r="AU834" s="18" t="s">
        <v>84</v>
      </c>
    </row>
    <row r="835" spans="2:65" s="13" customFormat="1" ht="11.25">
      <c r="B835" s="152"/>
      <c r="D835" s="146" t="s">
        <v>140</v>
      </c>
      <c r="E835" s="153" t="s">
        <v>19</v>
      </c>
      <c r="F835" s="154" t="s">
        <v>908</v>
      </c>
      <c r="H835" s="155">
        <v>1.5</v>
      </c>
      <c r="I835" s="156"/>
      <c r="L835" s="152"/>
      <c r="M835" s="157"/>
      <c r="T835" s="158"/>
      <c r="AT835" s="153" t="s">
        <v>140</v>
      </c>
      <c r="AU835" s="153" t="s">
        <v>84</v>
      </c>
      <c r="AV835" s="13" t="s">
        <v>84</v>
      </c>
      <c r="AW835" s="13" t="s">
        <v>35</v>
      </c>
      <c r="AX835" s="13" t="s">
        <v>82</v>
      </c>
      <c r="AY835" s="153" t="s">
        <v>129</v>
      </c>
    </row>
    <row r="836" spans="2:65" s="1" customFormat="1" ht="55.5" customHeight="1">
      <c r="B836" s="33"/>
      <c r="C836" s="128" t="s">
        <v>909</v>
      </c>
      <c r="D836" s="128" t="s">
        <v>131</v>
      </c>
      <c r="E836" s="129" t="s">
        <v>910</v>
      </c>
      <c r="F836" s="130" t="s">
        <v>911</v>
      </c>
      <c r="G836" s="131" t="s">
        <v>252</v>
      </c>
      <c r="H836" s="132">
        <v>54</v>
      </c>
      <c r="I836" s="133"/>
      <c r="J836" s="134">
        <f>ROUND(I836*H836,2)</f>
        <v>0</v>
      </c>
      <c r="K836" s="130" t="s">
        <v>135</v>
      </c>
      <c r="L836" s="33"/>
      <c r="M836" s="135" t="s">
        <v>19</v>
      </c>
      <c r="N836" s="136" t="s">
        <v>45</v>
      </c>
      <c r="P836" s="137">
        <f>O836*H836</f>
        <v>0</v>
      </c>
      <c r="Q836" s="137">
        <v>9.1699999999999993E-3</v>
      </c>
      <c r="R836" s="137">
        <f>Q836*H836</f>
        <v>0.49517999999999995</v>
      </c>
      <c r="S836" s="137">
        <v>0</v>
      </c>
      <c r="T836" s="138">
        <f>S836*H836</f>
        <v>0</v>
      </c>
      <c r="AR836" s="139" t="s">
        <v>136</v>
      </c>
      <c r="AT836" s="139" t="s">
        <v>131</v>
      </c>
      <c r="AU836" s="139" t="s">
        <v>84</v>
      </c>
      <c r="AY836" s="18" t="s">
        <v>129</v>
      </c>
      <c r="BE836" s="140">
        <f>IF(N836="základní",J836,0)</f>
        <v>0</v>
      </c>
      <c r="BF836" s="140">
        <f>IF(N836="snížená",J836,0)</f>
        <v>0</v>
      </c>
      <c r="BG836" s="140">
        <f>IF(N836="zákl. přenesená",J836,0)</f>
        <v>0</v>
      </c>
      <c r="BH836" s="140">
        <f>IF(N836="sníž. přenesená",J836,0)</f>
        <v>0</v>
      </c>
      <c r="BI836" s="140">
        <f>IF(N836="nulová",J836,0)</f>
        <v>0</v>
      </c>
      <c r="BJ836" s="18" t="s">
        <v>82</v>
      </c>
      <c r="BK836" s="140">
        <f>ROUND(I836*H836,2)</f>
        <v>0</v>
      </c>
      <c r="BL836" s="18" t="s">
        <v>136</v>
      </c>
      <c r="BM836" s="139" t="s">
        <v>912</v>
      </c>
    </row>
    <row r="837" spans="2:65" s="1" customFormat="1" ht="11.25">
      <c r="B837" s="33"/>
      <c r="D837" s="141" t="s">
        <v>138</v>
      </c>
      <c r="F837" s="142" t="s">
        <v>913</v>
      </c>
      <c r="I837" s="143"/>
      <c r="L837" s="33"/>
      <c r="M837" s="144"/>
      <c r="T837" s="54"/>
      <c r="AT837" s="18" t="s">
        <v>138</v>
      </c>
      <c r="AU837" s="18" t="s">
        <v>84</v>
      </c>
    </row>
    <row r="838" spans="2:65" s="12" customFormat="1" ht="11.25">
      <c r="B838" s="145"/>
      <c r="D838" s="146" t="s">
        <v>140</v>
      </c>
      <c r="E838" s="147" t="s">
        <v>19</v>
      </c>
      <c r="F838" s="148" t="s">
        <v>914</v>
      </c>
      <c r="H838" s="147" t="s">
        <v>19</v>
      </c>
      <c r="I838" s="149"/>
      <c r="L838" s="145"/>
      <c r="M838" s="150"/>
      <c r="T838" s="151"/>
      <c r="AT838" s="147" t="s">
        <v>140</v>
      </c>
      <c r="AU838" s="147" t="s">
        <v>84</v>
      </c>
      <c r="AV838" s="12" t="s">
        <v>82</v>
      </c>
      <c r="AW838" s="12" t="s">
        <v>35</v>
      </c>
      <c r="AX838" s="12" t="s">
        <v>74</v>
      </c>
      <c r="AY838" s="147" t="s">
        <v>129</v>
      </c>
    </row>
    <row r="839" spans="2:65" s="12" customFormat="1" ht="22.5">
      <c r="B839" s="145"/>
      <c r="D839" s="146" t="s">
        <v>140</v>
      </c>
      <c r="E839" s="147" t="s">
        <v>19</v>
      </c>
      <c r="F839" s="148" t="s">
        <v>915</v>
      </c>
      <c r="H839" s="147" t="s">
        <v>19</v>
      </c>
      <c r="I839" s="149"/>
      <c r="L839" s="145"/>
      <c r="M839" s="150"/>
      <c r="T839" s="151"/>
      <c r="AT839" s="147" t="s">
        <v>140</v>
      </c>
      <c r="AU839" s="147" t="s">
        <v>84</v>
      </c>
      <c r="AV839" s="12" t="s">
        <v>82</v>
      </c>
      <c r="AW839" s="12" t="s">
        <v>35</v>
      </c>
      <c r="AX839" s="12" t="s">
        <v>74</v>
      </c>
      <c r="AY839" s="147" t="s">
        <v>129</v>
      </c>
    </row>
    <row r="840" spans="2:65" s="12" customFormat="1" ht="22.5">
      <c r="B840" s="145"/>
      <c r="D840" s="146" t="s">
        <v>140</v>
      </c>
      <c r="E840" s="147" t="s">
        <v>19</v>
      </c>
      <c r="F840" s="148" t="s">
        <v>916</v>
      </c>
      <c r="H840" s="147" t="s">
        <v>19</v>
      </c>
      <c r="I840" s="149"/>
      <c r="L840" s="145"/>
      <c r="M840" s="150"/>
      <c r="T840" s="151"/>
      <c r="AT840" s="147" t="s">
        <v>140</v>
      </c>
      <c r="AU840" s="147" t="s">
        <v>84</v>
      </c>
      <c r="AV840" s="12" t="s">
        <v>82</v>
      </c>
      <c r="AW840" s="12" t="s">
        <v>35</v>
      </c>
      <c r="AX840" s="12" t="s">
        <v>74</v>
      </c>
      <c r="AY840" s="147" t="s">
        <v>129</v>
      </c>
    </row>
    <row r="841" spans="2:65" s="13" customFormat="1" ht="11.25">
      <c r="B841" s="152"/>
      <c r="D841" s="146" t="s">
        <v>140</v>
      </c>
      <c r="E841" s="153" t="s">
        <v>19</v>
      </c>
      <c r="F841" s="154" t="s">
        <v>917</v>
      </c>
      <c r="H841" s="155">
        <v>54</v>
      </c>
      <c r="I841" s="156"/>
      <c r="L841" s="152"/>
      <c r="M841" s="157"/>
      <c r="T841" s="158"/>
      <c r="AT841" s="153" t="s">
        <v>140</v>
      </c>
      <c r="AU841" s="153" t="s">
        <v>84</v>
      </c>
      <c r="AV841" s="13" t="s">
        <v>84</v>
      </c>
      <c r="AW841" s="13" t="s">
        <v>35</v>
      </c>
      <c r="AX841" s="13" t="s">
        <v>82</v>
      </c>
      <c r="AY841" s="153" t="s">
        <v>129</v>
      </c>
    </row>
    <row r="842" spans="2:65" s="1" customFormat="1" ht="24.2" customHeight="1">
      <c r="B842" s="33"/>
      <c r="C842" s="128" t="s">
        <v>918</v>
      </c>
      <c r="D842" s="128" t="s">
        <v>131</v>
      </c>
      <c r="E842" s="129" t="s">
        <v>919</v>
      </c>
      <c r="F842" s="130" t="s">
        <v>920</v>
      </c>
      <c r="G842" s="131" t="s">
        <v>146</v>
      </c>
      <c r="H842" s="132">
        <v>2</v>
      </c>
      <c r="I842" s="133"/>
      <c r="J842" s="134">
        <f>ROUND(I842*H842,2)</f>
        <v>0</v>
      </c>
      <c r="K842" s="130" t="s">
        <v>19</v>
      </c>
      <c r="L842" s="33"/>
      <c r="M842" s="135" t="s">
        <v>19</v>
      </c>
      <c r="N842" s="136" t="s">
        <v>45</v>
      </c>
      <c r="P842" s="137">
        <f>O842*H842</f>
        <v>0</v>
      </c>
      <c r="Q842" s="137">
        <v>0</v>
      </c>
      <c r="R842" s="137">
        <f>Q842*H842</f>
        <v>0</v>
      </c>
      <c r="S842" s="137">
        <v>0</v>
      </c>
      <c r="T842" s="138">
        <f>S842*H842</f>
        <v>0</v>
      </c>
      <c r="AR842" s="139" t="s">
        <v>136</v>
      </c>
      <c r="AT842" s="139" t="s">
        <v>131</v>
      </c>
      <c r="AU842" s="139" t="s">
        <v>84</v>
      </c>
      <c r="AY842" s="18" t="s">
        <v>129</v>
      </c>
      <c r="BE842" s="140">
        <f>IF(N842="základní",J842,0)</f>
        <v>0</v>
      </c>
      <c r="BF842" s="140">
        <f>IF(N842="snížená",J842,0)</f>
        <v>0</v>
      </c>
      <c r="BG842" s="140">
        <f>IF(N842="zákl. přenesená",J842,0)</f>
        <v>0</v>
      </c>
      <c r="BH842" s="140">
        <f>IF(N842="sníž. přenesená",J842,0)</f>
        <v>0</v>
      </c>
      <c r="BI842" s="140">
        <f>IF(N842="nulová",J842,0)</f>
        <v>0</v>
      </c>
      <c r="BJ842" s="18" t="s">
        <v>82</v>
      </c>
      <c r="BK842" s="140">
        <f>ROUND(I842*H842,2)</f>
        <v>0</v>
      </c>
      <c r="BL842" s="18" t="s">
        <v>136</v>
      </c>
      <c r="BM842" s="139" t="s">
        <v>921</v>
      </c>
    </row>
    <row r="843" spans="2:65" s="12" customFormat="1" ht="11.25">
      <c r="B843" s="145"/>
      <c r="D843" s="146" t="s">
        <v>140</v>
      </c>
      <c r="E843" s="147" t="s">
        <v>19</v>
      </c>
      <c r="F843" s="148" t="s">
        <v>141</v>
      </c>
      <c r="H843" s="147" t="s">
        <v>19</v>
      </c>
      <c r="I843" s="149"/>
      <c r="L843" s="145"/>
      <c r="M843" s="150"/>
      <c r="T843" s="151"/>
      <c r="AT843" s="147" t="s">
        <v>140</v>
      </c>
      <c r="AU843" s="147" t="s">
        <v>84</v>
      </c>
      <c r="AV843" s="12" t="s">
        <v>82</v>
      </c>
      <c r="AW843" s="12" t="s">
        <v>35</v>
      </c>
      <c r="AX843" s="12" t="s">
        <v>74</v>
      </c>
      <c r="AY843" s="147" t="s">
        <v>129</v>
      </c>
    </row>
    <row r="844" spans="2:65" s="12" customFormat="1" ht="11.25">
      <c r="B844" s="145"/>
      <c r="D844" s="146" t="s">
        <v>140</v>
      </c>
      <c r="E844" s="147" t="s">
        <v>19</v>
      </c>
      <c r="F844" s="148" t="s">
        <v>302</v>
      </c>
      <c r="H844" s="147" t="s">
        <v>19</v>
      </c>
      <c r="I844" s="149"/>
      <c r="L844" s="145"/>
      <c r="M844" s="150"/>
      <c r="T844" s="151"/>
      <c r="AT844" s="147" t="s">
        <v>140</v>
      </c>
      <c r="AU844" s="147" t="s">
        <v>84</v>
      </c>
      <c r="AV844" s="12" t="s">
        <v>82</v>
      </c>
      <c r="AW844" s="12" t="s">
        <v>35</v>
      </c>
      <c r="AX844" s="12" t="s">
        <v>74</v>
      </c>
      <c r="AY844" s="147" t="s">
        <v>129</v>
      </c>
    </row>
    <row r="845" spans="2:65" s="13" customFormat="1" ht="11.25">
      <c r="B845" s="152"/>
      <c r="D845" s="146" t="s">
        <v>140</v>
      </c>
      <c r="E845" s="153" t="s">
        <v>19</v>
      </c>
      <c r="F845" s="154" t="s">
        <v>84</v>
      </c>
      <c r="H845" s="155">
        <v>2</v>
      </c>
      <c r="I845" s="156"/>
      <c r="L845" s="152"/>
      <c r="M845" s="157"/>
      <c r="T845" s="158"/>
      <c r="AT845" s="153" t="s">
        <v>140</v>
      </c>
      <c r="AU845" s="153" t="s">
        <v>84</v>
      </c>
      <c r="AV845" s="13" t="s">
        <v>84</v>
      </c>
      <c r="AW845" s="13" t="s">
        <v>35</v>
      </c>
      <c r="AX845" s="13" t="s">
        <v>82</v>
      </c>
      <c r="AY845" s="153" t="s">
        <v>129</v>
      </c>
    </row>
    <row r="846" spans="2:65" s="12" customFormat="1" ht="11.25">
      <c r="B846" s="145"/>
      <c r="D846" s="146" t="s">
        <v>140</v>
      </c>
      <c r="E846" s="147" t="s">
        <v>19</v>
      </c>
      <c r="F846" s="148" t="s">
        <v>922</v>
      </c>
      <c r="H846" s="147" t="s">
        <v>19</v>
      </c>
      <c r="I846" s="149"/>
      <c r="L846" s="145"/>
      <c r="M846" s="150"/>
      <c r="T846" s="151"/>
      <c r="AT846" s="147" t="s">
        <v>140</v>
      </c>
      <c r="AU846" s="147" t="s">
        <v>84</v>
      </c>
      <c r="AV846" s="12" t="s">
        <v>82</v>
      </c>
      <c r="AW846" s="12" t="s">
        <v>35</v>
      </c>
      <c r="AX846" s="12" t="s">
        <v>74</v>
      </c>
      <c r="AY846" s="147" t="s">
        <v>129</v>
      </c>
    </row>
    <row r="847" spans="2:65" s="12" customFormat="1" ht="11.25">
      <c r="B847" s="145"/>
      <c r="D847" s="146" t="s">
        <v>140</v>
      </c>
      <c r="E847" s="147" t="s">
        <v>19</v>
      </c>
      <c r="F847" s="148" t="s">
        <v>923</v>
      </c>
      <c r="H847" s="147" t="s">
        <v>19</v>
      </c>
      <c r="I847" s="149"/>
      <c r="L847" s="145"/>
      <c r="M847" s="150"/>
      <c r="T847" s="151"/>
      <c r="AT847" s="147" t="s">
        <v>140</v>
      </c>
      <c r="AU847" s="147" t="s">
        <v>84</v>
      </c>
      <c r="AV847" s="12" t="s">
        <v>82</v>
      </c>
      <c r="AW847" s="12" t="s">
        <v>35</v>
      </c>
      <c r="AX847" s="12" t="s">
        <v>74</v>
      </c>
      <c r="AY847" s="147" t="s">
        <v>129</v>
      </c>
    </row>
    <row r="848" spans="2:65" s="12" customFormat="1" ht="11.25">
      <c r="B848" s="145"/>
      <c r="D848" s="146" t="s">
        <v>140</v>
      </c>
      <c r="E848" s="147" t="s">
        <v>19</v>
      </c>
      <c r="F848" s="148" t="s">
        <v>924</v>
      </c>
      <c r="H848" s="147" t="s">
        <v>19</v>
      </c>
      <c r="I848" s="149"/>
      <c r="L848" s="145"/>
      <c r="M848" s="150"/>
      <c r="T848" s="151"/>
      <c r="AT848" s="147" t="s">
        <v>140</v>
      </c>
      <c r="AU848" s="147" t="s">
        <v>84</v>
      </c>
      <c r="AV848" s="12" t="s">
        <v>82</v>
      </c>
      <c r="AW848" s="12" t="s">
        <v>35</v>
      </c>
      <c r="AX848" s="12" t="s">
        <v>74</v>
      </c>
      <c r="AY848" s="147" t="s">
        <v>129</v>
      </c>
    </row>
    <row r="849" spans="2:65" s="11" customFormat="1" ht="22.9" customHeight="1">
      <c r="B849" s="116"/>
      <c r="D849" s="117" t="s">
        <v>73</v>
      </c>
      <c r="E849" s="126" t="s">
        <v>158</v>
      </c>
      <c r="F849" s="126" t="s">
        <v>925</v>
      </c>
      <c r="I849" s="119"/>
      <c r="J849" s="127">
        <f>BK849</f>
        <v>0</v>
      </c>
      <c r="L849" s="116"/>
      <c r="M849" s="121"/>
      <c r="P849" s="122">
        <f>SUM(P850:P1026)</f>
        <v>0</v>
      </c>
      <c r="R849" s="122">
        <f>SUM(R850:R1026)</f>
        <v>86.25</v>
      </c>
      <c r="T849" s="123">
        <f>SUM(T850:T1026)</f>
        <v>0</v>
      </c>
      <c r="AR849" s="117" t="s">
        <v>82</v>
      </c>
      <c r="AT849" s="124" t="s">
        <v>73</v>
      </c>
      <c r="AU849" s="124" t="s">
        <v>82</v>
      </c>
      <c r="AY849" s="117" t="s">
        <v>129</v>
      </c>
      <c r="BK849" s="125">
        <f>SUM(BK850:BK1026)</f>
        <v>0</v>
      </c>
    </row>
    <row r="850" spans="2:65" s="1" customFormat="1" ht="44.25" customHeight="1">
      <c r="B850" s="33"/>
      <c r="C850" s="128" t="s">
        <v>926</v>
      </c>
      <c r="D850" s="128" t="s">
        <v>131</v>
      </c>
      <c r="E850" s="129" t="s">
        <v>927</v>
      </c>
      <c r="F850" s="130" t="s">
        <v>928</v>
      </c>
      <c r="G850" s="131" t="s">
        <v>134</v>
      </c>
      <c r="H850" s="132">
        <v>132.6</v>
      </c>
      <c r="I850" s="133"/>
      <c r="J850" s="134">
        <f>ROUND(I850*H850,2)</f>
        <v>0</v>
      </c>
      <c r="K850" s="130" t="s">
        <v>135</v>
      </c>
      <c r="L850" s="33"/>
      <c r="M850" s="135" t="s">
        <v>19</v>
      </c>
      <c r="N850" s="136" t="s">
        <v>45</v>
      </c>
      <c r="P850" s="137">
        <f>O850*H850</f>
        <v>0</v>
      </c>
      <c r="Q850" s="137">
        <v>0</v>
      </c>
      <c r="R850" s="137">
        <f>Q850*H850</f>
        <v>0</v>
      </c>
      <c r="S850" s="137">
        <v>0</v>
      </c>
      <c r="T850" s="138">
        <f>S850*H850</f>
        <v>0</v>
      </c>
      <c r="AR850" s="139" t="s">
        <v>136</v>
      </c>
      <c r="AT850" s="139" t="s">
        <v>131</v>
      </c>
      <c r="AU850" s="139" t="s">
        <v>84</v>
      </c>
      <c r="AY850" s="18" t="s">
        <v>129</v>
      </c>
      <c r="BE850" s="140">
        <f>IF(N850="základní",J850,0)</f>
        <v>0</v>
      </c>
      <c r="BF850" s="140">
        <f>IF(N850="snížená",J850,0)</f>
        <v>0</v>
      </c>
      <c r="BG850" s="140">
        <f>IF(N850="zákl. přenesená",J850,0)</f>
        <v>0</v>
      </c>
      <c r="BH850" s="140">
        <f>IF(N850="sníž. přenesená",J850,0)</f>
        <v>0</v>
      </c>
      <c r="BI850" s="140">
        <f>IF(N850="nulová",J850,0)</f>
        <v>0</v>
      </c>
      <c r="BJ850" s="18" t="s">
        <v>82</v>
      </c>
      <c r="BK850" s="140">
        <f>ROUND(I850*H850,2)</f>
        <v>0</v>
      </c>
      <c r="BL850" s="18" t="s">
        <v>136</v>
      </c>
      <c r="BM850" s="139" t="s">
        <v>929</v>
      </c>
    </row>
    <row r="851" spans="2:65" s="1" customFormat="1" ht="11.25">
      <c r="B851" s="33"/>
      <c r="D851" s="141" t="s">
        <v>138</v>
      </c>
      <c r="F851" s="142" t="s">
        <v>930</v>
      </c>
      <c r="I851" s="143"/>
      <c r="L851" s="33"/>
      <c r="M851" s="144"/>
      <c r="T851" s="54"/>
      <c r="AT851" s="18" t="s">
        <v>138</v>
      </c>
      <c r="AU851" s="18" t="s">
        <v>84</v>
      </c>
    </row>
    <row r="852" spans="2:65" s="12" customFormat="1" ht="11.25">
      <c r="B852" s="145"/>
      <c r="D852" s="146" t="s">
        <v>140</v>
      </c>
      <c r="E852" s="147" t="s">
        <v>19</v>
      </c>
      <c r="F852" s="148" t="s">
        <v>197</v>
      </c>
      <c r="H852" s="147" t="s">
        <v>19</v>
      </c>
      <c r="I852" s="149"/>
      <c r="L852" s="145"/>
      <c r="M852" s="150"/>
      <c r="T852" s="151"/>
      <c r="AT852" s="147" t="s">
        <v>140</v>
      </c>
      <c r="AU852" s="147" t="s">
        <v>84</v>
      </c>
      <c r="AV852" s="12" t="s">
        <v>82</v>
      </c>
      <c r="AW852" s="12" t="s">
        <v>35</v>
      </c>
      <c r="AX852" s="12" t="s">
        <v>74</v>
      </c>
      <c r="AY852" s="147" t="s">
        <v>129</v>
      </c>
    </row>
    <row r="853" spans="2:65" s="12" customFormat="1" ht="11.25">
      <c r="B853" s="145"/>
      <c r="D853" s="146" t="s">
        <v>140</v>
      </c>
      <c r="E853" s="147" t="s">
        <v>19</v>
      </c>
      <c r="F853" s="148" t="s">
        <v>931</v>
      </c>
      <c r="H853" s="147" t="s">
        <v>19</v>
      </c>
      <c r="I853" s="149"/>
      <c r="L853" s="145"/>
      <c r="M853" s="150"/>
      <c r="T853" s="151"/>
      <c r="AT853" s="147" t="s">
        <v>140</v>
      </c>
      <c r="AU853" s="147" t="s">
        <v>84</v>
      </c>
      <c r="AV853" s="12" t="s">
        <v>82</v>
      </c>
      <c r="AW853" s="12" t="s">
        <v>35</v>
      </c>
      <c r="AX853" s="12" t="s">
        <v>74</v>
      </c>
      <c r="AY853" s="147" t="s">
        <v>129</v>
      </c>
    </row>
    <row r="854" spans="2:65" s="13" customFormat="1" ht="11.25">
      <c r="B854" s="152"/>
      <c r="D854" s="146" t="s">
        <v>140</v>
      </c>
      <c r="E854" s="153" t="s">
        <v>19</v>
      </c>
      <c r="F854" s="154" t="s">
        <v>932</v>
      </c>
      <c r="H854" s="155">
        <v>132.6</v>
      </c>
      <c r="I854" s="156"/>
      <c r="L854" s="152"/>
      <c r="M854" s="157"/>
      <c r="T854" s="158"/>
      <c r="AT854" s="153" t="s">
        <v>140</v>
      </c>
      <c r="AU854" s="153" t="s">
        <v>84</v>
      </c>
      <c r="AV854" s="13" t="s">
        <v>84</v>
      </c>
      <c r="AW854" s="13" t="s">
        <v>35</v>
      </c>
      <c r="AX854" s="13" t="s">
        <v>82</v>
      </c>
      <c r="AY854" s="153" t="s">
        <v>129</v>
      </c>
    </row>
    <row r="855" spans="2:65" s="1" customFormat="1" ht="44.25" customHeight="1">
      <c r="B855" s="33"/>
      <c r="C855" s="128" t="s">
        <v>933</v>
      </c>
      <c r="D855" s="128" t="s">
        <v>131</v>
      </c>
      <c r="E855" s="129" t="s">
        <v>934</v>
      </c>
      <c r="F855" s="130" t="s">
        <v>935</v>
      </c>
      <c r="G855" s="131" t="s">
        <v>134</v>
      </c>
      <c r="H855" s="132">
        <v>12.61</v>
      </c>
      <c r="I855" s="133"/>
      <c r="J855" s="134">
        <f>ROUND(I855*H855,2)</f>
        <v>0</v>
      </c>
      <c r="K855" s="130" t="s">
        <v>135</v>
      </c>
      <c r="L855" s="33"/>
      <c r="M855" s="135" t="s">
        <v>19</v>
      </c>
      <c r="N855" s="136" t="s">
        <v>45</v>
      </c>
      <c r="P855" s="137">
        <f>O855*H855</f>
        <v>0</v>
      </c>
      <c r="Q855" s="137">
        <v>0</v>
      </c>
      <c r="R855" s="137">
        <f>Q855*H855</f>
        <v>0</v>
      </c>
      <c r="S855" s="137">
        <v>0</v>
      </c>
      <c r="T855" s="138">
        <f>S855*H855</f>
        <v>0</v>
      </c>
      <c r="AR855" s="139" t="s">
        <v>136</v>
      </c>
      <c r="AT855" s="139" t="s">
        <v>131</v>
      </c>
      <c r="AU855" s="139" t="s">
        <v>84</v>
      </c>
      <c r="AY855" s="18" t="s">
        <v>129</v>
      </c>
      <c r="BE855" s="140">
        <f>IF(N855="základní",J855,0)</f>
        <v>0</v>
      </c>
      <c r="BF855" s="140">
        <f>IF(N855="snížená",J855,0)</f>
        <v>0</v>
      </c>
      <c r="BG855" s="140">
        <f>IF(N855="zákl. přenesená",J855,0)</f>
        <v>0</v>
      </c>
      <c r="BH855" s="140">
        <f>IF(N855="sníž. přenesená",J855,0)</f>
        <v>0</v>
      </c>
      <c r="BI855" s="140">
        <f>IF(N855="nulová",J855,0)</f>
        <v>0</v>
      </c>
      <c r="BJ855" s="18" t="s">
        <v>82</v>
      </c>
      <c r="BK855" s="140">
        <f>ROUND(I855*H855,2)</f>
        <v>0</v>
      </c>
      <c r="BL855" s="18" t="s">
        <v>136</v>
      </c>
      <c r="BM855" s="139" t="s">
        <v>936</v>
      </c>
    </row>
    <row r="856" spans="2:65" s="1" customFormat="1" ht="11.25">
      <c r="B856" s="33"/>
      <c r="D856" s="141" t="s">
        <v>138</v>
      </c>
      <c r="F856" s="142" t="s">
        <v>937</v>
      </c>
      <c r="I856" s="143"/>
      <c r="L856" s="33"/>
      <c r="M856" s="144"/>
      <c r="T856" s="54"/>
      <c r="AT856" s="18" t="s">
        <v>138</v>
      </c>
      <c r="AU856" s="18" t="s">
        <v>84</v>
      </c>
    </row>
    <row r="857" spans="2:65" s="12" customFormat="1" ht="11.25">
      <c r="B857" s="145"/>
      <c r="D857" s="146" t="s">
        <v>140</v>
      </c>
      <c r="E857" s="147" t="s">
        <v>19</v>
      </c>
      <c r="F857" s="148" t="s">
        <v>914</v>
      </c>
      <c r="H857" s="147" t="s">
        <v>19</v>
      </c>
      <c r="I857" s="149"/>
      <c r="L857" s="145"/>
      <c r="M857" s="150"/>
      <c r="T857" s="151"/>
      <c r="AT857" s="147" t="s">
        <v>140</v>
      </c>
      <c r="AU857" s="147" t="s">
        <v>84</v>
      </c>
      <c r="AV857" s="12" t="s">
        <v>82</v>
      </c>
      <c r="AW857" s="12" t="s">
        <v>35</v>
      </c>
      <c r="AX857" s="12" t="s">
        <v>74</v>
      </c>
      <c r="AY857" s="147" t="s">
        <v>129</v>
      </c>
    </row>
    <row r="858" spans="2:65" s="12" customFormat="1" ht="11.25">
      <c r="B858" s="145"/>
      <c r="D858" s="146" t="s">
        <v>140</v>
      </c>
      <c r="E858" s="147" t="s">
        <v>19</v>
      </c>
      <c r="F858" s="148" t="s">
        <v>197</v>
      </c>
      <c r="H858" s="147" t="s">
        <v>19</v>
      </c>
      <c r="I858" s="149"/>
      <c r="L858" s="145"/>
      <c r="M858" s="150"/>
      <c r="T858" s="151"/>
      <c r="AT858" s="147" t="s">
        <v>140</v>
      </c>
      <c r="AU858" s="147" t="s">
        <v>84</v>
      </c>
      <c r="AV858" s="12" t="s">
        <v>82</v>
      </c>
      <c r="AW858" s="12" t="s">
        <v>35</v>
      </c>
      <c r="AX858" s="12" t="s">
        <v>74</v>
      </c>
      <c r="AY858" s="147" t="s">
        <v>129</v>
      </c>
    </row>
    <row r="859" spans="2:65" s="12" customFormat="1" ht="11.25">
      <c r="B859" s="145"/>
      <c r="D859" s="146" t="s">
        <v>140</v>
      </c>
      <c r="E859" s="147" t="s">
        <v>19</v>
      </c>
      <c r="F859" s="148" t="s">
        <v>401</v>
      </c>
      <c r="H859" s="147" t="s">
        <v>19</v>
      </c>
      <c r="I859" s="149"/>
      <c r="L859" s="145"/>
      <c r="M859" s="150"/>
      <c r="T859" s="151"/>
      <c r="AT859" s="147" t="s">
        <v>140</v>
      </c>
      <c r="AU859" s="147" t="s">
        <v>84</v>
      </c>
      <c r="AV859" s="12" t="s">
        <v>82</v>
      </c>
      <c r="AW859" s="12" t="s">
        <v>35</v>
      </c>
      <c r="AX859" s="12" t="s">
        <v>74</v>
      </c>
      <c r="AY859" s="147" t="s">
        <v>129</v>
      </c>
    </row>
    <row r="860" spans="2:65" s="13" customFormat="1" ht="11.25">
      <c r="B860" s="152"/>
      <c r="D860" s="146" t="s">
        <v>140</v>
      </c>
      <c r="E860" s="153" t="s">
        <v>19</v>
      </c>
      <c r="F860" s="154" t="s">
        <v>938</v>
      </c>
      <c r="H860" s="155">
        <v>12.61</v>
      </c>
      <c r="I860" s="156"/>
      <c r="L860" s="152"/>
      <c r="M860" s="157"/>
      <c r="T860" s="158"/>
      <c r="AT860" s="153" t="s">
        <v>140</v>
      </c>
      <c r="AU860" s="153" t="s">
        <v>84</v>
      </c>
      <c r="AV860" s="13" t="s">
        <v>84</v>
      </c>
      <c r="AW860" s="13" t="s">
        <v>35</v>
      </c>
      <c r="AX860" s="13" t="s">
        <v>74</v>
      </c>
      <c r="AY860" s="153" t="s">
        <v>129</v>
      </c>
    </row>
    <row r="861" spans="2:65" s="14" customFormat="1" ht="11.25">
      <c r="B861" s="159"/>
      <c r="D861" s="146" t="s">
        <v>140</v>
      </c>
      <c r="E861" s="160" t="s">
        <v>19</v>
      </c>
      <c r="F861" s="161" t="s">
        <v>190</v>
      </c>
      <c r="H861" s="162">
        <v>12.61</v>
      </c>
      <c r="I861" s="163"/>
      <c r="L861" s="159"/>
      <c r="M861" s="164"/>
      <c r="T861" s="165"/>
      <c r="AT861" s="160" t="s">
        <v>140</v>
      </c>
      <c r="AU861" s="160" t="s">
        <v>84</v>
      </c>
      <c r="AV861" s="14" t="s">
        <v>136</v>
      </c>
      <c r="AW861" s="14" t="s">
        <v>35</v>
      </c>
      <c r="AX861" s="14" t="s">
        <v>82</v>
      </c>
      <c r="AY861" s="160" t="s">
        <v>129</v>
      </c>
    </row>
    <row r="862" spans="2:65" s="1" customFormat="1" ht="33" customHeight="1">
      <c r="B862" s="33"/>
      <c r="C862" s="128" t="s">
        <v>939</v>
      </c>
      <c r="D862" s="128" t="s">
        <v>131</v>
      </c>
      <c r="E862" s="129" t="s">
        <v>940</v>
      </c>
      <c r="F862" s="130" t="s">
        <v>941</v>
      </c>
      <c r="G862" s="131" t="s">
        <v>134</v>
      </c>
      <c r="H862" s="132">
        <v>362.7</v>
      </c>
      <c r="I862" s="133"/>
      <c r="J862" s="134">
        <f>ROUND(I862*H862,2)</f>
        <v>0</v>
      </c>
      <c r="K862" s="130" t="s">
        <v>135</v>
      </c>
      <c r="L862" s="33"/>
      <c r="M862" s="135" t="s">
        <v>19</v>
      </c>
      <c r="N862" s="136" t="s">
        <v>45</v>
      </c>
      <c r="P862" s="137">
        <f>O862*H862</f>
        <v>0</v>
      </c>
      <c r="Q862" s="137">
        <v>0</v>
      </c>
      <c r="R862" s="137">
        <f>Q862*H862</f>
        <v>0</v>
      </c>
      <c r="S862" s="137">
        <v>0</v>
      </c>
      <c r="T862" s="138">
        <f>S862*H862</f>
        <v>0</v>
      </c>
      <c r="AR862" s="139" t="s">
        <v>136</v>
      </c>
      <c r="AT862" s="139" t="s">
        <v>131</v>
      </c>
      <c r="AU862" s="139" t="s">
        <v>84</v>
      </c>
      <c r="AY862" s="18" t="s">
        <v>129</v>
      </c>
      <c r="BE862" s="140">
        <f>IF(N862="základní",J862,0)</f>
        <v>0</v>
      </c>
      <c r="BF862" s="140">
        <f>IF(N862="snížená",J862,0)</f>
        <v>0</v>
      </c>
      <c r="BG862" s="140">
        <f>IF(N862="zákl. přenesená",J862,0)</f>
        <v>0</v>
      </c>
      <c r="BH862" s="140">
        <f>IF(N862="sníž. přenesená",J862,0)</f>
        <v>0</v>
      </c>
      <c r="BI862" s="140">
        <f>IF(N862="nulová",J862,0)</f>
        <v>0</v>
      </c>
      <c r="BJ862" s="18" t="s">
        <v>82</v>
      </c>
      <c r="BK862" s="140">
        <f>ROUND(I862*H862,2)</f>
        <v>0</v>
      </c>
      <c r="BL862" s="18" t="s">
        <v>136</v>
      </c>
      <c r="BM862" s="139" t="s">
        <v>942</v>
      </c>
    </row>
    <row r="863" spans="2:65" s="1" customFormat="1" ht="11.25">
      <c r="B863" s="33"/>
      <c r="D863" s="141" t="s">
        <v>138</v>
      </c>
      <c r="F863" s="142" t="s">
        <v>943</v>
      </c>
      <c r="I863" s="143"/>
      <c r="L863" s="33"/>
      <c r="M863" s="144"/>
      <c r="T863" s="54"/>
      <c r="AT863" s="18" t="s">
        <v>138</v>
      </c>
      <c r="AU863" s="18" t="s">
        <v>84</v>
      </c>
    </row>
    <row r="864" spans="2:65" s="12" customFormat="1" ht="11.25">
      <c r="B864" s="145"/>
      <c r="D864" s="146" t="s">
        <v>140</v>
      </c>
      <c r="E864" s="147" t="s">
        <v>19</v>
      </c>
      <c r="F864" s="148" t="s">
        <v>141</v>
      </c>
      <c r="H864" s="147" t="s">
        <v>19</v>
      </c>
      <c r="I864" s="149"/>
      <c r="L864" s="145"/>
      <c r="M864" s="150"/>
      <c r="T864" s="151"/>
      <c r="AT864" s="147" t="s">
        <v>140</v>
      </c>
      <c r="AU864" s="147" t="s">
        <v>84</v>
      </c>
      <c r="AV864" s="12" t="s">
        <v>82</v>
      </c>
      <c r="AW864" s="12" t="s">
        <v>35</v>
      </c>
      <c r="AX864" s="12" t="s">
        <v>74</v>
      </c>
      <c r="AY864" s="147" t="s">
        <v>129</v>
      </c>
    </row>
    <row r="865" spans="2:65" s="12" customFormat="1" ht="11.25">
      <c r="B865" s="145"/>
      <c r="D865" s="146" t="s">
        <v>140</v>
      </c>
      <c r="E865" s="147" t="s">
        <v>19</v>
      </c>
      <c r="F865" s="148" t="s">
        <v>944</v>
      </c>
      <c r="H865" s="147" t="s">
        <v>19</v>
      </c>
      <c r="I865" s="149"/>
      <c r="L865" s="145"/>
      <c r="M865" s="150"/>
      <c r="T865" s="151"/>
      <c r="AT865" s="147" t="s">
        <v>140</v>
      </c>
      <c r="AU865" s="147" t="s">
        <v>84</v>
      </c>
      <c r="AV865" s="12" t="s">
        <v>82</v>
      </c>
      <c r="AW865" s="12" t="s">
        <v>35</v>
      </c>
      <c r="AX865" s="12" t="s">
        <v>74</v>
      </c>
      <c r="AY865" s="147" t="s">
        <v>129</v>
      </c>
    </row>
    <row r="866" spans="2:65" s="12" customFormat="1" ht="11.25">
      <c r="B866" s="145"/>
      <c r="D866" s="146" t="s">
        <v>140</v>
      </c>
      <c r="E866" s="147" t="s">
        <v>19</v>
      </c>
      <c r="F866" s="148" t="s">
        <v>198</v>
      </c>
      <c r="H866" s="147" t="s">
        <v>19</v>
      </c>
      <c r="I866" s="149"/>
      <c r="L866" s="145"/>
      <c r="M866" s="150"/>
      <c r="T866" s="151"/>
      <c r="AT866" s="147" t="s">
        <v>140</v>
      </c>
      <c r="AU866" s="147" t="s">
        <v>84</v>
      </c>
      <c r="AV866" s="12" t="s">
        <v>82</v>
      </c>
      <c r="AW866" s="12" t="s">
        <v>35</v>
      </c>
      <c r="AX866" s="12" t="s">
        <v>74</v>
      </c>
      <c r="AY866" s="147" t="s">
        <v>129</v>
      </c>
    </row>
    <row r="867" spans="2:65" s="13" customFormat="1" ht="11.25">
      <c r="B867" s="152"/>
      <c r="D867" s="146" t="s">
        <v>140</v>
      </c>
      <c r="E867" s="153" t="s">
        <v>19</v>
      </c>
      <c r="F867" s="154" t="s">
        <v>199</v>
      </c>
      <c r="H867" s="155">
        <v>280.27999999999997</v>
      </c>
      <c r="I867" s="156"/>
      <c r="L867" s="152"/>
      <c r="M867" s="157"/>
      <c r="T867" s="158"/>
      <c r="AT867" s="153" t="s">
        <v>140</v>
      </c>
      <c r="AU867" s="153" t="s">
        <v>84</v>
      </c>
      <c r="AV867" s="13" t="s">
        <v>84</v>
      </c>
      <c r="AW867" s="13" t="s">
        <v>35</v>
      </c>
      <c r="AX867" s="13" t="s">
        <v>74</v>
      </c>
      <c r="AY867" s="153" t="s">
        <v>129</v>
      </c>
    </row>
    <row r="868" spans="2:65" s="12" customFormat="1" ht="11.25">
      <c r="B868" s="145"/>
      <c r="D868" s="146" t="s">
        <v>140</v>
      </c>
      <c r="E868" s="147" t="s">
        <v>19</v>
      </c>
      <c r="F868" s="148" t="s">
        <v>184</v>
      </c>
      <c r="H868" s="147" t="s">
        <v>19</v>
      </c>
      <c r="I868" s="149"/>
      <c r="L868" s="145"/>
      <c r="M868" s="150"/>
      <c r="T868" s="151"/>
      <c r="AT868" s="147" t="s">
        <v>140</v>
      </c>
      <c r="AU868" s="147" t="s">
        <v>84</v>
      </c>
      <c r="AV868" s="12" t="s">
        <v>82</v>
      </c>
      <c r="AW868" s="12" t="s">
        <v>35</v>
      </c>
      <c r="AX868" s="12" t="s">
        <v>74</v>
      </c>
      <c r="AY868" s="147" t="s">
        <v>129</v>
      </c>
    </row>
    <row r="869" spans="2:65" s="13" customFormat="1" ht="11.25">
      <c r="B869" s="152"/>
      <c r="D869" s="146" t="s">
        <v>140</v>
      </c>
      <c r="E869" s="153" t="s">
        <v>19</v>
      </c>
      <c r="F869" s="154" t="s">
        <v>185</v>
      </c>
      <c r="H869" s="155">
        <v>36.14</v>
      </c>
      <c r="I869" s="156"/>
      <c r="L869" s="152"/>
      <c r="M869" s="157"/>
      <c r="T869" s="158"/>
      <c r="AT869" s="153" t="s">
        <v>140</v>
      </c>
      <c r="AU869" s="153" t="s">
        <v>84</v>
      </c>
      <c r="AV869" s="13" t="s">
        <v>84</v>
      </c>
      <c r="AW869" s="13" t="s">
        <v>35</v>
      </c>
      <c r="AX869" s="13" t="s">
        <v>74</v>
      </c>
      <c r="AY869" s="153" t="s">
        <v>129</v>
      </c>
    </row>
    <row r="870" spans="2:65" s="13" customFormat="1" ht="11.25">
      <c r="B870" s="152"/>
      <c r="D870" s="146" t="s">
        <v>140</v>
      </c>
      <c r="E870" s="153" t="s">
        <v>19</v>
      </c>
      <c r="F870" s="154" t="s">
        <v>186</v>
      </c>
      <c r="H870" s="155">
        <v>46.28</v>
      </c>
      <c r="I870" s="156"/>
      <c r="L870" s="152"/>
      <c r="M870" s="157"/>
      <c r="T870" s="158"/>
      <c r="AT870" s="153" t="s">
        <v>140</v>
      </c>
      <c r="AU870" s="153" t="s">
        <v>84</v>
      </c>
      <c r="AV870" s="13" t="s">
        <v>84</v>
      </c>
      <c r="AW870" s="13" t="s">
        <v>35</v>
      </c>
      <c r="AX870" s="13" t="s">
        <v>74</v>
      </c>
      <c r="AY870" s="153" t="s">
        <v>129</v>
      </c>
    </row>
    <row r="871" spans="2:65" s="14" customFormat="1" ht="11.25">
      <c r="B871" s="159"/>
      <c r="D871" s="146" t="s">
        <v>140</v>
      </c>
      <c r="E871" s="160" t="s">
        <v>19</v>
      </c>
      <c r="F871" s="161" t="s">
        <v>190</v>
      </c>
      <c r="H871" s="162">
        <v>362.69999999999993</v>
      </c>
      <c r="I871" s="163"/>
      <c r="L871" s="159"/>
      <c r="M871" s="164"/>
      <c r="T871" s="165"/>
      <c r="AT871" s="160" t="s">
        <v>140</v>
      </c>
      <c r="AU871" s="160" t="s">
        <v>84</v>
      </c>
      <c r="AV871" s="14" t="s">
        <v>136</v>
      </c>
      <c r="AW871" s="14" t="s">
        <v>35</v>
      </c>
      <c r="AX871" s="14" t="s">
        <v>82</v>
      </c>
      <c r="AY871" s="160" t="s">
        <v>129</v>
      </c>
    </row>
    <row r="872" spans="2:65" s="1" customFormat="1" ht="33" customHeight="1">
      <c r="B872" s="33"/>
      <c r="C872" s="128" t="s">
        <v>945</v>
      </c>
      <c r="D872" s="128" t="s">
        <v>131</v>
      </c>
      <c r="E872" s="129" t="s">
        <v>946</v>
      </c>
      <c r="F872" s="130" t="s">
        <v>947</v>
      </c>
      <c r="G872" s="131" t="s">
        <v>134</v>
      </c>
      <c r="H872" s="132">
        <v>1346.06</v>
      </c>
      <c r="I872" s="133"/>
      <c r="J872" s="134">
        <f>ROUND(I872*H872,2)</f>
        <v>0</v>
      </c>
      <c r="K872" s="130" t="s">
        <v>135</v>
      </c>
      <c r="L872" s="33"/>
      <c r="M872" s="135" t="s">
        <v>19</v>
      </c>
      <c r="N872" s="136" t="s">
        <v>45</v>
      </c>
      <c r="P872" s="137">
        <f>O872*H872</f>
        <v>0</v>
      </c>
      <c r="Q872" s="137">
        <v>0</v>
      </c>
      <c r="R872" s="137">
        <f>Q872*H872</f>
        <v>0</v>
      </c>
      <c r="S872" s="137">
        <v>0</v>
      </c>
      <c r="T872" s="138">
        <f>S872*H872</f>
        <v>0</v>
      </c>
      <c r="AR872" s="139" t="s">
        <v>136</v>
      </c>
      <c r="AT872" s="139" t="s">
        <v>131</v>
      </c>
      <c r="AU872" s="139" t="s">
        <v>84</v>
      </c>
      <c r="AY872" s="18" t="s">
        <v>129</v>
      </c>
      <c r="BE872" s="140">
        <f>IF(N872="základní",J872,0)</f>
        <v>0</v>
      </c>
      <c r="BF872" s="140">
        <f>IF(N872="snížená",J872,0)</f>
        <v>0</v>
      </c>
      <c r="BG872" s="140">
        <f>IF(N872="zákl. přenesená",J872,0)</f>
        <v>0</v>
      </c>
      <c r="BH872" s="140">
        <f>IF(N872="sníž. přenesená",J872,0)</f>
        <v>0</v>
      </c>
      <c r="BI872" s="140">
        <f>IF(N872="nulová",J872,0)</f>
        <v>0</v>
      </c>
      <c r="BJ872" s="18" t="s">
        <v>82</v>
      </c>
      <c r="BK872" s="140">
        <f>ROUND(I872*H872,2)</f>
        <v>0</v>
      </c>
      <c r="BL872" s="18" t="s">
        <v>136</v>
      </c>
      <c r="BM872" s="139" t="s">
        <v>948</v>
      </c>
    </row>
    <row r="873" spans="2:65" s="1" customFormat="1" ht="11.25">
      <c r="B873" s="33"/>
      <c r="D873" s="141" t="s">
        <v>138</v>
      </c>
      <c r="F873" s="142" t="s">
        <v>949</v>
      </c>
      <c r="I873" s="143"/>
      <c r="L873" s="33"/>
      <c r="M873" s="144"/>
      <c r="T873" s="54"/>
      <c r="AT873" s="18" t="s">
        <v>138</v>
      </c>
      <c r="AU873" s="18" t="s">
        <v>84</v>
      </c>
    </row>
    <row r="874" spans="2:65" s="12" customFormat="1" ht="11.25">
      <c r="B874" s="145"/>
      <c r="D874" s="146" t="s">
        <v>140</v>
      </c>
      <c r="E874" s="147" t="s">
        <v>19</v>
      </c>
      <c r="F874" s="148" t="s">
        <v>141</v>
      </c>
      <c r="H874" s="147" t="s">
        <v>19</v>
      </c>
      <c r="I874" s="149"/>
      <c r="L874" s="145"/>
      <c r="M874" s="150"/>
      <c r="T874" s="151"/>
      <c r="AT874" s="147" t="s">
        <v>140</v>
      </c>
      <c r="AU874" s="147" t="s">
        <v>84</v>
      </c>
      <c r="AV874" s="12" t="s">
        <v>82</v>
      </c>
      <c r="AW874" s="12" t="s">
        <v>35</v>
      </c>
      <c r="AX874" s="12" t="s">
        <v>74</v>
      </c>
      <c r="AY874" s="147" t="s">
        <v>129</v>
      </c>
    </row>
    <row r="875" spans="2:65" s="12" customFormat="1" ht="11.25">
      <c r="B875" s="145"/>
      <c r="D875" s="146" t="s">
        <v>140</v>
      </c>
      <c r="E875" s="147" t="s">
        <v>19</v>
      </c>
      <c r="F875" s="148" t="s">
        <v>196</v>
      </c>
      <c r="H875" s="147" t="s">
        <v>19</v>
      </c>
      <c r="I875" s="149"/>
      <c r="L875" s="145"/>
      <c r="M875" s="150"/>
      <c r="T875" s="151"/>
      <c r="AT875" s="147" t="s">
        <v>140</v>
      </c>
      <c r="AU875" s="147" t="s">
        <v>84</v>
      </c>
      <c r="AV875" s="12" t="s">
        <v>82</v>
      </c>
      <c r="AW875" s="12" t="s">
        <v>35</v>
      </c>
      <c r="AX875" s="12" t="s">
        <v>74</v>
      </c>
      <c r="AY875" s="147" t="s">
        <v>129</v>
      </c>
    </row>
    <row r="876" spans="2:65" s="12" customFormat="1" ht="11.25">
      <c r="B876" s="145"/>
      <c r="D876" s="146" t="s">
        <v>140</v>
      </c>
      <c r="E876" s="147" t="s">
        <v>19</v>
      </c>
      <c r="F876" s="148" t="s">
        <v>197</v>
      </c>
      <c r="H876" s="147" t="s">
        <v>19</v>
      </c>
      <c r="I876" s="149"/>
      <c r="L876" s="145"/>
      <c r="M876" s="150"/>
      <c r="T876" s="151"/>
      <c r="AT876" s="147" t="s">
        <v>140</v>
      </c>
      <c r="AU876" s="147" t="s">
        <v>84</v>
      </c>
      <c r="AV876" s="12" t="s">
        <v>82</v>
      </c>
      <c r="AW876" s="12" t="s">
        <v>35</v>
      </c>
      <c r="AX876" s="12" t="s">
        <v>74</v>
      </c>
      <c r="AY876" s="147" t="s">
        <v>129</v>
      </c>
    </row>
    <row r="877" spans="2:65" s="12" customFormat="1" ht="11.25">
      <c r="B877" s="145"/>
      <c r="D877" s="146" t="s">
        <v>140</v>
      </c>
      <c r="E877" s="147" t="s">
        <v>19</v>
      </c>
      <c r="F877" s="148" t="s">
        <v>950</v>
      </c>
      <c r="H877" s="147" t="s">
        <v>19</v>
      </c>
      <c r="I877" s="149"/>
      <c r="L877" s="145"/>
      <c r="M877" s="150"/>
      <c r="T877" s="151"/>
      <c r="AT877" s="147" t="s">
        <v>140</v>
      </c>
      <c r="AU877" s="147" t="s">
        <v>84</v>
      </c>
      <c r="AV877" s="12" t="s">
        <v>82</v>
      </c>
      <c r="AW877" s="12" t="s">
        <v>35</v>
      </c>
      <c r="AX877" s="12" t="s">
        <v>74</v>
      </c>
      <c r="AY877" s="147" t="s">
        <v>129</v>
      </c>
    </row>
    <row r="878" spans="2:65" s="12" customFormat="1" ht="11.25">
      <c r="B878" s="145"/>
      <c r="D878" s="146" t="s">
        <v>140</v>
      </c>
      <c r="E878" s="147" t="s">
        <v>19</v>
      </c>
      <c r="F878" s="148" t="s">
        <v>198</v>
      </c>
      <c r="H878" s="147" t="s">
        <v>19</v>
      </c>
      <c r="I878" s="149"/>
      <c r="L878" s="145"/>
      <c r="M878" s="150"/>
      <c r="T878" s="151"/>
      <c r="AT878" s="147" t="s">
        <v>140</v>
      </c>
      <c r="AU878" s="147" t="s">
        <v>84</v>
      </c>
      <c r="AV878" s="12" t="s">
        <v>82</v>
      </c>
      <c r="AW878" s="12" t="s">
        <v>35</v>
      </c>
      <c r="AX878" s="12" t="s">
        <v>74</v>
      </c>
      <c r="AY878" s="147" t="s">
        <v>129</v>
      </c>
    </row>
    <row r="879" spans="2:65" s="13" customFormat="1" ht="11.25">
      <c r="B879" s="152"/>
      <c r="D879" s="146" t="s">
        <v>140</v>
      </c>
      <c r="E879" s="153" t="s">
        <v>19</v>
      </c>
      <c r="F879" s="154" t="s">
        <v>199</v>
      </c>
      <c r="H879" s="155">
        <v>280.27999999999997</v>
      </c>
      <c r="I879" s="156"/>
      <c r="L879" s="152"/>
      <c r="M879" s="157"/>
      <c r="T879" s="158"/>
      <c r="AT879" s="153" t="s">
        <v>140</v>
      </c>
      <c r="AU879" s="153" t="s">
        <v>84</v>
      </c>
      <c r="AV879" s="13" t="s">
        <v>84</v>
      </c>
      <c r="AW879" s="13" t="s">
        <v>35</v>
      </c>
      <c r="AX879" s="13" t="s">
        <v>74</v>
      </c>
      <c r="AY879" s="153" t="s">
        <v>129</v>
      </c>
    </row>
    <row r="880" spans="2:65" s="12" customFormat="1" ht="22.5">
      <c r="B880" s="145"/>
      <c r="D880" s="146" t="s">
        <v>140</v>
      </c>
      <c r="E880" s="147" t="s">
        <v>19</v>
      </c>
      <c r="F880" s="148" t="s">
        <v>200</v>
      </c>
      <c r="H880" s="147" t="s">
        <v>19</v>
      </c>
      <c r="I880" s="149"/>
      <c r="L880" s="145"/>
      <c r="M880" s="150"/>
      <c r="T880" s="151"/>
      <c r="AT880" s="147" t="s">
        <v>140</v>
      </c>
      <c r="AU880" s="147" t="s">
        <v>84</v>
      </c>
      <c r="AV880" s="12" t="s">
        <v>82</v>
      </c>
      <c r="AW880" s="12" t="s">
        <v>35</v>
      </c>
      <c r="AX880" s="12" t="s">
        <v>74</v>
      </c>
      <c r="AY880" s="147" t="s">
        <v>129</v>
      </c>
    </row>
    <row r="881" spans="2:65" s="13" customFormat="1" ht="11.25">
      <c r="B881" s="152"/>
      <c r="D881" s="146" t="s">
        <v>140</v>
      </c>
      <c r="E881" s="153" t="s">
        <v>19</v>
      </c>
      <c r="F881" s="154" t="s">
        <v>201</v>
      </c>
      <c r="H881" s="155">
        <v>94.77</v>
      </c>
      <c r="I881" s="156"/>
      <c r="L881" s="152"/>
      <c r="M881" s="157"/>
      <c r="T881" s="158"/>
      <c r="AT881" s="153" t="s">
        <v>140</v>
      </c>
      <c r="AU881" s="153" t="s">
        <v>84</v>
      </c>
      <c r="AV881" s="13" t="s">
        <v>84</v>
      </c>
      <c r="AW881" s="13" t="s">
        <v>35</v>
      </c>
      <c r="AX881" s="13" t="s">
        <v>74</v>
      </c>
      <c r="AY881" s="153" t="s">
        <v>129</v>
      </c>
    </row>
    <row r="882" spans="2:65" s="13" customFormat="1" ht="11.25">
      <c r="B882" s="152"/>
      <c r="D882" s="146" t="s">
        <v>140</v>
      </c>
      <c r="E882" s="153" t="s">
        <v>19</v>
      </c>
      <c r="F882" s="154" t="s">
        <v>202</v>
      </c>
      <c r="H882" s="155">
        <v>762.32</v>
      </c>
      <c r="I882" s="156"/>
      <c r="L882" s="152"/>
      <c r="M882" s="157"/>
      <c r="T882" s="158"/>
      <c r="AT882" s="153" t="s">
        <v>140</v>
      </c>
      <c r="AU882" s="153" t="s">
        <v>84</v>
      </c>
      <c r="AV882" s="13" t="s">
        <v>84</v>
      </c>
      <c r="AW882" s="13" t="s">
        <v>35</v>
      </c>
      <c r="AX882" s="13" t="s">
        <v>74</v>
      </c>
      <c r="AY882" s="153" t="s">
        <v>129</v>
      </c>
    </row>
    <row r="883" spans="2:65" s="13" customFormat="1" ht="11.25">
      <c r="B883" s="152"/>
      <c r="D883" s="146" t="s">
        <v>140</v>
      </c>
      <c r="E883" s="153" t="s">
        <v>19</v>
      </c>
      <c r="F883" s="154" t="s">
        <v>203</v>
      </c>
      <c r="H883" s="155">
        <v>96.85</v>
      </c>
      <c r="I883" s="156"/>
      <c r="L883" s="152"/>
      <c r="M883" s="157"/>
      <c r="T883" s="158"/>
      <c r="AT883" s="153" t="s">
        <v>140</v>
      </c>
      <c r="AU883" s="153" t="s">
        <v>84</v>
      </c>
      <c r="AV883" s="13" t="s">
        <v>84</v>
      </c>
      <c r="AW883" s="13" t="s">
        <v>35</v>
      </c>
      <c r="AX883" s="13" t="s">
        <v>74</v>
      </c>
      <c r="AY883" s="153" t="s">
        <v>129</v>
      </c>
    </row>
    <row r="884" spans="2:65" s="12" customFormat="1" ht="11.25">
      <c r="B884" s="145"/>
      <c r="D884" s="146" t="s">
        <v>140</v>
      </c>
      <c r="E884" s="147" t="s">
        <v>19</v>
      </c>
      <c r="F884" s="148" t="s">
        <v>187</v>
      </c>
      <c r="H884" s="147" t="s">
        <v>19</v>
      </c>
      <c r="I884" s="149"/>
      <c r="L884" s="145"/>
      <c r="M884" s="150"/>
      <c r="T884" s="151"/>
      <c r="AT884" s="147" t="s">
        <v>140</v>
      </c>
      <c r="AU884" s="147" t="s">
        <v>84</v>
      </c>
      <c r="AV884" s="12" t="s">
        <v>82</v>
      </c>
      <c r="AW884" s="12" t="s">
        <v>35</v>
      </c>
      <c r="AX884" s="12" t="s">
        <v>74</v>
      </c>
      <c r="AY884" s="147" t="s">
        <v>129</v>
      </c>
    </row>
    <row r="885" spans="2:65" s="13" customFormat="1" ht="11.25">
      <c r="B885" s="152"/>
      <c r="D885" s="146" t="s">
        <v>140</v>
      </c>
      <c r="E885" s="153" t="s">
        <v>19</v>
      </c>
      <c r="F885" s="154" t="s">
        <v>188</v>
      </c>
      <c r="H885" s="155">
        <v>20.02</v>
      </c>
      <c r="I885" s="156"/>
      <c r="L885" s="152"/>
      <c r="M885" s="157"/>
      <c r="T885" s="158"/>
      <c r="AT885" s="153" t="s">
        <v>140</v>
      </c>
      <c r="AU885" s="153" t="s">
        <v>84</v>
      </c>
      <c r="AV885" s="13" t="s">
        <v>84</v>
      </c>
      <c r="AW885" s="13" t="s">
        <v>35</v>
      </c>
      <c r="AX885" s="13" t="s">
        <v>74</v>
      </c>
      <c r="AY885" s="153" t="s">
        <v>129</v>
      </c>
    </row>
    <row r="886" spans="2:65" s="13" customFormat="1" ht="11.25">
      <c r="B886" s="152"/>
      <c r="D886" s="146" t="s">
        <v>140</v>
      </c>
      <c r="E886" s="153" t="s">
        <v>19</v>
      </c>
      <c r="F886" s="154" t="s">
        <v>189</v>
      </c>
      <c r="H886" s="155">
        <v>9.4</v>
      </c>
      <c r="I886" s="156"/>
      <c r="L886" s="152"/>
      <c r="M886" s="157"/>
      <c r="T886" s="158"/>
      <c r="AT886" s="153" t="s">
        <v>140</v>
      </c>
      <c r="AU886" s="153" t="s">
        <v>84</v>
      </c>
      <c r="AV886" s="13" t="s">
        <v>84</v>
      </c>
      <c r="AW886" s="13" t="s">
        <v>35</v>
      </c>
      <c r="AX886" s="13" t="s">
        <v>74</v>
      </c>
      <c r="AY886" s="153" t="s">
        <v>129</v>
      </c>
    </row>
    <row r="887" spans="2:65" s="12" customFormat="1" ht="11.25">
      <c r="B887" s="145"/>
      <c r="D887" s="146" t="s">
        <v>140</v>
      </c>
      <c r="E887" s="147" t="s">
        <v>19</v>
      </c>
      <c r="F887" s="148" t="s">
        <v>184</v>
      </c>
      <c r="H887" s="147" t="s">
        <v>19</v>
      </c>
      <c r="I887" s="149"/>
      <c r="L887" s="145"/>
      <c r="M887" s="150"/>
      <c r="T887" s="151"/>
      <c r="AT887" s="147" t="s">
        <v>140</v>
      </c>
      <c r="AU887" s="147" t="s">
        <v>84</v>
      </c>
      <c r="AV887" s="12" t="s">
        <v>82</v>
      </c>
      <c r="AW887" s="12" t="s">
        <v>35</v>
      </c>
      <c r="AX887" s="12" t="s">
        <v>74</v>
      </c>
      <c r="AY887" s="147" t="s">
        <v>129</v>
      </c>
    </row>
    <row r="888" spans="2:65" s="13" customFormat="1" ht="11.25">
      <c r="B888" s="152"/>
      <c r="D888" s="146" t="s">
        <v>140</v>
      </c>
      <c r="E888" s="153" t="s">
        <v>19</v>
      </c>
      <c r="F888" s="154" t="s">
        <v>185</v>
      </c>
      <c r="H888" s="155">
        <v>36.14</v>
      </c>
      <c r="I888" s="156"/>
      <c r="L888" s="152"/>
      <c r="M888" s="157"/>
      <c r="T888" s="158"/>
      <c r="AT888" s="153" t="s">
        <v>140</v>
      </c>
      <c r="AU888" s="153" t="s">
        <v>84</v>
      </c>
      <c r="AV888" s="13" t="s">
        <v>84</v>
      </c>
      <c r="AW888" s="13" t="s">
        <v>35</v>
      </c>
      <c r="AX888" s="13" t="s">
        <v>74</v>
      </c>
      <c r="AY888" s="153" t="s">
        <v>129</v>
      </c>
    </row>
    <row r="889" spans="2:65" s="13" customFormat="1" ht="11.25">
      <c r="B889" s="152"/>
      <c r="D889" s="146" t="s">
        <v>140</v>
      </c>
      <c r="E889" s="153" t="s">
        <v>19</v>
      </c>
      <c r="F889" s="154" t="s">
        <v>186</v>
      </c>
      <c r="H889" s="155">
        <v>46.28</v>
      </c>
      <c r="I889" s="156"/>
      <c r="L889" s="152"/>
      <c r="M889" s="157"/>
      <c r="T889" s="158"/>
      <c r="AT889" s="153" t="s">
        <v>140</v>
      </c>
      <c r="AU889" s="153" t="s">
        <v>84</v>
      </c>
      <c r="AV889" s="13" t="s">
        <v>84</v>
      </c>
      <c r="AW889" s="13" t="s">
        <v>35</v>
      </c>
      <c r="AX889" s="13" t="s">
        <v>74</v>
      </c>
      <c r="AY889" s="153" t="s">
        <v>129</v>
      </c>
    </row>
    <row r="890" spans="2:65" s="14" customFormat="1" ht="11.25">
      <c r="B890" s="159"/>
      <c r="D890" s="146" t="s">
        <v>140</v>
      </c>
      <c r="E890" s="160" t="s">
        <v>19</v>
      </c>
      <c r="F890" s="161" t="s">
        <v>190</v>
      </c>
      <c r="H890" s="162">
        <v>1346.06</v>
      </c>
      <c r="I890" s="163"/>
      <c r="L890" s="159"/>
      <c r="M890" s="164"/>
      <c r="T890" s="165"/>
      <c r="AT890" s="160" t="s">
        <v>140</v>
      </c>
      <c r="AU890" s="160" t="s">
        <v>84</v>
      </c>
      <c r="AV890" s="14" t="s">
        <v>136</v>
      </c>
      <c r="AW890" s="14" t="s">
        <v>35</v>
      </c>
      <c r="AX890" s="14" t="s">
        <v>82</v>
      </c>
      <c r="AY890" s="160" t="s">
        <v>129</v>
      </c>
    </row>
    <row r="891" spans="2:65" s="1" customFormat="1" ht="33" customHeight="1">
      <c r="B891" s="33"/>
      <c r="C891" s="128" t="s">
        <v>951</v>
      </c>
      <c r="D891" s="128" t="s">
        <v>131</v>
      </c>
      <c r="E891" s="129" t="s">
        <v>952</v>
      </c>
      <c r="F891" s="130" t="s">
        <v>953</v>
      </c>
      <c r="G891" s="131" t="s">
        <v>134</v>
      </c>
      <c r="H891" s="132">
        <v>29.42</v>
      </c>
      <c r="I891" s="133"/>
      <c r="J891" s="134">
        <f>ROUND(I891*H891,2)</f>
        <v>0</v>
      </c>
      <c r="K891" s="130" t="s">
        <v>135</v>
      </c>
      <c r="L891" s="33"/>
      <c r="M891" s="135" t="s">
        <v>19</v>
      </c>
      <c r="N891" s="136" t="s">
        <v>45</v>
      </c>
      <c r="P891" s="137">
        <f>O891*H891</f>
        <v>0</v>
      </c>
      <c r="Q891" s="137">
        <v>0</v>
      </c>
      <c r="R891" s="137">
        <f>Q891*H891</f>
        <v>0</v>
      </c>
      <c r="S891" s="137">
        <v>0</v>
      </c>
      <c r="T891" s="138">
        <f>S891*H891</f>
        <v>0</v>
      </c>
      <c r="AR891" s="139" t="s">
        <v>136</v>
      </c>
      <c r="AT891" s="139" t="s">
        <v>131</v>
      </c>
      <c r="AU891" s="139" t="s">
        <v>84</v>
      </c>
      <c r="AY891" s="18" t="s">
        <v>129</v>
      </c>
      <c r="BE891" s="140">
        <f>IF(N891="základní",J891,0)</f>
        <v>0</v>
      </c>
      <c r="BF891" s="140">
        <f>IF(N891="snížená",J891,0)</f>
        <v>0</v>
      </c>
      <c r="BG891" s="140">
        <f>IF(N891="zákl. přenesená",J891,0)</f>
        <v>0</v>
      </c>
      <c r="BH891" s="140">
        <f>IF(N891="sníž. přenesená",J891,0)</f>
        <v>0</v>
      </c>
      <c r="BI891" s="140">
        <f>IF(N891="nulová",J891,0)</f>
        <v>0</v>
      </c>
      <c r="BJ891" s="18" t="s">
        <v>82</v>
      </c>
      <c r="BK891" s="140">
        <f>ROUND(I891*H891,2)</f>
        <v>0</v>
      </c>
      <c r="BL891" s="18" t="s">
        <v>136</v>
      </c>
      <c r="BM891" s="139" t="s">
        <v>954</v>
      </c>
    </row>
    <row r="892" spans="2:65" s="1" customFormat="1" ht="11.25">
      <c r="B892" s="33"/>
      <c r="D892" s="141" t="s">
        <v>138</v>
      </c>
      <c r="F892" s="142" t="s">
        <v>955</v>
      </c>
      <c r="I892" s="143"/>
      <c r="L892" s="33"/>
      <c r="M892" s="144"/>
      <c r="T892" s="54"/>
      <c r="AT892" s="18" t="s">
        <v>138</v>
      </c>
      <c r="AU892" s="18" t="s">
        <v>84</v>
      </c>
    </row>
    <row r="893" spans="2:65" s="12" customFormat="1" ht="11.25">
      <c r="B893" s="145"/>
      <c r="D893" s="146" t="s">
        <v>140</v>
      </c>
      <c r="E893" s="147" t="s">
        <v>19</v>
      </c>
      <c r="F893" s="148" t="s">
        <v>141</v>
      </c>
      <c r="H893" s="147" t="s">
        <v>19</v>
      </c>
      <c r="I893" s="149"/>
      <c r="L893" s="145"/>
      <c r="M893" s="150"/>
      <c r="T893" s="151"/>
      <c r="AT893" s="147" t="s">
        <v>140</v>
      </c>
      <c r="AU893" s="147" t="s">
        <v>84</v>
      </c>
      <c r="AV893" s="12" t="s">
        <v>82</v>
      </c>
      <c r="AW893" s="12" t="s">
        <v>35</v>
      </c>
      <c r="AX893" s="12" t="s">
        <v>74</v>
      </c>
      <c r="AY893" s="147" t="s">
        <v>129</v>
      </c>
    </row>
    <row r="894" spans="2:65" s="12" customFormat="1" ht="11.25">
      <c r="B894" s="145"/>
      <c r="D894" s="146" t="s">
        <v>140</v>
      </c>
      <c r="E894" s="147" t="s">
        <v>19</v>
      </c>
      <c r="F894" s="148" t="s">
        <v>944</v>
      </c>
      <c r="H894" s="147" t="s">
        <v>19</v>
      </c>
      <c r="I894" s="149"/>
      <c r="L894" s="145"/>
      <c r="M894" s="150"/>
      <c r="T894" s="151"/>
      <c r="AT894" s="147" t="s">
        <v>140</v>
      </c>
      <c r="AU894" s="147" t="s">
        <v>84</v>
      </c>
      <c r="AV894" s="12" t="s">
        <v>82</v>
      </c>
      <c r="AW894" s="12" t="s">
        <v>35</v>
      </c>
      <c r="AX894" s="12" t="s">
        <v>74</v>
      </c>
      <c r="AY894" s="147" t="s">
        <v>129</v>
      </c>
    </row>
    <row r="895" spans="2:65" s="12" customFormat="1" ht="11.25">
      <c r="B895" s="145"/>
      <c r="D895" s="146" t="s">
        <v>140</v>
      </c>
      <c r="E895" s="147" t="s">
        <v>19</v>
      </c>
      <c r="F895" s="148" t="s">
        <v>187</v>
      </c>
      <c r="H895" s="147" t="s">
        <v>19</v>
      </c>
      <c r="I895" s="149"/>
      <c r="L895" s="145"/>
      <c r="M895" s="150"/>
      <c r="T895" s="151"/>
      <c r="AT895" s="147" t="s">
        <v>140</v>
      </c>
      <c r="AU895" s="147" t="s">
        <v>84</v>
      </c>
      <c r="AV895" s="12" t="s">
        <v>82</v>
      </c>
      <c r="AW895" s="12" t="s">
        <v>35</v>
      </c>
      <c r="AX895" s="12" t="s">
        <v>74</v>
      </c>
      <c r="AY895" s="147" t="s">
        <v>129</v>
      </c>
    </row>
    <row r="896" spans="2:65" s="13" customFormat="1" ht="11.25">
      <c r="B896" s="152"/>
      <c r="D896" s="146" t="s">
        <v>140</v>
      </c>
      <c r="E896" s="153" t="s">
        <v>19</v>
      </c>
      <c r="F896" s="154" t="s">
        <v>188</v>
      </c>
      <c r="H896" s="155">
        <v>20.02</v>
      </c>
      <c r="I896" s="156"/>
      <c r="L896" s="152"/>
      <c r="M896" s="157"/>
      <c r="T896" s="158"/>
      <c r="AT896" s="153" t="s">
        <v>140</v>
      </c>
      <c r="AU896" s="153" t="s">
        <v>84</v>
      </c>
      <c r="AV896" s="13" t="s">
        <v>84</v>
      </c>
      <c r="AW896" s="13" t="s">
        <v>35</v>
      </c>
      <c r="AX896" s="13" t="s">
        <v>74</v>
      </c>
      <c r="AY896" s="153" t="s">
        <v>129</v>
      </c>
    </row>
    <row r="897" spans="2:65" s="13" customFormat="1" ht="11.25">
      <c r="B897" s="152"/>
      <c r="D897" s="146" t="s">
        <v>140</v>
      </c>
      <c r="E897" s="153" t="s">
        <v>19</v>
      </c>
      <c r="F897" s="154" t="s">
        <v>189</v>
      </c>
      <c r="H897" s="155">
        <v>9.4</v>
      </c>
      <c r="I897" s="156"/>
      <c r="L897" s="152"/>
      <c r="M897" s="157"/>
      <c r="T897" s="158"/>
      <c r="AT897" s="153" t="s">
        <v>140</v>
      </c>
      <c r="AU897" s="153" t="s">
        <v>84</v>
      </c>
      <c r="AV897" s="13" t="s">
        <v>84</v>
      </c>
      <c r="AW897" s="13" t="s">
        <v>35</v>
      </c>
      <c r="AX897" s="13" t="s">
        <v>74</v>
      </c>
      <c r="AY897" s="153" t="s">
        <v>129</v>
      </c>
    </row>
    <row r="898" spans="2:65" s="14" customFormat="1" ht="11.25">
      <c r="B898" s="159"/>
      <c r="D898" s="146" t="s">
        <v>140</v>
      </c>
      <c r="E898" s="160" t="s">
        <v>19</v>
      </c>
      <c r="F898" s="161" t="s">
        <v>190</v>
      </c>
      <c r="H898" s="162">
        <v>29.42</v>
      </c>
      <c r="I898" s="163"/>
      <c r="L898" s="159"/>
      <c r="M898" s="164"/>
      <c r="T898" s="165"/>
      <c r="AT898" s="160" t="s">
        <v>140</v>
      </c>
      <c r="AU898" s="160" t="s">
        <v>84</v>
      </c>
      <c r="AV898" s="14" t="s">
        <v>136</v>
      </c>
      <c r="AW898" s="14" t="s">
        <v>35</v>
      </c>
      <c r="AX898" s="14" t="s">
        <v>82</v>
      </c>
      <c r="AY898" s="160" t="s">
        <v>129</v>
      </c>
    </row>
    <row r="899" spans="2:65" s="1" customFormat="1" ht="33" customHeight="1">
      <c r="B899" s="33"/>
      <c r="C899" s="128" t="s">
        <v>956</v>
      </c>
      <c r="D899" s="128" t="s">
        <v>131</v>
      </c>
      <c r="E899" s="129" t="s">
        <v>957</v>
      </c>
      <c r="F899" s="130" t="s">
        <v>958</v>
      </c>
      <c r="G899" s="131" t="s">
        <v>134</v>
      </c>
      <c r="H899" s="132">
        <v>1346.06</v>
      </c>
      <c r="I899" s="133"/>
      <c r="J899" s="134">
        <f>ROUND(I899*H899,2)</f>
        <v>0</v>
      </c>
      <c r="K899" s="130" t="s">
        <v>135</v>
      </c>
      <c r="L899" s="33"/>
      <c r="M899" s="135" t="s">
        <v>19</v>
      </c>
      <c r="N899" s="136" t="s">
        <v>45</v>
      </c>
      <c r="P899" s="137">
        <f>O899*H899</f>
        <v>0</v>
      </c>
      <c r="Q899" s="137">
        <v>0</v>
      </c>
      <c r="R899" s="137">
        <f>Q899*H899</f>
        <v>0</v>
      </c>
      <c r="S899" s="137">
        <v>0</v>
      </c>
      <c r="T899" s="138">
        <f>S899*H899</f>
        <v>0</v>
      </c>
      <c r="AR899" s="139" t="s">
        <v>136</v>
      </c>
      <c r="AT899" s="139" t="s">
        <v>131</v>
      </c>
      <c r="AU899" s="139" t="s">
        <v>84</v>
      </c>
      <c r="AY899" s="18" t="s">
        <v>129</v>
      </c>
      <c r="BE899" s="140">
        <f>IF(N899="základní",J899,0)</f>
        <v>0</v>
      </c>
      <c r="BF899" s="140">
        <f>IF(N899="snížená",J899,0)</f>
        <v>0</v>
      </c>
      <c r="BG899" s="140">
        <f>IF(N899="zákl. přenesená",J899,0)</f>
        <v>0</v>
      </c>
      <c r="BH899" s="140">
        <f>IF(N899="sníž. přenesená",J899,0)</f>
        <v>0</v>
      </c>
      <c r="BI899" s="140">
        <f>IF(N899="nulová",J899,0)</f>
        <v>0</v>
      </c>
      <c r="BJ899" s="18" t="s">
        <v>82</v>
      </c>
      <c r="BK899" s="140">
        <f>ROUND(I899*H899,2)</f>
        <v>0</v>
      </c>
      <c r="BL899" s="18" t="s">
        <v>136</v>
      </c>
      <c r="BM899" s="139" t="s">
        <v>959</v>
      </c>
    </row>
    <row r="900" spans="2:65" s="1" customFormat="1" ht="11.25">
      <c r="B900" s="33"/>
      <c r="D900" s="141" t="s">
        <v>138</v>
      </c>
      <c r="F900" s="142" t="s">
        <v>960</v>
      </c>
      <c r="I900" s="143"/>
      <c r="L900" s="33"/>
      <c r="M900" s="144"/>
      <c r="T900" s="54"/>
      <c r="AT900" s="18" t="s">
        <v>138</v>
      </c>
      <c r="AU900" s="18" t="s">
        <v>84</v>
      </c>
    </row>
    <row r="901" spans="2:65" s="12" customFormat="1" ht="11.25">
      <c r="B901" s="145"/>
      <c r="D901" s="146" t="s">
        <v>140</v>
      </c>
      <c r="E901" s="147" t="s">
        <v>19</v>
      </c>
      <c r="F901" s="148" t="s">
        <v>141</v>
      </c>
      <c r="H901" s="147" t="s">
        <v>19</v>
      </c>
      <c r="I901" s="149"/>
      <c r="L901" s="145"/>
      <c r="M901" s="150"/>
      <c r="T901" s="151"/>
      <c r="AT901" s="147" t="s">
        <v>140</v>
      </c>
      <c r="AU901" s="147" t="s">
        <v>84</v>
      </c>
      <c r="AV901" s="12" t="s">
        <v>82</v>
      </c>
      <c r="AW901" s="12" t="s">
        <v>35</v>
      </c>
      <c r="AX901" s="12" t="s">
        <v>74</v>
      </c>
      <c r="AY901" s="147" t="s">
        <v>129</v>
      </c>
    </row>
    <row r="902" spans="2:65" s="12" customFormat="1" ht="11.25">
      <c r="B902" s="145"/>
      <c r="D902" s="146" t="s">
        <v>140</v>
      </c>
      <c r="E902" s="147" t="s">
        <v>19</v>
      </c>
      <c r="F902" s="148" t="s">
        <v>196</v>
      </c>
      <c r="H902" s="147" t="s">
        <v>19</v>
      </c>
      <c r="I902" s="149"/>
      <c r="L902" s="145"/>
      <c r="M902" s="150"/>
      <c r="T902" s="151"/>
      <c r="AT902" s="147" t="s">
        <v>140</v>
      </c>
      <c r="AU902" s="147" t="s">
        <v>84</v>
      </c>
      <c r="AV902" s="12" t="s">
        <v>82</v>
      </c>
      <c r="AW902" s="12" t="s">
        <v>35</v>
      </c>
      <c r="AX902" s="12" t="s">
        <v>74</v>
      </c>
      <c r="AY902" s="147" t="s">
        <v>129</v>
      </c>
    </row>
    <row r="903" spans="2:65" s="12" customFormat="1" ht="11.25">
      <c r="B903" s="145"/>
      <c r="D903" s="146" t="s">
        <v>140</v>
      </c>
      <c r="E903" s="147" t="s">
        <v>19</v>
      </c>
      <c r="F903" s="148" t="s">
        <v>197</v>
      </c>
      <c r="H903" s="147" t="s">
        <v>19</v>
      </c>
      <c r="I903" s="149"/>
      <c r="L903" s="145"/>
      <c r="M903" s="150"/>
      <c r="T903" s="151"/>
      <c r="AT903" s="147" t="s">
        <v>140</v>
      </c>
      <c r="AU903" s="147" t="s">
        <v>84</v>
      </c>
      <c r="AV903" s="12" t="s">
        <v>82</v>
      </c>
      <c r="AW903" s="12" t="s">
        <v>35</v>
      </c>
      <c r="AX903" s="12" t="s">
        <v>74</v>
      </c>
      <c r="AY903" s="147" t="s">
        <v>129</v>
      </c>
    </row>
    <row r="904" spans="2:65" s="12" customFormat="1" ht="11.25">
      <c r="B904" s="145"/>
      <c r="D904" s="146" t="s">
        <v>140</v>
      </c>
      <c r="E904" s="147" t="s">
        <v>19</v>
      </c>
      <c r="F904" s="148" t="s">
        <v>950</v>
      </c>
      <c r="H904" s="147" t="s">
        <v>19</v>
      </c>
      <c r="I904" s="149"/>
      <c r="L904" s="145"/>
      <c r="M904" s="150"/>
      <c r="T904" s="151"/>
      <c r="AT904" s="147" t="s">
        <v>140</v>
      </c>
      <c r="AU904" s="147" t="s">
        <v>84</v>
      </c>
      <c r="AV904" s="12" t="s">
        <v>82</v>
      </c>
      <c r="AW904" s="12" t="s">
        <v>35</v>
      </c>
      <c r="AX904" s="12" t="s">
        <v>74</v>
      </c>
      <c r="AY904" s="147" t="s">
        <v>129</v>
      </c>
    </row>
    <row r="905" spans="2:65" s="12" customFormat="1" ht="11.25">
      <c r="B905" s="145"/>
      <c r="D905" s="146" t="s">
        <v>140</v>
      </c>
      <c r="E905" s="147" t="s">
        <v>19</v>
      </c>
      <c r="F905" s="148" t="s">
        <v>198</v>
      </c>
      <c r="H905" s="147" t="s">
        <v>19</v>
      </c>
      <c r="I905" s="149"/>
      <c r="L905" s="145"/>
      <c r="M905" s="150"/>
      <c r="T905" s="151"/>
      <c r="AT905" s="147" t="s">
        <v>140</v>
      </c>
      <c r="AU905" s="147" t="s">
        <v>84</v>
      </c>
      <c r="AV905" s="12" t="s">
        <v>82</v>
      </c>
      <c r="AW905" s="12" t="s">
        <v>35</v>
      </c>
      <c r="AX905" s="12" t="s">
        <v>74</v>
      </c>
      <c r="AY905" s="147" t="s">
        <v>129</v>
      </c>
    </row>
    <row r="906" spans="2:65" s="13" customFormat="1" ht="11.25">
      <c r="B906" s="152"/>
      <c r="D906" s="146" t="s">
        <v>140</v>
      </c>
      <c r="E906" s="153" t="s">
        <v>19</v>
      </c>
      <c r="F906" s="154" t="s">
        <v>199</v>
      </c>
      <c r="H906" s="155">
        <v>280.27999999999997</v>
      </c>
      <c r="I906" s="156"/>
      <c r="L906" s="152"/>
      <c r="M906" s="157"/>
      <c r="T906" s="158"/>
      <c r="AT906" s="153" t="s">
        <v>140</v>
      </c>
      <c r="AU906" s="153" t="s">
        <v>84</v>
      </c>
      <c r="AV906" s="13" t="s">
        <v>84</v>
      </c>
      <c r="AW906" s="13" t="s">
        <v>35</v>
      </c>
      <c r="AX906" s="13" t="s">
        <v>74</v>
      </c>
      <c r="AY906" s="153" t="s">
        <v>129</v>
      </c>
    </row>
    <row r="907" spans="2:65" s="12" customFormat="1" ht="22.5">
      <c r="B907" s="145"/>
      <c r="D907" s="146" t="s">
        <v>140</v>
      </c>
      <c r="E907" s="147" t="s">
        <v>19</v>
      </c>
      <c r="F907" s="148" t="s">
        <v>200</v>
      </c>
      <c r="H907" s="147" t="s">
        <v>19</v>
      </c>
      <c r="I907" s="149"/>
      <c r="L907" s="145"/>
      <c r="M907" s="150"/>
      <c r="T907" s="151"/>
      <c r="AT907" s="147" t="s">
        <v>140</v>
      </c>
      <c r="AU907" s="147" t="s">
        <v>84</v>
      </c>
      <c r="AV907" s="12" t="s">
        <v>82</v>
      </c>
      <c r="AW907" s="12" t="s">
        <v>35</v>
      </c>
      <c r="AX907" s="12" t="s">
        <v>74</v>
      </c>
      <c r="AY907" s="147" t="s">
        <v>129</v>
      </c>
    </row>
    <row r="908" spans="2:65" s="13" customFormat="1" ht="11.25">
      <c r="B908" s="152"/>
      <c r="D908" s="146" t="s">
        <v>140</v>
      </c>
      <c r="E908" s="153" t="s">
        <v>19</v>
      </c>
      <c r="F908" s="154" t="s">
        <v>201</v>
      </c>
      <c r="H908" s="155">
        <v>94.77</v>
      </c>
      <c r="I908" s="156"/>
      <c r="L908" s="152"/>
      <c r="M908" s="157"/>
      <c r="T908" s="158"/>
      <c r="AT908" s="153" t="s">
        <v>140</v>
      </c>
      <c r="AU908" s="153" t="s">
        <v>84</v>
      </c>
      <c r="AV908" s="13" t="s">
        <v>84</v>
      </c>
      <c r="AW908" s="13" t="s">
        <v>35</v>
      </c>
      <c r="AX908" s="13" t="s">
        <v>74</v>
      </c>
      <c r="AY908" s="153" t="s">
        <v>129</v>
      </c>
    </row>
    <row r="909" spans="2:65" s="13" customFormat="1" ht="11.25">
      <c r="B909" s="152"/>
      <c r="D909" s="146" t="s">
        <v>140</v>
      </c>
      <c r="E909" s="153" t="s">
        <v>19</v>
      </c>
      <c r="F909" s="154" t="s">
        <v>202</v>
      </c>
      <c r="H909" s="155">
        <v>762.32</v>
      </c>
      <c r="I909" s="156"/>
      <c r="L909" s="152"/>
      <c r="M909" s="157"/>
      <c r="T909" s="158"/>
      <c r="AT909" s="153" t="s">
        <v>140</v>
      </c>
      <c r="AU909" s="153" t="s">
        <v>84</v>
      </c>
      <c r="AV909" s="13" t="s">
        <v>84</v>
      </c>
      <c r="AW909" s="13" t="s">
        <v>35</v>
      </c>
      <c r="AX909" s="13" t="s">
        <v>74</v>
      </c>
      <c r="AY909" s="153" t="s">
        <v>129</v>
      </c>
    </row>
    <row r="910" spans="2:65" s="13" customFormat="1" ht="11.25">
      <c r="B910" s="152"/>
      <c r="D910" s="146" t="s">
        <v>140</v>
      </c>
      <c r="E910" s="153" t="s">
        <v>19</v>
      </c>
      <c r="F910" s="154" t="s">
        <v>203</v>
      </c>
      <c r="H910" s="155">
        <v>96.85</v>
      </c>
      <c r="I910" s="156"/>
      <c r="L910" s="152"/>
      <c r="M910" s="157"/>
      <c r="T910" s="158"/>
      <c r="AT910" s="153" t="s">
        <v>140</v>
      </c>
      <c r="AU910" s="153" t="s">
        <v>84</v>
      </c>
      <c r="AV910" s="13" t="s">
        <v>84</v>
      </c>
      <c r="AW910" s="13" t="s">
        <v>35</v>
      </c>
      <c r="AX910" s="13" t="s">
        <v>74</v>
      </c>
      <c r="AY910" s="153" t="s">
        <v>129</v>
      </c>
    </row>
    <row r="911" spans="2:65" s="12" customFormat="1" ht="11.25">
      <c r="B911" s="145"/>
      <c r="D911" s="146" t="s">
        <v>140</v>
      </c>
      <c r="E911" s="147" t="s">
        <v>19</v>
      </c>
      <c r="F911" s="148" t="s">
        <v>187</v>
      </c>
      <c r="H911" s="147" t="s">
        <v>19</v>
      </c>
      <c r="I911" s="149"/>
      <c r="L911" s="145"/>
      <c r="M911" s="150"/>
      <c r="T911" s="151"/>
      <c r="AT911" s="147" t="s">
        <v>140</v>
      </c>
      <c r="AU911" s="147" t="s">
        <v>84</v>
      </c>
      <c r="AV911" s="12" t="s">
        <v>82</v>
      </c>
      <c r="AW911" s="12" t="s">
        <v>35</v>
      </c>
      <c r="AX911" s="12" t="s">
        <v>74</v>
      </c>
      <c r="AY911" s="147" t="s">
        <v>129</v>
      </c>
    </row>
    <row r="912" spans="2:65" s="13" customFormat="1" ht="11.25">
      <c r="B912" s="152"/>
      <c r="D912" s="146" t="s">
        <v>140</v>
      </c>
      <c r="E912" s="153" t="s">
        <v>19</v>
      </c>
      <c r="F912" s="154" t="s">
        <v>188</v>
      </c>
      <c r="H912" s="155">
        <v>20.02</v>
      </c>
      <c r="I912" s="156"/>
      <c r="L912" s="152"/>
      <c r="M912" s="157"/>
      <c r="T912" s="158"/>
      <c r="AT912" s="153" t="s">
        <v>140</v>
      </c>
      <c r="AU912" s="153" t="s">
        <v>84</v>
      </c>
      <c r="AV912" s="13" t="s">
        <v>84</v>
      </c>
      <c r="AW912" s="13" t="s">
        <v>35</v>
      </c>
      <c r="AX912" s="13" t="s">
        <v>74</v>
      </c>
      <c r="AY912" s="153" t="s">
        <v>129</v>
      </c>
    </row>
    <row r="913" spans="2:65" s="13" customFormat="1" ht="11.25">
      <c r="B913" s="152"/>
      <c r="D913" s="146" t="s">
        <v>140</v>
      </c>
      <c r="E913" s="153" t="s">
        <v>19</v>
      </c>
      <c r="F913" s="154" t="s">
        <v>189</v>
      </c>
      <c r="H913" s="155">
        <v>9.4</v>
      </c>
      <c r="I913" s="156"/>
      <c r="L913" s="152"/>
      <c r="M913" s="157"/>
      <c r="T913" s="158"/>
      <c r="AT913" s="153" t="s">
        <v>140</v>
      </c>
      <c r="AU913" s="153" t="s">
        <v>84</v>
      </c>
      <c r="AV913" s="13" t="s">
        <v>84</v>
      </c>
      <c r="AW913" s="13" t="s">
        <v>35</v>
      </c>
      <c r="AX913" s="13" t="s">
        <v>74</v>
      </c>
      <c r="AY913" s="153" t="s">
        <v>129</v>
      </c>
    </row>
    <row r="914" spans="2:65" s="12" customFormat="1" ht="11.25">
      <c r="B914" s="145"/>
      <c r="D914" s="146" t="s">
        <v>140</v>
      </c>
      <c r="E914" s="147" t="s">
        <v>19</v>
      </c>
      <c r="F914" s="148" t="s">
        <v>184</v>
      </c>
      <c r="H914" s="147" t="s">
        <v>19</v>
      </c>
      <c r="I914" s="149"/>
      <c r="L914" s="145"/>
      <c r="M914" s="150"/>
      <c r="T914" s="151"/>
      <c r="AT914" s="147" t="s">
        <v>140</v>
      </c>
      <c r="AU914" s="147" t="s">
        <v>84</v>
      </c>
      <c r="AV914" s="12" t="s">
        <v>82</v>
      </c>
      <c r="AW914" s="12" t="s">
        <v>35</v>
      </c>
      <c r="AX914" s="12" t="s">
        <v>74</v>
      </c>
      <c r="AY914" s="147" t="s">
        <v>129</v>
      </c>
    </row>
    <row r="915" spans="2:65" s="13" customFormat="1" ht="11.25">
      <c r="B915" s="152"/>
      <c r="D915" s="146" t="s">
        <v>140</v>
      </c>
      <c r="E915" s="153" t="s">
        <v>19</v>
      </c>
      <c r="F915" s="154" t="s">
        <v>185</v>
      </c>
      <c r="H915" s="155">
        <v>36.14</v>
      </c>
      <c r="I915" s="156"/>
      <c r="L915" s="152"/>
      <c r="M915" s="157"/>
      <c r="T915" s="158"/>
      <c r="AT915" s="153" t="s">
        <v>140</v>
      </c>
      <c r="AU915" s="153" t="s">
        <v>84</v>
      </c>
      <c r="AV915" s="13" t="s">
        <v>84</v>
      </c>
      <c r="AW915" s="13" t="s">
        <v>35</v>
      </c>
      <c r="AX915" s="13" t="s">
        <v>74</v>
      </c>
      <c r="AY915" s="153" t="s">
        <v>129</v>
      </c>
    </row>
    <row r="916" spans="2:65" s="13" customFormat="1" ht="11.25">
      <c r="B916" s="152"/>
      <c r="D916" s="146" t="s">
        <v>140</v>
      </c>
      <c r="E916" s="153" t="s">
        <v>19</v>
      </c>
      <c r="F916" s="154" t="s">
        <v>186</v>
      </c>
      <c r="H916" s="155">
        <v>46.28</v>
      </c>
      <c r="I916" s="156"/>
      <c r="L916" s="152"/>
      <c r="M916" s="157"/>
      <c r="T916" s="158"/>
      <c r="AT916" s="153" t="s">
        <v>140</v>
      </c>
      <c r="AU916" s="153" t="s">
        <v>84</v>
      </c>
      <c r="AV916" s="13" t="s">
        <v>84</v>
      </c>
      <c r="AW916" s="13" t="s">
        <v>35</v>
      </c>
      <c r="AX916" s="13" t="s">
        <v>74</v>
      </c>
      <c r="AY916" s="153" t="s">
        <v>129</v>
      </c>
    </row>
    <row r="917" spans="2:65" s="14" customFormat="1" ht="11.25">
      <c r="B917" s="159"/>
      <c r="D917" s="146" t="s">
        <v>140</v>
      </c>
      <c r="E917" s="160" t="s">
        <v>19</v>
      </c>
      <c r="F917" s="161" t="s">
        <v>190</v>
      </c>
      <c r="H917" s="162">
        <v>1346.06</v>
      </c>
      <c r="I917" s="163"/>
      <c r="L917" s="159"/>
      <c r="M917" s="164"/>
      <c r="T917" s="165"/>
      <c r="AT917" s="160" t="s">
        <v>140</v>
      </c>
      <c r="AU917" s="160" t="s">
        <v>84</v>
      </c>
      <c r="AV917" s="14" t="s">
        <v>136</v>
      </c>
      <c r="AW917" s="14" t="s">
        <v>35</v>
      </c>
      <c r="AX917" s="14" t="s">
        <v>82</v>
      </c>
      <c r="AY917" s="160" t="s">
        <v>129</v>
      </c>
    </row>
    <row r="918" spans="2:65" s="1" customFormat="1" ht="33" customHeight="1">
      <c r="B918" s="33"/>
      <c r="C918" s="128" t="s">
        <v>961</v>
      </c>
      <c r="D918" s="128" t="s">
        <v>131</v>
      </c>
      <c r="E918" s="129" t="s">
        <v>962</v>
      </c>
      <c r="F918" s="130" t="s">
        <v>963</v>
      </c>
      <c r="G918" s="131" t="s">
        <v>134</v>
      </c>
      <c r="H918" s="132">
        <v>953.94</v>
      </c>
      <c r="I918" s="133"/>
      <c r="J918" s="134">
        <f>ROUND(I918*H918,2)</f>
        <v>0</v>
      </c>
      <c r="K918" s="130" t="s">
        <v>135</v>
      </c>
      <c r="L918" s="33"/>
      <c r="M918" s="135" t="s">
        <v>19</v>
      </c>
      <c r="N918" s="136" t="s">
        <v>45</v>
      </c>
      <c r="P918" s="137">
        <f>O918*H918</f>
        <v>0</v>
      </c>
      <c r="Q918" s="137">
        <v>0</v>
      </c>
      <c r="R918" s="137">
        <f>Q918*H918</f>
        <v>0</v>
      </c>
      <c r="S918" s="137">
        <v>0</v>
      </c>
      <c r="T918" s="138">
        <f>S918*H918</f>
        <v>0</v>
      </c>
      <c r="AR918" s="139" t="s">
        <v>136</v>
      </c>
      <c r="AT918" s="139" t="s">
        <v>131</v>
      </c>
      <c r="AU918" s="139" t="s">
        <v>84</v>
      </c>
      <c r="AY918" s="18" t="s">
        <v>129</v>
      </c>
      <c r="BE918" s="140">
        <f>IF(N918="základní",J918,0)</f>
        <v>0</v>
      </c>
      <c r="BF918" s="140">
        <f>IF(N918="snížená",J918,0)</f>
        <v>0</v>
      </c>
      <c r="BG918" s="140">
        <f>IF(N918="zákl. přenesená",J918,0)</f>
        <v>0</v>
      </c>
      <c r="BH918" s="140">
        <f>IF(N918="sníž. přenesená",J918,0)</f>
        <v>0</v>
      </c>
      <c r="BI918" s="140">
        <f>IF(N918="nulová",J918,0)</f>
        <v>0</v>
      </c>
      <c r="BJ918" s="18" t="s">
        <v>82</v>
      </c>
      <c r="BK918" s="140">
        <f>ROUND(I918*H918,2)</f>
        <v>0</v>
      </c>
      <c r="BL918" s="18" t="s">
        <v>136</v>
      </c>
      <c r="BM918" s="139" t="s">
        <v>964</v>
      </c>
    </row>
    <row r="919" spans="2:65" s="1" customFormat="1" ht="11.25">
      <c r="B919" s="33"/>
      <c r="D919" s="141" t="s">
        <v>138</v>
      </c>
      <c r="F919" s="142" t="s">
        <v>965</v>
      </c>
      <c r="I919" s="143"/>
      <c r="L919" s="33"/>
      <c r="M919" s="144"/>
      <c r="T919" s="54"/>
      <c r="AT919" s="18" t="s">
        <v>138</v>
      </c>
      <c r="AU919" s="18" t="s">
        <v>84</v>
      </c>
    </row>
    <row r="920" spans="2:65" s="12" customFormat="1" ht="11.25">
      <c r="B920" s="145"/>
      <c r="D920" s="146" t="s">
        <v>140</v>
      </c>
      <c r="E920" s="147" t="s">
        <v>19</v>
      </c>
      <c r="F920" s="148" t="s">
        <v>141</v>
      </c>
      <c r="H920" s="147" t="s">
        <v>19</v>
      </c>
      <c r="I920" s="149"/>
      <c r="L920" s="145"/>
      <c r="M920" s="150"/>
      <c r="T920" s="151"/>
      <c r="AT920" s="147" t="s">
        <v>140</v>
      </c>
      <c r="AU920" s="147" t="s">
        <v>84</v>
      </c>
      <c r="AV920" s="12" t="s">
        <v>82</v>
      </c>
      <c r="AW920" s="12" t="s">
        <v>35</v>
      </c>
      <c r="AX920" s="12" t="s">
        <v>74</v>
      </c>
      <c r="AY920" s="147" t="s">
        <v>129</v>
      </c>
    </row>
    <row r="921" spans="2:65" s="12" customFormat="1" ht="11.25">
      <c r="B921" s="145"/>
      <c r="D921" s="146" t="s">
        <v>140</v>
      </c>
      <c r="E921" s="147" t="s">
        <v>19</v>
      </c>
      <c r="F921" s="148" t="s">
        <v>944</v>
      </c>
      <c r="H921" s="147" t="s">
        <v>19</v>
      </c>
      <c r="I921" s="149"/>
      <c r="L921" s="145"/>
      <c r="M921" s="150"/>
      <c r="T921" s="151"/>
      <c r="AT921" s="147" t="s">
        <v>140</v>
      </c>
      <c r="AU921" s="147" t="s">
        <v>84</v>
      </c>
      <c r="AV921" s="12" t="s">
        <v>82</v>
      </c>
      <c r="AW921" s="12" t="s">
        <v>35</v>
      </c>
      <c r="AX921" s="12" t="s">
        <v>74</v>
      </c>
      <c r="AY921" s="147" t="s">
        <v>129</v>
      </c>
    </row>
    <row r="922" spans="2:65" s="12" customFormat="1" ht="22.5">
      <c r="B922" s="145"/>
      <c r="D922" s="146" t="s">
        <v>140</v>
      </c>
      <c r="E922" s="147" t="s">
        <v>19</v>
      </c>
      <c r="F922" s="148" t="s">
        <v>200</v>
      </c>
      <c r="H922" s="147" t="s">
        <v>19</v>
      </c>
      <c r="I922" s="149"/>
      <c r="L922" s="145"/>
      <c r="M922" s="150"/>
      <c r="T922" s="151"/>
      <c r="AT922" s="147" t="s">
        <v>140</v>
      </c>
      <c r="AU922" s="147" t="s">
        <v>84</v>
      </c>
      <c r="AV922" s="12" t="s">
        <v>82</v>
      </c>
      <c r="AW922" s="12" t="s">
        <v>35</v>
      </c>
      <c r="AX922" s="12" t="s">
        <v>74</v>
      </c>
      <c r="AY922" s="147" t="s">
        <v>129</v>
      </c>
    </row>
    <row r="923" spans="2:65" s="13" customFormat="1" ht="11.25">
      <c r="B923" s="152"/>
      <c r="D923" s="146" t="s">
        <v>140</v>
      </c>
      <c r="E923" s="153" t="s">
        <v>19</v>
      </c>
      <c r="F923" s="154" t="s">
        <v>220</v>
      </c>
      <c r="H923" s="155">
        <v>953.94</v>
      </c>
      <c r="I923" s="156"/>
      <c r="L923" s="152"/>
      <c r="M923" s="157"/>
      <c r="T923" s="158"/>
      <c r="AT923" s="153" t="s">
        <v>140</v>
      </c>
      <c r="AU923" s="153" t="s">
        <v>84</v>
      </c>
      <c r="AV923" s="13" t="s">
        <v>84</v>
      </c>
      <c r="AW923" s="13" t="s">
        <v>35</v>
      </c>
      <c r="AX923" s="13" t="s">
        <v>74</v>
      </c>
      <c r="AY923" s="153" t="s">
        <v>129</v>
      </c>
    </row>
    <row r="924" spans="2:65" s="14" customFormat="1" ht="11.25">
      <c r="B924" s="159"/>
      <c r="D924" s="146" t="s">
        <v>140</v>
      </c>
      <c r="E924" s="160" t="s">
        <v>19</v>
      </c>
      <c r="F924" s="161" t="s">
        <v>190</v>
      </c>
      <c r="H924" s="162">
        <v>953.94</v>
      </c>
      <c r="I924" s="163"/>
      <c r="L924" s="159"/>
      <c r="M924" s="164"/>
      <c r="T924" s="165"/>
      <c r="AT924" s="160" t="s">
        <v>140</v>
      </c>
      <c r="AU924" s="160" t="s">
        <v>84</v>
      </c>
      <c r="AV924" s="14" t="s">
        <v>136</v>
      </c>
      <c r="AW924" s="14" t="s">
        <v>35</v>
      </c>
      <c r="AX924" s="14" t="s">
        <v>82</v>
      </c>
      <c r="AY924" s="160" t="s">
        <v>129</v>
      </c>
    </row>
    <row r="925" spans="2:65" s="1" customFormat="1" ht="37.9" customHeight="1">
      <c r="B925" s="33"/>
      <c r="C925" s="128" t="s">
        <v>966</v>
      </c>
      <c r="D925" s="128" t="s">
        <v>131</v>
      </c>
      <c r="E925" s="129" t="s">
        <v>967</v>
      </c>
      <c r="F925" s="130" t="s">
        <v>968</v>
      </c>
      <c r="G925" s="131" t="s">
        <v>134</v>
      </c>
      <c r="H925" s="132">
        <v>12.61</v>
      </c>
      <c r="I925" s="133"/>
      <c r="J925" s="134">
        <f>ROUND(I925*H925,2)</f>
        <v>0</v>
      </c>
      <c r="K925" s="130" t="s">
        <v>135</v>
      </c>
      <c r="L925" s="33"/>
      <c r="M925" s="135" t="s">
        <v>19</v>
      </c>
      <c r="N925" s="136" t="s">
        <v>45</v>
      </c>
      <c r="P925" s="137">
        <f>O925*H925</f>
        <v>0</v>
      </c>
      <c r="Q925" s="137">
        <v>0</v>
      </c>
      <c r="R925" s="137">
        <f>Q925*H925</f>
        <v>0</v>
      </c>
      <c r="S925" s="137">
        <v>0</v>
      </c>
      <c r="T925" s="138">
        <f>S925*H925</f>
        <v>0</v>
      </c>
      <c r="AR925" s="139" t="s">
        <v>136</v>
      </c>
      <c r="AT925" s="139" t="s">
        <v>131</v>
      </c>
      <c r="AU925" s="139" t="s">
        <v>84</v>
      </c>
      <c r="AY925" s="18" t="s">
        <v>129</v>
      </c>
      <c r="BE925" s="140">
        <f>IF(N925="základní",J925,0)</f>
        <v>0</v>
      </c>
      <c r="BF925" s="140">
        <f>IF(N925="snížená",J925,0)</f>
        <v>0</v>
      </c>
      <c r="BG925" s="140">
        <f>IF(N925="zákl. přenesená",J925,0)</f>
        <v>0</v>
      </c>
      <c r="BH925" s="140">
        <f>IF(N925="sníž. přenesená",J925,0)</f>
        <v>0</v>
      </c>
      <c r="BI925" s="140">
        <f>IF(N925="nulová",J925,0)</f>
        <v>0</v>
      </c>
      <c r="BJ925" s="18" t="s">
        <v>82</v>
      </c>
      <c r="BK925" s="140">
        <f>ROUND(I925*H925,2)</f>
        <v>0</v>
      </c>
      <c r="BL925" s="18" t="s">
        <v>136</v>
      </c>
      <c r="BM925" s="139" t="s">
        <v>969</v>
      </c>
    </row>
    <row r="926" spans="2:65" s="1" customFormat="1" ht="11.25">
      <c r="B926" s="33"/>
      <c r="D926" s="141" t="s">
        <v>138</v>
      </c>
      <c r="F926" s="142" t="s">
        <v>970</v>
      </c>
      <c r="I926" s="143"/>
      <c r="L926" s="33"/>
      <c r="M926" s="144"/>
      <c r="T926" s="54"/>
      <c r="AT926" s="18" t="s">
        <v>138</v>
      </c>
      <c r="AU926" s="18" t="s">
        <v>84</v>
      </c>
    </row>
    <row r="927" spans="2:65" s="12" customFormat="1" ht="11.25">
      <c r="B927" s="145"/>
      <c r="D927" s="146" t="s">
        <v>140</v>
      </c>
      <c r="E927" s="147" t="s">
        <v>19</v>
      </c>
      <c r="F927" s="148" t="s">
        <v>401</v>
      </c>
      <c r="H927" s="147" t="s">
        <v>19</v>
      </c>
      <c r="I927" s="149"/>
      <c r="L927" s="145"/>
      <c r="M927" s="150"/>
      <c r="T927" s="151"/>
      <c r="AT927" s="147" t="s">
        <v>140</v>
      </c>
      <c r="AU927" s="147" t="s">
        <v>84</v>
      </c>
      <c r="AV927" s="12" t="s">
        <v>82</v>
      </c>
      <c r="AW927" s="12" t="s">
        <v>35</v>
      </c>
      <c r="AX927" s="12" t="s">
        <v>74</v>
      </c>
      <c r="AY927" s="147" t="s">
        <v>129</v>
      </c>
    </row>
    <row r="928" spans="2:65" s="13" customFormat="1" ht="11.25">
      <c r="B928" s="152"/>
      <c r="D928" s="146" t="s">
        <v>140</v>
      </c>
      <c r="E928" s="153" t="s">
        <v>19</v>
      </c>
      <c r="F928" s="154" t="s">
        <v>938</v>
      </c>
      <c r="H928" s="155">
        <v>12.61</v>
      </c>
      <c r="I928" s="156"/>
      <c r="L928" s="152"/>
      <c r="M928" s="157"/>
      <c r="T928" s="158"/>
      <c r="AT928" s="153" t="s">
        <v>140</v>
      </c>
      <c r="AU928" s="153" t="s">
        <v>84</v>
      </c>
      <c r="AV928" s="13" t="s">
        <v>84</v>
      </c>
      <c r="AW928" s="13" t="s">
        <v>35</v>
      </c>
      <c r="AX928" s="13" t="s">
        <v>74</v>
      </c>
      <c r="AY928" s="153" t="s">
        <v>129</v>
      </c>
    </row>
    <row r="929" spans="2:65" s="14" customFormat="1" ht="11.25">
      <c r="B929" s="159"/>
      <c r="D929" s="146" t="s">
        <v>140</v>
      </c>
      <c r="E929" s="160" t="s">
        <v>19</v>
      </c>
      <c r="F929" s="161" t="s">
        <v>190</v>
      </c>
      <c r="H929" s="162">
        <v>12.61</v>
      </c>
      <c r="I929" s="163"/>
      <c r="L929" s="159"/>
      <c r="M929" s="164"/>
      <c r="T929" s="165"/>
      <c r="AT929" s="160" t="s">
        <v>140</v>
      </c>
      <c r="AU929" s="160" t="s">
        <v>84</v>
      </c>
      <c r="AV929" s="14" t="s">
        <v>136</v>
      </c>
      <c r="AW929" s="14" t="s">
        <v>35</v>
      </c>
      <c r="AX929" s="14" t="s">
        <v>82</v>
      </c>
      <c r="AY929" s="160" t="s">
        <v>129</v>
      </c>
    </row>
    <row r="930" spans="2:65" s="1" customFormat="1" ht="49.15" customHeight="1">
      <c r="B930" s="33"/>
      <c r="C930" s="128" t="s">
        <v>971</v>
      </c>
      <c r="D930" s="128" t="s">
        <v>131</v>
      </c>
      <c r="E930" s="129" t="s">
        <v>972</v>
      </c>
      <c r="F930" s="130" t="s">
        <v>973</v>
      </c>
      <c r="G930" s="131" t="s">
        <v>134</v>
      </c>
      <c r="H930" s="132">
        <v>29.42</v>
      </c>
      <c r="I930" s="133"/>
      <c r="J930" s="134">
        <f>ROUND(I930*H930,2)</f>
        <v>0</v>
      </c>
      <c r="K930" s="130" t="s">
        <v>135</v>
      </c>
      <c r="L930" s="33"/>
      <c r="M930" s="135" t="s">
        <v>19</v>
      </c>
      <c r="N930" s="136" t="s">
        <v>45</v>
      </c>
      <c r="P930" s="137">
        <f>O930*H930</f>
        <v>0</v>
      </c>
      <c r="Q930" s="137">
        <v>0</v>
      </c>
      <c r="R930" s="137">
        <f>Q930*H930</f>
        <v>0</v>
      </c>
      <c r="S930" s="137">
        <v>0</v>
      </c>
      <c r="T930" s="138">
        <f>S930*H930</f>
        <v>0</v>
      </c>
      <c r="AR930" s="139" t="s">
        <v>136</v>
      </c>
      <c r="AT930" s="139" t="s">
        <v>131</v>
      </c>
      <c r="AU930" s="139" t="s">
        <v>84</v>
      </c>
      <c r="AY930" s="18" t="s">
        <v>129</v>
      </c>
      <c r="BE930" s="140">
        <f>IF(N930="základní",J930,0)</f>
        <v>0</v>
      </c>
      <c r="BF930" s="140">
        <f>IF(N930="snížená",J930,0)</f>
        <v>0</v>
      </c>
      <c r="BG930" s="140">
        <f>IF(N930="zákl. přenesená",J930,0)</f>
        <v>0</v>
      </c>
      <c r="BH930" s="140">
        <f>IF(N930="sníž. přenesená",J930,0)</f>
        <v>0</v>
      </c>
      <c r="BI930" s="140">
        <f>IF(N930="nulová",J930,0)</f>
        <v>0</v>
      </c>
      <c r="BJ930" s="18" t="s">
        <v>82</v>
      </c>
      <c r="BK930" s="140">
        <f>ROUND(I930*H930,2)</f>
        <v>0</v>
      </c>
      <c r="BL930" s="18" t="s">
        <v>136</v>
      </c>
      <c r="BM930" s="139" t="s">
        <v>974</v>
      </c>
    </row>
    <row r="931" spans="2:65" s="1" customFormat="1" ht="11.25">
      <c r="B931" s="33"/>
      <c r="D931" s="141" t="s">
        <v>138</v>
      </c>
      <c r="F931" s="142" t="s">
        <v>975</v>
      </c>
      <c r="I931" s="143"/>
      <c r="L931" s="33"/>
      <c r="M931" s="144"/>
      <c r="T931" s="54"/>
      <c r="AT931" s="18" t="s">
        <v>138</v>
      </c>
      <c r="AU931" s="18" t="s">
        <v>84</v>
      </c>
    </row>
    <row r="932" spans="2:65" s="12" customFormat="1" ht="11.25">
      <c r="B932" s="145"/>
      <c r="D932" s="146" t="s">
        <v>140</v>
      </c>
      <c r="E932" s="147" t="s">
        <v>19</v>
      </c>
      <c r="F932" s="148" t="s">
        <v>141</v>
      </c>
      <c r="H932" s="147" t="s">
        <v>19</v>
      </c>
      <c r="I932" s="149"/>
      <c r="L932" s="145"/>
      <c r="M932" s="150"/>
      <c r="T932" s="151"/>
      <c r="AT932" s="147" t="s">
        <v>140</v>
      </c>
      <c r="AU932" s="147" t="s">
        <v>84</v>
      </c>
      <c r="AV932" s="12" t="s">
        <v>82</v>
      </c>
      <c r="AW932" s="12" t="s">
        <v>35</v>
      </c>
      <c r="AX932" s="12" t="s">
        <v>74</v>
      </c>
      <c r="AY932" s="147" t="s">
        <v>129</v>
      </c>
    </row>
    <row r="933" spans="2:65" s="12" customFormat="1" ht="11.25">
      <c r="B933" s="145"/>
      <c r="D933" s="146" t="s">
        <v>140</v>
      </c>
      <c r="E933" s="147" t="s">
        <v>19</v>
      </c>
      <c r="F933" s="148" t="s">
        <v>196</v>
      </c>
      <c r="H933" s="147" t="s">
        <v>19</v>
      </c>
      <c r="I933" s="149"/>
      <c r="L933" s="145"/>
      <c r="M933" s="150"/>
      <c r="T933" s="151"/>
      <c r="AT933" s="147" t="s">
        <v>140</v>
      </c>
      <c r="AU933" s="147" t="s">
        <v>84</v>
      </c>
      <c r="AV933" s="12" t="s">
        <v>82</v>
      </c>
      <c r="AW933" s="12" t="s">
        <v>35</v>
      </c>
      <c r="AX933" s="12" t="s">
        <v>74</v>
      </c>
      <c r="AY933" s="147" t="s">
        <v>129</v>
      </c>
    </row>
    <row r="934" spans="2:65" s="12" customFormat="1" ht="11.25">
      <c r="B934" s="145"/>
      <c r="D934" s="146" t="s">
        <v>140</v>
      </c>
      <c r="E934" s="147" t="s">
        <v>19</v>
      </c>
      <c r="F934" s="148" t="s">
        <v>187</v>
      </c>
      <c r="H934" s="147" t="s">
        <v>19</v>
      </c>
      <c r="I934" s="149"/>
      <c r="L934" s="145"/>
      <c r="M934" s="150"/>
      <c r="T934" s="151"/>
      <c r="AT934" s="147" t="s">
        <v>140</v>
      </c>
      <c r="AU934" s="147" t="s">
        <v>84</v>
      </c>
      <c r="AV934" s="12" t="s">
        <v>82</v>
      </c>
      <c r="AW934" s="12" t="s">
        <v>35</v>
      </c>
      <c r="AX934" s="12" t="s">
        <v>74</v>
      </c>
      <c r="AY934" s="147" t="s">
        <v>129</v>
      </c>
    </row>
    <row r="935" spans="2:65" s="13" customFormat="1" ht="11.25">
      <c r="B935" s="152"/>
      <c r="D935" s="146" t="s">
        <v>140</v>
      </c>
      <c r="E935" s="153" t="s">
        <v>19</v>
      </c>
      <c r="F935" s="154" t="s">
        <v>222</v>
      </c>
      <c r="H935" s="155">
        <v>20.02</v>
      </c>
      <c r="I935" s="156"/>
      <c r="L935" s="152"/>
      <c r="M935" s="157"/>
      <c r="T935" s="158"/>
      <c r="AT935" s="153" t="s">
        <v>140</v>
      </c>
      <c r="AU935" s="153" t="s">
        <v>84</v>
      </c>
      <c r="AV935" s="13" t="s">
        <v>84</v>
      </c>
      <c r="AW935" s="13" t="s">
        <v>35</v>
      </c>
      <c r="AX935" s="13" t="s">
        <v>74</v>
      </c>
      <c r="AY935" s="153" t="s">
        <v>129</v>
      </c>
    </row>
    <row r="936" spans="2:65" s="13" customFormat="1" ht="11.25">
      <c r="B936" s="152"/>
      <c r="D936" s="146" t="s">
        <v>140</v>
      </c>
      <c r="E936" s="153" t="s">
        <v>19</v>
      </c>
      <c r="F936" s="154" t="s">
        <v>189</v>
      </c>
      <c r="H936" s="155">
        <v>9.4</v>
      </c>
      <c r="I936" s="156"/>
      <c r="L936" s="152"/>
      <c r="M936" s="157"/>
      <c r="T936" s="158"/>
      <c r="AT936" s="153" t="s">
        <v>140</v>
      </c>
      <c r="AU936" s="153" t="s">
        <v>84</v>
      </c>
      <c r="AV936" s="13" t="s">
        <v>84</v>
      </c>
      <c r="AW936" s="13" t="s">
        <v>35</v>
      </c>
      <c r="AX936" s="13" t="s">
        <v>74</v>
      </c>
      <c r="AY936" s="153" t="s">
        <v>129</v>
      </c>
    </row>
    <row r="937" spans="2:65" s="14" customFormat="1" ht="11.25">
      <c r="B937" s="159"/>
      <c r="D937" s="146" t="s">
        <v>140</v>
      </c>
      <c r="E937" s="160" t="s">
        <v>19</v>
      </c>
      <c r="F937" s="161" t="s">
        <v>190</v>
      </c>
      <c r="H937" s="162">
        <v>29.42</v>
      </c>
      <c r="I937" s="163"/>
      <c r="L937" s="159"/>
      <c r="M937" s="164"/>
      <c r="T937" s="165"/>
      <c r="AT937" s="160" t="s">
        <v>140</v>
      </c>
      <c r="AU937" s="160" t="s">
        <v>84</v>
      </c>
      <c r="AV937" s="14" t="s">
        <v>136</v>
      </c>
      <c r="AW937" s="14" t="s">
        <v>35</v>
      </c>
      <c r="AX937" s="14" t="s">
        <v>82</v>
      </c>
      <c r="AY937" s="160" t="s">
        <v>129</v>
      </c>
    </row>
    <row r="938" spans="2:65" s="1" customFormat="1" ht="49.15" customHeight="1">
      <c r="B938" s="33"/>
      <c r="C938" s="128" t="s">
        <v>976</v>
      </c>
      <c r="D938" s="128" t="s">
        <v>131</v>
      </c>
      <c r="E938" s="129" t="s">
        <v>977</v>
      </c>
      <c r="F938" s="130" t="s">
        <v>978</v>
      </c>
      <c r="G938" s="131" t="s">
        <v>134</v>
      </c>
      <c r="H938" s="132">
        <v>362.7</v>
      </c>
      <c r="I938" s="133"/>
      <c r="J938" s="134">
        <f>ROUND(I938*H938,2)</f>
        <v>0</v>
      </c>
      <c r="K938" s="130" t="s">
        <v>135</v>
      </c>
      <c r="L938" s="33"/>
      <c r="M938" s="135" t="s">
        <v>19</v>
      </c>
      <c r="N938" s="136" t="s">
        <v>45</v>
      </c>
      <c r="P938" s="137">
        <f>O938*H938</f>
        <v>0</v>
      </c>
      <c r="Q938" s="137">
        <v>0</v>
      </c>
      <c r="R938" s="137">
        <f>Q938*H938</f>
        <v>0</v>
      </c>
      <c r="S938" s="137">
        <v>0</v>
      </c>
      <c r="T938" s="138">
        <f>S938*H938</f>
        <v>0</v>
      </c>
      <c r="AR938" s="139" t="s">
        <v>136</v>
      </c>
      <c r="AT938" s="139" t="s">
        <v>131</v>
      </c>
      <c r="AU938" s="139" t="s">
        <v>84</v>
      </c>
      <c r="AY938" s="18" t="s">
        <v>129</v>
      </c>
      <c r="BE938" s="140">
        <f>IF(N938="základní",J938,0)</f>
        <v>0</v>
      </c>
      <c r="BF938" s="140">
        <f>IF(N938="snížená",J938,0)</f>
        <v>0</v>
      </c>
      <c r="BG938" s="140">
        <f>IF(N938="zákl. přenesená",J938,0)</f>
        <v>0</v>
      </c>
      <c r="BH938" s="140">
        <f>IF(N938="sníž. přenesená",J938,0)</f>
        <v>0</v>
      </c>
      <c r="BI938" s="140">
        <f>IF(N938="nulová",J938,0)</f>
        <v>0</v>
      </c>
      <c r="BJ938" s="18" t="s">
        <v>82</v>
      </c>
      <c r="BK938" s="140">
        <f>ROUND(I938*H938,2)</f>
        <v>0</v>
      </c>
      <c r="BL938" s="18" t="s">
        <v>136</v>
      </c>
      <c r="BM938" s="139" t="s">
        <v>979</v>
      </c>
    </row>
    <row r="939" spans="2:65" s="1" customFormat="1" ht="11.25">
      <c r="B939" s="33"/>
      <c r="D939" s="141" t="s">
        <v>138</v>
      </c>
      <c r="F939" s="142" t="s">
        <v>980</v>
      </c>
      <c r="I939" s="143"/>
      <c r="L939" s="33"/>
      <c r="M939" s="144"/>
      <c r="T939" s="54"/>
      <c r="AT939" s="18" t="s">
        <v>138</v>
      </c>
      <c r="AU939" s="18" t="s">
        <v>84</v>
      </c>
    </row>
    <row r="940" spans="2:65" s="12" customFormat="1" ht="11.25">
      <c r="B940" s="145"/>
      <c r="D940" s="146" t="s">
        <v>140</v>
      </c>
      <c r="E940" s="147" t="s">
        <v>19</v>
      </c>
      <c r="F940" s="148" t="s">
        <v>141</v>
      </c>
      <c r="H940" s="147" t="s">
        <v>19</v>
      </c>
      <c r="I940" s="149"/>
      <c r="L940" s="145"/>
      <c r="M940" s="150"/>
      <c r="T940" s="151"/>
      <c r="AT940" s="147" t="s">
        <v>140</v>
      </c>
      <c r="AU940" s="147" t="s">
        <v>84</v>
      </c>
      <c r="AV940" s="12" t="s">
        <v>82</v>
      </c>
      <c r="AW940" s="12" t="s">
        <v>35</v>
      </c>
      <c r="AX940" s="12" t="s">
        <v>74</v>
      </c>
      <c r="AY940" s="147" t="s">
        <v>129</v>
      </c>
    </row>
    <row r="941" spans="2:65" s="12" customFormat="1" ht="11.25">
      <c r="B941" s="145"/>
      <c r="D941" s="146" t="s">
        <v>140</v>
      </c>
      <c r="E941" s="147" t="s">
        <v>19</v>
      </c>
      <c r="F941" s="148" t="s">
        <v>196</v>
      </c>
      <c r="H941" s="147" t="s">
        <v>19</v>
      </c>
      <c r="I941" s="149"/>
      <c r="L941" s="145"/>
      <c r="M941" s="150"/>
      <c r="T941" s="151"/>
      <c r="AT941" s="147" t="s">
        <v>140</v>
      </c>
      <c r="AU941" s="147" t="s">
        <v>84</v>
      </c>
      <c r="AV941" s="12" t="s">
        <v>82</v>
      </c>
      <c r="AW941" s="12" t="s">
        <v>35</v>
      </c>
      <c r="AX941" s="12" t="s">
        <v>74</v>
      </c>
      <c r="AY941" s="147" t="s">
        <v>129</v>
      </c>
    </row>
    <row r="942" spans="2:65" s="12" customFormat="1" ht="11.25">
      <c r="B942" s="145"/>
      <c r="D942" s="146" t="s">
        <v>140</v>
      </c>
      <c r="E942" s="147" t="s">
        <v>19</v>
      </c>
      <c r="F942" s="148" t="s">
        <v>197</v>
      </c>
      <c r="H942" s="147" t="s">
        <v>19</v>
      </c>
      <c r="I942" s="149"/>
      <c r="L942" s="145"/>
      <c r="M942" s="150"/>
      <c r="T942" s="151"/>
      <c r="AT942" s="147" t="s">
        <v>140</v>
      </c>
      <c r="AU942" s="147" t="s">
        <v>84</v>
      </c>
      <c r="AV942" s="12" t="s">
        <v>82</v>
      </c>
      <c r="AW942" s="12" t="s">
        <v>35</v>
      </c>
      <c r="AX942" s="12" t="s">
        <v>74</v>
      </c>
      <c r="AY942" s="147" t="s">
        <v>129</v>
      </c>
    </row>
    <row r="943" spans="2:65" s="12" customFormat="1" ht="11.25">
      <c r="B943" s="145"/>
      <c r="D943" s="146" t="s">
        <v>140</v>
      </c>
      <c r="E943" s="147" t="s">
        <v>19</v>
      </c>
      <c r="F943" s="148" t="s">
        <v>198</v>
      </c>
      <c r="H943" s="147" t="s">
        <v>19</v>
      </c>
      <c r="I943" s="149"/>
      <c r="L943" s="145"/>
      <c r="M943" s="150"/>
      <c r="T943" s="151"/>
      <c r="AT943" s="147" t="s">
        <v>140</v>
      </c>
      <c r="AU943" s="147" t="s">
        <v>84</v>
      </c>
      <c r="AV943" s="12" t="s">
        <v>82</v>
      </c>
      <c r="AW943" s="12" t="s">
        <v>35</v>
      </c>
      <c r="AX943" s="12" t="s">
        <v>74</v>
      </c>
      <c r="AY943" s="147" t="s">
        <v>129</v>
      </c>
    </row>
    <row r="944" spans="2:65" s="13" customFormat="1" ht="11.25">
      <c r="B944" s="152"/>
      <c r="D944" s="146" t="s">
        <v>140</v>
      </c>
      <c r="E944" s="153" t="s">
        <v>19</v>
      </c>
      <c r="F944" s="154" t="s">
        <v>199</v>
      </c>
      <c r="H944" s="155">
        <v>280.27999999999997</v>
      </c>
      <c r="I944" s="156"/>
      <c r="L944" s="152"/>
      <c r="M944" s="157"/>
      <c r="T944" s="158"/>
      <c r="AT944" s="153" t="s">
        <v>140</v>
      </c>
      <c r="AU944" s="153" t="s">
        <v>84</v>
      </c>
      <c r="AV944" s="13" t="s">
        <v>84</v>
      </c>
      <c r="AW944" s="13" t="s">
        <v>35</v>
      </c>
      <c r="AX944" s="13" t="s">
        <v>74</v>
      </c>
      <c r="AY944" s="153" t="s">
        <v>129</v>
      </c>
    </row>
    <row r="945" spans="2:65" s="12" customFormat="1" ht="11.25">
      <c r="B945" s="145"/>
      <c r="D945" s="146" t="s">
        <v>140</v>
      </c>
      <c r="E945" s="147" t="s">
        <v>19</v>
      </c>
      <c r="F945" s="148" t="s">
        <v>184</v>
      </c>
      <c r="H945" s="147" t="s">
        <v>19</v>
      </c>
      <c r="I945" s="149"/>
      <c r="L945" s="145"/>
      <c r="M945" s="150"/>
      <c r="T945" s="151"/>
      <c r="AT945" s="147" t="s">
        <v>140</v>
      </c>
      <c r="AU945" s="147" t="s">
        <v>84</v>
      </c>
      <c r="AV945" s="12" t="s">
        <v>82</v>
      </c>
      <c r="AW945" s="12" t="s">
        <v>35</v>
      </c>
      <c r="AX945" s="12" t="s">
        <v>74</v>
      </c>
      <c r="AY945" s="147" t="s">
        <v>129</v>
      </c>
    </row>
    <row r="946" spans="2:65" s="13" customFormat="1" ht="11.25">
      <c r="B946" s="152"/>
      <c r="D946" s="146" t="s">
        <v>140</v>
      </c>
      <c r="E946" s="153" t="s">
        <v>19</v>
      </c>
      <c r="F946" s="154" t="s">
        <v>185</v>
      </c>
      <c r="H946" s="155">
        <v>36.14</v>
      </c>
      <c r="I946" s="156"/>
      <c r="L946" s="152"/>
      <c r="M946" s="157"/>
      <c r="T946" s="158"/>
      <c r="AT946" s="153" t="s">
        <v>140</v>
      </c>
      <c r="AU946" s="153" t="s">
        <v>84</v>
      </c>
      <c r="AV946" s="13" t="s">
        <v>84</v>
      </c>
      <c r="AW946" s="13" t="s">
        <v>35</v>
      </c>
      <c r="AX946" s="13" t="s">
        <v>74</v>
      </c>
      <c r="AY946" s="153" t="s">
        <v>129</v>
      </c>
    </row>
    <row r="947" spans="2:65" s="13" customFormat="1" ht="11.25">
      <c r="B947" s="152"/>
      <c r="D947" s="146" t="s">
        <v>140</v>
      </c>
      <c r="E947" s="153" t="s">
        <v>19</v>
      </c>
      <c r="F947" s="154" t="s">
        <v>186</v>
      </c>
      <c r="H947" s="155">
        <v>46.28</v>
      </c>
      <c r="I947" s="156"/>
      <c r="L947" s="152"/>
      <c r="M947" s="157"/>
      <c r="T947" s="158"/>
      <c r="AT947" s="153" t="s">
        <v>140</v>
      </c>
      <c r="AU947" s="153" t="s">
        <v>84</v>
      </c>
      <c r="AV947" s="13" t="s">
        <v>84</v>
      </c>
      <c r="AW947" s="13" t="s">
        <v>35</v>
      </c>
      <c r="AX947" s="13" t="s">
        <v>74</v>
      </c>
      <c r="AY947" s="153" t="s">
        <v>129</v>
      </c>
    </row>
    <row r="948" spans="2:65" s="14" customFormat="1" ht="11.25">
      <c r="B948" s="159"/>
      <c r="D948" s="146" t="s">
        <v>140</v>
      </c>
      <c r="E948" s="160" t="s">
        <v>19</v>
      </c>
      <c r="F948" s="161" t="s">
        <v>190</v>
      </c>
      <c r="H948" s="162">
        <v>362.69999999999993</v>
      </c>
      <c r="I948" s="163"/>
      <c r="L948" s="159"/>
      <c r="M948" s="164"/>
      <c r="T948" s="165"/>
      <c r="AT948" s="160" t="s">
        <v>140</v>
      </c>
      <c r="AU948" s="160" t="s">
        <v>84</v>
      </c>
      <c r="AV948" s="14" t="s">
        <v>136</v>
      </c>
      <c r="AW948" s="14" t="s">
        <v>35</v>
      </c>
      <c r="AX948" s="14" t="s">
        <v>82</v>
      </c>
      <c r="AY948" s="160" t="s">
        <v>129</v>
      </c>
    </row>
    <row r="949" spans="2:65" s="1" customFormat="1" ht="49.15" customHeight="1">
      <c r="B949" s="33"/>
      <c r="C949" s="128" t="s">
        <v>981</v>
      </c>
      <c r="D949" s="128" t="s">
        <v>131</v>
      </c>
      <c r="E949" s="129" t="s">
        <v>982</v>
      </c>
      <c r="F949" s="130" t="s">
        <v>983</v>
      </c>
      <c r="G949" s="131" t="s">
        <v>134</v>
      </c>
      <c r="H949" s="132">
        <v>953.94</v>
      </c>
      <c r="I949" s="133"/>
      <c r="J949" s="134">
        <f>ROUND(I949*H949,2)</f>
        <v>0</v>
      </c>
      <c r="K949" s="130" t="s">
        <v>135</v>
      </c>
      <c r="L949" s="33"/>
      <c r="M949" s="135" t="s">
        <v>19</v>
      </c>
      <c r="N949" s="136" t="s">
        <v>45</v>
      </c>
      <c r="P949" s="137">
        <f>O949*H949</f>
        <v>0</v>
      </c>
      <c r="Q949" s="137">
        <v>0</v>
      </c>
      <c r="R949" s="137">
        <f>Q949*H949</f>
        <v>0</v>
      </c>
      <c r="S949" s="137">
        <v>0</v>
      </c>
      <c r="T949" s="138">
        <f>S949*H949</f>
        <v>0</v>
      </c>
      <c r="AR949" s="139" t="s">
        <v>136</v>
      </c>
      <c r="AT949" s="139" t="s">
        <v>131</v>
      </c>
      <c r="AU949" s="139" t="s">
        <v>84</v>
      </c>
      <c r="AY949" s="18" t="s">
        <v>129</v>
      </c>
      <c r="BE949" s="140">
        <f>IF(N949="základní",J949,0)</f>
        <v>0</v>
      </c>
      <c r="BF949" s="140">
        <f>IF(N949="snížená",J949,0)</f>
        <v>0</v>
      </c>
      <c r="BG949" s="140">
        <f>IF(N949="zákl. přenesená",J949,0)</f>
        <v>0</v>
      </c>
      <c r="BH949" s="140">
        <f>IF(N949="sníž. přenesená",J949,0)</f>
        <v>0</v>
      </c>
      <c r="BI949" s="140">
        <f>IF(N949="nulová",J949,0)</f>
        <v>0</v>
      </c>
      <c r="BJ949" s="18" t="s">
        <v>82</v>
      </c>
      <c r="BK949" s="140">
        <f>ROUND(I949*H949,2)</f>
        <v>0</v>
      </c>
      <c r="BL949" s="18" t="s">
        <v>136</v>
      </c>
      <c r="BM949" s="139" t="s">
        <v>984</v>
      </c>
    </row>
    <row r="950" spans="2:65" s="1" customFormat="1" ht="11.25">
      <c r="B950" s="33"/>
      <c r="D950" s="141" t="s">
        <v>138</v>
      </c>
      <c r="F950" s="142" t="s">
        <v>985</v>
      </c>
      <c r="I950" s="143"/>
      <c r="L950" s="33"/>
      <c r="M950" s="144"/>
      <c r="T950" s="54"/>
      <c r="AT950" s="18" t="s">
        <v>138</v>
      </c>
      <c r="AU950" s="18" t="s">
        <v>84</v>
      </c>
    </row>
    <row r="951" spans="2:65" s="12" customFormat="1" ht="11.25">
      <c r="B951" s="145"/>
      <c r="D951" s="146" t="s">
        <v>140</v>
      </c>
      <c r="E951" s="147" t="s">
        <v>19</v>
      </c>
      <c r="F951" s="148" t="s">
        <v>141</v>
      </c>
      <c r="H951" s="147" t="s">
        <v>19</v>
      </c>
      <c r="I951" s="149"/>
      <c r="L951" s="145"/>
      <c r="M951" s="150"/>
      <c r="T951" s="151"/>
      <c r="AT951" s="147" t="s">
        <v>140</v>
      </c>
      <c r="AU951" s="147" t="s">
        <v>84</v>
      </c>
      <c r="AV951" s="12" t="s">
        <v>82</v>
      </c>
      <c r="AW951" s="12" t="s">
        <v>35</v>
      </c>
      <c r="AX951" s="12" t="s">
        <v>74</v>
      </c>
      <c r="AY951" s="147" t="s">
        <v>129</v>
      </c>
    </row>
    <row r="952" spans="2:65" s="12" customFormat="1" ht="11.25">
      <c r="B952" s="145"/>
      <c r="D952" s="146" t="s">
        <v>140</v>
      </c>
      <c r="E952" s="147" t="s">
        <v>19</v>
      </c>
      <c r="F952" s="148" t="s">
        <v>196</v>
      </c>
      <c r="H952" s="147" t="s">
        <v>19</v>
      </c>
      <c r="I952" s="149"/>
      <c r="L952" s="145"/>
      <c r="M952" s="150"/>
      <c r="T952" s="151"/>
      <c r="AT952" s="147" t="s">
        <v>140</v>
      </c>
      <c r="AU952" s="147" t="s">
        <v>84</v>
      </c>
      <c r="AV952" s="12" t="s">
        <v>82</v>
      </c>
      <c r="AW952" s="12" t="s">
        <v>35</v>
      </c>
      <c r="AX952" s="12" t="s">
        <v>74</v>
      </c>
      <c r="AY952" s="147" t="s">
        <v>129</v>
      </c>
    </row>
    <row r="953" spans="2:65" s="12" customFormat="1" ht="11.25">
      <c r="B953" s="145"/>
      <c r="D953" s="146" t="s">
        <v>140</v>
      </c>
      <c r="E953" s="147" t="s">
        <v>19</v>
      </c>
      <c r="F953" s="148" t="s">
        <v>197</v>
      </c>
      <c r="H953" s="147" t="s">
        <v>19</v>
      </c>
      <c r="I953" s="149"/>
      <c r="L953" s="145"/>
      <c r="M953" s="150"/>
      <c r="T953" s="151"/>
      <c r="AT953" s="147" t="s">
        <v>140</v>
      </c>
      <c r="AU953" s="147" t="s">
        <v>84</v>
      </c>
      <c r="AV953" s="12" t="s">
        <v>82</v>
      </c>
      <c r="AW953" s="12" t="s">
        <v>35</v>
      </c>
      <c r="AX953" s="12" t="s">
        <v>74</v>
      </c>
      <c r="AY953" s="147" t="s">
        <v>129</v>
      </c>
    </row>
    <row r="954" spans="2:65" s="12" customFormat="1" ht="22.5">
      <c r="B954" s="145"/>
      <c r="D954" s="146" t="s">
        <v>140</v>
      </c>
      <c r="E954" s="147" t="s">
        <v>19</v>
      </c>
      <c r="F954" s="148" t="s">
        <v>200</v>
      </c>
      <c r="H954" s="147" t="s">
        <v>19</v>
      </c>
      <c r="I954" s="149"/>
      <c r="L954" s="145"/>
      <c r="M954" s="150"/>
      <c r="T954" s="151"/>
      <c r="AT954" s="147" t="s">
        <v>140</v>
      </c>
      <c r="AU954" s="147" t="s">
        <v>84</v>
      </c>
      <c r="AV954" s="12" t="s">
        <v>82</v>
      </c>
      <c r="AW954" s="12" t="s">
        <v>35</v>
      </c>
      <c r="AX954" s="12" t="s">
        <v>74</v>
      </c>
      <c r="AY954" s="147" t="s">
        <v>129</v>
      </c>
    </row>
    <row r="955" spans="2:65" s="13" customFormat="1" ht="11.25">
      <c r="B955" s="152"/>
      <c r="D955" s="146" t="s">
        <v>140</v>
      </c>
      <c r="E955" s="153" t="s">
        <v>19</v>
      </c>
      <c r="F955" s="154" t="s">
        <v>220</v>
      </c>
      <c r="H955" s="155">
        <v>953.94</v>
      </c>
      <c r="I955" s="156"/>
      <c r="L955" s="152"/>
      <c r="M955" s="157"/>
      <c r="T955" s="158"/>
      <c r="AT955" s="153" t="s">
        <v>140</v>
      </c>
      <c r="AU955" s="153" t="s">
        <v>84</v>
      </c>
      <c r="AV955" s="13" t="s">
        <v>84</v>
      </c>
      <c r="AW955" s="13" t="s">
        <v>35</v>
      </c>
      <c r="AX955" s="13" t="s">
        <v>74</v>
      </c>
      <c r="AY955" s="153" t="s">
        <v>129</v>
      </c>
    </row>
    <row r="956" spans="2:65" s="14" customFormat="1" ht="11.25">
      <c r="B956" s="159"/>
      <c r="D956" s="146" t="s">
        <v>140</v>
      </c>
      <c r="E956" s="160" t="s">
        <v>19</v>
      </c>
      <c r="F956" s="161" t="s">
        <v>190</v>
      </c>
      <c r="H956" s="162">
        <v>953.94</v>
      </c>
      <c r="I956" s="163"/>
      <c r="L956" s="159"/>
      <c r="M956" s="164"/>
      <c r="T956" s="165"/>
      <c r="AT956" s="160" t="s">
        <v>140</v>
      </c>
      <c r="AU956" s="160" t="s">
        <v>84</v>
      </c>
      <c r="AV956" s="14" t="s">
        <v>136</v>
      </c>
      <c r="AW956" s="14" t="s">
        <v>35</v>
      </c>
      <c r="AX956" s="14" t="s">
        <v>82</v>
      </c>
      <c r="AY956" s="160" t="s">
        <v>129</v>
      </c>
    </row>
    <row r="957" spans="2:65" s="1" customFormat="1" ht="44.25" customHeight="1">
      <c r="B957" s="33"/>
      <c r="C957" s="128" t="s">
        <v>986</v>
      </c>
      <c r="D957" s="128" t="s">
        <v>131</v>
      </c>
      <c r="E957" s="129" t="s">
        <v>987</v>
      </c>
      <c r="F957" s="130" t="s">
        <v>988</v>
      </c>
      <c r="G957" s="131" t="s">
        <v>134</v>
      </c>
      <c r="H957" s="132">
        <v>250</v>
      </c>
      <c r="I957" s="133"/>
      <c r="J957" s="134">
        <f>ROUND(I957*H957,2)</f>
        <v>0</v>
      </c>
      <c r="K957" s="130" t="s">
        <v>135</v>
      </c>
      <c r="L957" s="33"/>
      <c r="M957" s="135" t="s">
        <v>19</v>
      </c>
      <c r="N957" s="136" t="s">
        <v>45</v>
      </c>
      <c r="P957" s="137">
        <f>O957*H957</f>
        <v>0</v>
      </c>
      <c r="Q957" s="137">
        <v>0.34499999999999997</v>
      </c>
      <c r="R957" s="137">
        <f>Q957*H957</f>
        <v>86.25</v>
      </c>
      <c r="S957" s="137">
        <v>0</v>
      </c>
      <c r="T957" s="138">
        <f>S957*H957</f>
        <v>0</v>
      </c>
      <c r="AR957" s="139" t="s">
        <v>136</v>
      </c>
      <c r="AT957" s="139" t="s">
        <v>131</v>
      </c>
      <c r="AU957" s="139" t="s">
        <v>84</v>
      </c>
      <c r="AY957" s="18" t="s">
        <v>129</v>
      </c>
      <c r="BE957" s="140">
        <f>IF(N957="základní",J957,0)</f>
        <v>0</v>
      </c>
      <c r="BF957" s="140">
        <f>IF(N957="snížená",J957,0)</f>
        <v>0</v>
      </c>
      <c r="BG957" s="140">
        <f>IF(N957="zákl. přenesená",J957,0)</f>
        <v>0</v>
      </c>
      <c r="BH957" s="140">
        <f>IF(N957="sníž. přenesená",J957,0)</f>
        <v>0</v>
      </c>
      <c r="BI957" s="140">
        <f>IF(N957="nulová",J957,0)</f>
        <v>0</v>
      </c>
      <c r="BJ957" s="18" t="s">
        <v>82</v>
      </c>
      <c r="BK957" s="140">
        <f>ROUND(I957*H957,2)</f>
        <v>0</v>
      </c>
      <c r="BL957" s="18" t="s">
        <v>136</v>
      </c>
      <c r="BM957" s="139" t="s">
        <v>989</v>
      </c>
    </row>
    <row r="958" spans="2:65" s="1" customFormat="1" ht="11.25">
      <c r="B958" s="33"/>
      <c r="D958" s="141" t="s">
        <v>138</v>
      </c>
      <c r="F958" s="142" t="s">
        <v>990</v>
      </c>
      <c r="I958" s="143"/>
      <c r="L958" s="33"/>
      <c r="M958" s="144"/>
      <c r="T958" s="54"/>
      <c r="AT958" s="18" t="s">
        <v>138</v>
      </c>
      <c r="AU958" s="18" t="s">
        <v>84</v>
      </c>
    </row>
    <row r="959" spans="2:65" s="13" customFormat="1" ht="11.25">
      <c r="B959" s="152"/>
      <c r="D959" s="146" t="s">
        <v>140</v>
      </c>
      <c r="E959" s="153" t="s">
        <v>19</v>
      </c>
      <c r="F959" s="154" t="s">
        <v>991</v>
      </c>
      <c r="H959" s="155">
        <v>250</v>
      </c>
      <c r="I959" s="156"/>
      <c r="L959" s="152"/>
      <c r="M959" s="157"/>
      <c r="T959" s="158"/>
      <c r="AT959" s="153" t="s">
        <v>140</v>
      </c>
      <c r="AU959" s="153" t="s">
        <v>84</v>
      </c>
      <c r="AV959" s="13" t="s">
        <v>84</v>
      </c>
      <c r="AW959" s="13" t="s">
        <v>35</v>
      </c>
      <c r="AX959" s="13" t="s">
        <v>82</v>
      </c>
      <c r="AY959" s="153" t="s">
        <v>129</v>
      </c>
    </row>
    <row r="960" spans="2:65" s="1" customFormat="1" ht="24.2" customHeight="1">
      <c r="B960" s="33"/>
      <c r="C960" s="128" t="s">
        <v>992</v>
      </c>
      <c r="D960" s="128" t="s">
        <v>131</v>
      </c>
      <c r="E960" s="129" t="s">
        <v>993</v>
      </c>
      <c r="F960" s="130" t="s">
        <v>994</v>
      </c>
      <c r="G960" s="131" t="s">
        <v>134</v>
      </c>
      <c r="H960" s="132">
        <v>1346.06</v>
      </c>
      <c r="I960" s="133"/>
      <c r="J960" s="134">
        <f>ROUND(I960*H960,2)</f>
        <v>0</v>
      </c>
      <c r="K960" s="130" t="s">
        <v>135</v>
      </c>
      <c r="L960" s="33"/>
      <c r="M960" s="135" t="s">
        <v>19</v>
      </c>
      <c r="N960" s="136" t="s">
        <v>45</v>
      </c>
      <c r="P960" s="137">
        <f>O960*H960</f>
        <v>0</v>
      </c>
      <c r="Q960" s="137">
        <v>0</v>
      </c>
      <c r="R960" s="137">
        <f>Q960*H960</f>
        <v>0</v>
      </c>
      <c r="S960" s="137">
        <v>0</v>
      </c>
      <c r="T960" s="138">
        <f>S960*H960</f>
        <v>0</v>
      </c>
      <c r="AR960" s="139" t="s">
        <v>136</v>
      </c>
      <c r="AT960" s="139" t="s">
        <v>131</v>
      </c>
      <c r="AU960" s="139" t="s">
        <v>84</v>
      </c>
      <c r="AY960" s="18" t="s">
        <v>129</v>
      </c>
      <c r="BE960" s="140">
        <f>IF(N960="základní",J960,0)</f>
        <v>0</v>
      </c>
      <c r="BF960" s="140">
        <f>IF(N960="snížená",J960,0)</f>
        <v>0</v>
      </c>
      <c r="BG960" s="140">
        <f>IF(N960="zákl. přenesená",J960,0)</f>
        <v>0</v>
      </c>
      <c r="BH960" s="140">
        <f>IF(N960="sníž. přenesená",J960,0)</f>
        <v>0</v>
      </c>
      <c r="BI960" s="140">
        <f>IF(N960="nulová",J960,0)</f>
        <v>0</v>
      </c>
      <c r="BJ960" s="18" t="s">
        <v>82</v>
      </c>
      <c r="BK960" s="140">
        <f>ROUND(I960*H960,2)</f>
        <v>0</v>
      </c>
      <c r="BL960" s="18" t="s">
        <v>136</v>
      </c>
      <c r="BM960" s="139" t="s">
        <v>995</v>
      </c>
    </row>
    <row r="961" spans="2:51" s="1" customFormat="1" ht="11.25">
      <c r="B961" s="33"/>
      <c r="D961" s="141" t="s">
        <v>138</v>
      </c>
      <c r="F961" s="142" t="s">
        <v>996</v>
      </c>
      <c r="I961" s="143"/>
      <c r="L961" s="33"/>
      <c r="M961" s="144"/>
      <c r="T961" s="54"/>
      <c r="AT961" s="18" t="s">
        <v>138</v>
      </c>
      <c r="AU961" s="18" t="s">
        <v>84</v>
      </c>
    </row>
    <row r="962" spans="2:51" s="12" customFormat="1" ht="11.25">
      <c r="B962" s="145"/>
      <c r="D962" s="146" t="s">
        <v>140</v>
      </c>
      <c r="E962" s="147" t="s">
        <v>19</v>
      </c>
      <c r="F962" s="148" t="s">
        <v>141</v>
      </c>
      <c r="H962" s="147" t="s">
        <v>19</v>
      </c>
      <c r="I962" s="149"/>
      <c r="L962" s="145"/>
      <c r="M962" s="150"/>
      <c r="T962" s="151"/>
      <c r="AT962" s="147" t="s">
        <v>140</v>
      </c>
      <c r="AU962" s="147" t="s">
        <v>84</v>
      </c>
      <c r="AV962" s="12" t="s">
        <v>82</v>
      </c>
      <c r="AW962" s="12" t="s">
        <v>35</v>
      </c>
      <c r="AX962" s="12" t="s">
        <v>74</v>
      </c>
      <c r="AY962" s="147" t="s">
        <v>129</v>
      </c>
    </row>
    <row r="963" spans="2:51" s="12" customFormat="1" ht="11.25">
      <c r="B963" s="145"/>
      <c r="D963" s="146" t="s">
        <v>140</v>
      </c>
      <c r="E963" s="147" t="s">
        <v>19</v>
      </c>
      <c r="F963" s="148" t="s">
        <v>196</v>
      </c>
      <c r="H963" s="147" t="s">
        <v>19</v>
      </c>
      <c r="I963" s="149"/>
      <c r="L963" s="145"/>
      <c r="M963" s="150"/>
      <c r="T963" s="151"/>
      <c r="AT963" s="147" t="s">
        <v>140</v>
      </c>
      <c r="AU963" s="147" t="s">
        <v>84</v>
      </c>
      <c r="AV963" s="12" t="s">
        <v>82</v>
      </c>
      <c r="AW963" s="12" t="s">
        <v>35</v>
      </c>
      <c r="AX963" s="12" t="s">
        <v>74</v>
      </c>
      <c r="AY963" s="147" t="s">
        <v>129</v>
      </c>
    </row>
    <row r="964" spans="2:51" s="12" customFormat="1" ht="11.25">
      <c r="B964" s="145"/>
      <c r="D964" s="146" t="s">
        <v>140</v>
      </c>
      <c r="E964" s="147" t="s">
        <v>19</v>
      </c>
      <c r="F964" s="148" t="s">
        <v>197</v>
      </c>
      <c r="H964" s="147" t="s">
        <v>19</v>
      </c>
      <c r="I964" s="149"/>
      <c r="L964" s="145"/>
      <c r="M964" s="150"/>
      <c r="T964" s="151"/>
      <c r="AT964" s="147" t="s">
        <v>140</v>
      </c>
      <c r="AU964" s="147" t="s">
        <v>84</v>
      </c>
      <c r="AV964" s="12" t="s">
        <v>82</v>
      </c>
      <c r="AW964" s="12" t="s">
        <v>35</v>
      </c>
      <c r="AX964" s="12" t="s">
        <v>74</v>
      </c>
      <c r="AY964" s="147" t="s">
        <v>129</v>
      </c>
    </row>
    <row r="965" spans="2:51" s="12" customFormat="1" ht="11.25">
      <c r="B965" s="145"/>
      <c r="D965" s="146" t="s">
        <v>140</v>
      </c>
      <c r="E965" s="147" t="s">
        <v>19</v>
      </c>
      <c r="F965" s="148" t="s">
        <v>950</v>
      </c>
      <c r="H965" s="147" t="s">
        <v>19</v>
      </c>
      <c r="I965" s="149"/>
      <c r="L965" s="145"/>
      <c r="M965" s="150"/>
      <c r="T965" s="151"/>
      <c r="AT965" s="147" t="s">
        <v>140</v>
      </c>
      <c r="AU965" s="147" t="s">
        <v>84</v>
      </c>
      <c r="AV965" s="12" t="s">
        <v>82</v>
      </c>
      <c r="AW965" s="12" t="s">
        <v>35</v>
      </c>
      <c r="AX965" s="12" t="s">
        <v>74</v>
      </c>
      <c r="AY965" s="147" t="s">
        <v>129</v>
      </c>
    </row>
    <row r="966" spans="2:51" s="12" customFormat="1" ht="11.25">
      <c r="B966" s="145"/>
      <c r="D966" s="146" t="s">
        <v>140</v>
      </c>
      <c r="E966" s="147" t="s">
        <v>19</v>
      </c>
      <c r="F966" s="148" t="s">
        <v>198</v>
      </c>
      <c r="H966" s="147" t="s">
        <v>19</v>
      </c>
      <c r="I966" s="149"/>
      <c r="L966" s="145"/>
      <c r="M966" s="150"/>
      <c r="T966" s="151"/>
      <c r="AT966" s="147" t="s">
        <v>140</v>
      </c>
      <c r="AU966" s="147" t="s">
        <v>84</v>
      </c>
      <c r="AV966" s="12" t="s">
        <v>82</v>
      </c>
      <c r="AW966" s="12" t="s">
        <v>35</v>
      </c>
      <c r="AX966" s="12" t="s">
        <v>74</v>
      </c>
      <c r="AY966" s="147" t="s">
        <v>129</v>
      </c>
    </row>
    <row r="967" spans="2:51" s="13" customFormat="1" ht="11.25">
      <c r="B967" s="152"/>
      <c r="D967" s="146" t="s">
        <v>140</v>
      </c>
      <c r="E967" s="153" t="s">
        <v>19</v>
      </c>
      <c r="F967" s="154" t="s">
        <v>199</v>
      </c>
      <c r="H967" s="155">
        <v>280.27999999999997</v>
      </c>
      <c r="I967" s="156"/>
      <c r="L967" s="152"/>
      <c r="M967" s="157"/>
      <c r="T967" s="158"/>
      <c r="AT967" s="153" t="s">
        <v>140</v>
      </c>
      <c r="AU967" s="153" t="s">
        <v>84</v>
      </c>
      <c r="AV967" s="13" t="s">
        <v>84</v>
      </c>
      <c r="AW967" s="13" t="s">
        <v>35</v>
      </c>
      <c r="AX967" s="13" t="s">
        <v>74</v>
      </c>
      <c r="AY967" s="153" t="s">
        <v>129</v>
      </c>
    </row>
    <row r="968" spans="2:51" s="12" customFormat="1" ht="22.5">
      <c r="B968" s="145"/>
      <c r="D968" s="146" t="s">
        <v>140</v>
      </c>
      <c r="E968" s="147" t="s">
        <v>19</v>
      </c>
      <c r="F968" s="148" t="s">
        <v>200</v>
      </c>
      <c r="H968" s="147" t="s">
        <v>19</v>
      </c>
      <c r="I968" s="149"/>
      <c r="L968" s="145"/>
      <c r="M968" s="150"/>
      <c r="T968" s="151"/>
      <c r="AT968" s="147" t="s">
        <v>140</v>
      </c>
      <c r="AU968" s="147" t="s">
        <v>84</v>
      </c>
      <c r="AV968" s="12" t="s">
        <v>82</v>
      </c>
      <c r="AW968" s="12" t="s">
        <v>35</v>
      </c>
      <c r="AX968" s="12" t="s">
        <v>74</v>
      </c>
      <c r="AY968" s="147" t="s">
        <v>129</v>
      </c>
    </row>
    <row r="969" spans="2:51" s="13" customFormat="1" ht="11.25">
      <c r="B969" s="152"/>
      <c r="D969" s="146" t="s">
        <v>140</v>
      </c>
      <c r="E969" s="153" t="s">
        <v>19</v>
      </c>
      <c r="F969" s="154" t="s">
        <v>201</v>
      </c>
      <c r="H969" s="155">
        <v>94.77</v>
      </c>
      <c r="I969" s="156"/>
      <c r="L969" s="152"/>
      <c r="M969" s="157"/>
      <c r="T969" s="158"/>
      <c r="AT969" s="153" t="s">
        <v>140</v>
      </c>
      <c r="AU969" s="153" t="s">
        <v>84</v>
      </c>
      <c r="AV969" s="13" t="s">
        <v>84</v>
      </c>
      <c r="AW969" s="13" t="s">
        <v>35</v>
      </c>
      <c r="AX969" s="13" t="s">
        <v>74</v>
      </c>
      <c r="AY969" s="153" t="s">
        <v>129</v>
      </c>
    </row>
    <row r="970" spans="2:51" s="13" customFormat="1" ht="11.25">
      <c r="B970" s="152"/>
      <c r="D970" s="146" t="s">
        <v>140</v>
      </c>
      <c r="E970" s="153" t="s">
        <v>19</v>
      </c>
      <c r="F970" s="154" t="s">
        <v>202</v>
      </c>
      <c r="H970" s="155">
        <v>762.32</v>
      </c>
      <c r="I970" s="156"/>
      <c r="L970" s="152"/>
      <c r="M970" s="157"/>
      <c r="T970" s="158"/>
      <c r="AT970" s="153" t="s">
        <v>140</v>
      </c>
      <c r="AU970" s="153" t="s">
        <v>84</v>
      </c>
      <c r="AV970" s="13" t="s">
        <v>84</v>
      </c>
      <c r="AW970" s="13" t="s">
        <v>35</v>
      </c>
      <c r="AX970" s="13" t="s">
        <v>74</v>
      </c>
      <c r="AY970" s="153" t="s">
        <v>129</v>
      </c>
    </row>
    <row r="971" spans="2:51" s="13" customFormat="1" ht="11.25">
      <c r="B971" s="152"/>
      <c r="D971" s="146" t="s">
        <v>140</v>
      </c>
      <c r="E971" s="153" t="s">
        <v>19</v>
      </c>
      <c r="F971" s="154" t="s">
        <v>203</v>
      </c>
      <c r="H971" s="155">
        <v>96.85</v>
      </c>
      <c r="I971" s="156"/>
      <c r="L971" s="152"/>
      <c r="M971" s="157"/>
      <c r="T971" s="158"/>
      <c r="AT971" s="153" t="s">
        <v>140</v>
      </c>
      <c r="AU971" s="153" t="s">
        <v>84</v>
      </c>
      <c r="AV971" s="13" t="s">
        <v>84</v>
      </c>
      <c r="AW971" s="13" t="s">
        <v>35</v>
      </c>
      <c r="AX971" s="13" t="s">
        <v>74</v>
      </c>
      <c r="AY971" s="153" t="s">
        <v>129</v>
      </c>
    </row>
    <row r="972" spans="2:51" s="12" customFormat="1" ht="11.25">
      <c r="B972" s="145"/>
      <c r="D972" s="146" t="s">
        <v>140</v>
      </c>
      <c r="E972" s="147" t="s">
        <v>19</v>
      </c>
      <c r="F972" s="148" t="s">
        <v>187</v>
      </c>
      <c r="H972" s="147" t="s">
        <v>19</v>
      </c>
      <c r="I972" s="149"/>
      <c r="L972" s="145"/>
      <c r="M972" s="150"/>
      <c r="T972" s="151"/>
      <c r="AT972" s="147" t="s">
        <v>140</v>
      </c>
      <c r="AU972" s="147" t="s">
        <v>84</v>
      </c>
      <c r="AV972" s="12" t="s">
        <v>82</v>
      </c>
      <c r="AW972" s="12" t="s">
        <v>35</v>
      </c>
      <c r="AX972" s="12" t="s">
        <v>74</v>
      </c>
      <c r="AY972" s="147" t="s">
        <v>129</v>
      </c>
    </row>
    <row r="973" spans="2:51" s="13" customFormat="1" ht="11.25">
      <c r="B973" s="152"/>
      <c r="D973" s="146" t="s">
        <v>140</v>
      </c>
      <c r="E973" s="153" t="s">
        <v>19</v>
      </c>
      <c r="F973" s="154" t="s">
        <v>188</v>
      </c>
      <c r="H973" s="155">
        <v>20.02</v>
      </c>
      <c r="I973" s="156"/>
      <c r="L973" s="152"/>
      <c r="M973" s="157"/>
      <c r="T973" s="158"/>
      <c r="AT973" s="153" t="s">
        <v>140</v>
      </c>
      <c r="AU973" s="153" t="s">
        <v>84</v>
      </c>
      <c r="AV973" s="13" t="s">
        <v>84</v>
      </c>
      <c r="AW973" s="13" t="s">
        <v>35</v>
      </c>
      <c r="AX973" s="13" t="s">
        <v>74</v>
      </c>
      <c r="AY973" s="153" t="s">
        <v>129</v>
      </c>
    </row>
    <row r="974" spans="2:51" s="13" customFormat="1" ht="11.25">
      <c r="B974" s="152"/>
      <c r="D974" s="146" t="s">
        <v>140</v>
      </c>
      <c r="E974" s="153" t="s">
        <v>19</v>
      </c>
      <c r="F974" s="154" t="s">
        <v>189</v>
      </c>
      <c r="H974" s="155">
        <v>9.4</v>
      </c>
      <c r="I974" s="156"/>
      <c r="L974" s="152"/>
      <c r="M974" s="157"/>
      <c r="T974" s="158"/>
      <c r="AT974" s="153" t="s">
        <v>140</v>
      </c>
      <c r="AU974" s="153" t="s">
        <v>84</v>
      </c>
      <c r="AV974" s="13" t="s">
        <v>84</v>
      </c>
      <c r="AW974" s="13" t="s">
        <v>35</v>
      </c>
      <c r="AX974" s="13" t="s">
        <v>74</v>
      </c>
      <c r="AY974" s="153" t="s">
        <v>129</v>
      </c>
    </row>
    <row r="975" spans="2:51" s="12" customFormat="1" ht="11.25">
      <c r="B975" s="145"/>
      <c r="D975" s="146" t="s">
        <v>140</v>
      </c>
      <c r="E975" s="147" t="s">
        <v>19</v>
      </c>
      <c r="F975" s="148" t="s">
        <v>184</v>
      </c>
      <c r="H975" s="147" t="s">
        <v>19</v>
      </c>
      <c r="I975" s="149"/>
      <c r="L975" s="145"/>
      <c r="M975" s="150"/>
      <c r="T975" s="151"/>
      <c r="AT975" s="147" t="s">
        <v>140</v>
      </c>
      <c r="AU975" s="147" t="s">
        <v>84</v>
      </c>
      <c r="AV975" s="12" t="s">
        <v>82</v>
      </c>
      <c r="AW975" s="12" t="s">
        <v>35</v>
      </c>
      <c r="AX975" s="12" t="s">
        <v>74</v>
      </c>
      <c r="AY975" s="147" t="s">
        <v>129</v>
      </c>
    </row>
    <row r="976" spans="2:51" s="13" customFormat="1" ht="11.25">
      <c r="B976" s="152"/>
      <c r="D976" s="146" t="s">
        <v>140</v>
      </c>
      <c r="E976" s="153" t="s">
        <v>19</v>
      </c>
      <c r="F976" s="154" t="s">
        <v>185</v>
      </c>
      <c r="H976" s="155">
        <v>36.14</v>
      </c>
      <c r="I976" s="156"/>
      <c r="L976" s="152"/>
      <c r="M976" s="157"/>
      <c r="T976" s="158"/>
      <c r="AT976" s="153" t="s">
        <v>140</v>
      </c>
      <c r="AU976" s="153" t="s">
        <v>84</v>
      </c>
      <c r="AV976" s="13" t="s">
        <v>84</v>
      </c>
      <c r="AW976" s="13" t="s">
        <v>35</v>
      </c>
      <c r="AX976" s="13" t="s">
        <v>74</v>
      </c>
      <c r="AY976" s="153" t="s">
        <v>129</v>
      </c>
    </row>
    <row r="977" spans="2:65" s="13" customFormat="1" ht="11.25">
      <c r="B977" s="152"/>
      <c r="D977" s="146" t="s">
        <v>140</v>
      </c>
      <c r="E977" s="153" t="s">
        <v>19</v>
      </c>
      <c r="F977" s="154" t="s">
        <v>186</v>
      </c>
      <c r="H977" s="155">
        <v>46.28</v>
      </c>
      <c r="I977" s="156"/>
      <c r="L977" s="152"/>
      <c r="M977" s="157"/>
      <c r="T977" s="158"/>
      <c r="AT977" s="153" t="s">
        <v>140</v>
      </c>
      <c r="AU977" s="153" t="s">
        <v>84</v>
      </c>
      <c r="AV977" s="13" t="s">
        <v>84</v>
      </c>
      <c r="AW977" s="13" t="s">
        <v>35</v>
      </c>
      <c r="AX977" s="13" t="s">
        <v>74</v>
      </c>
      <c r="AY977" s="153" t="s">
        <v>129</v>
      </c>
    </row>
    <row r="978" spans="2:65" s="14" customFormat="1" ht="11.25">
      <c r="B978" s="159"/>
      <c r="D978" s="146" t="s">
        <v>140</v>
      </c>
      <c r="E978" s="160" t="s">
        <v>19</v>
      </c>
      <c r="F978" s="161" t="s">
        <v>190</v>
      </c>
      <c r="H978" s="162">
        <v>1346.06</v>
      </c>
      <c r="I978" s="163"/>
      <c r="L978" s="159"/>
      <c r="M978" s="164"/>
      <c r="T978" s="165"/>
      <c r="AT978" s="160" t="s">
        <v>140</v>
      </c>
      <c r="AU978" s="160" t="s">
        <v>84</v>
      </c>
      <c r="AV978" s="14" t="s">
        <v>136</v>
      </c>
      <c r="AW978" s="14" t="s">
        <v>35</v>
      </c>
      <c r="AX978" s="14" t="s">
        <v>82</v>
      </c>
      <c r="AY978" s="160" t="s">
        <v>129</v>
      </c>
    </row>
    <row r="979" spans="2:65" s="1" customFormat="1" ht="24.2" customHeight="1">
      <c r="B979" s="33"/>
      <c r="C979" s="128" t="s">
        <v>997</v>
      </c>
      <c r="D979" s="128" t="s">
        <v>131</v>
      </c>
      <c r="E979" s="129" t="s">
        <v>998</v>
      </c>
      <c r="F979" s="130" t="s">
        <v>999</v>
      </c>
      <c r="G979" s="131" t="s">
        <v>134</v>
      </c>
      <c r="H979" s="132">
        <v>6269.42</v>
      </c>
      <c r="I979" s="133"/>
      <c r="J979" s="134">
        <f>ROUND(I979*H979,2)</f>
        <v>0</v>
      </c>
      <c r="K979" s="130" t="s">
        <v>135</v>
      </c>
      <c r="L979" s="33"/>
      <c r="M979" s="135" t="s">
        <v>19</v>
      </c>
      <c r="N979" s="136" t="s">
        <v>45</v>
      </c>
      <c r="P979" s="137">
        <f>O979*H979</f>
        <v>0</v>
      </c>
      <c r="Q979" s="137">
        <v>0</v>
      </c>
      <c r="R979" s="137">
        <f>Q979*H979</f>
        <v>0</v>
      </c>
      <c r="S979" s="137">
        <v>0</v>
      </c>
      <c r="T979" s="138">
        <f>S979*H979</f>
        <v>0</v>
      </c>
      <c r="AR979" s="139" t="s">
        <v>136</v>
      </c>
      <c r="AT979" s="139" t="s">
        <v>131</v>
      </c>
      <c r="AU979" s="139" t="s">
        <v>84</v>
      </c>
      <c r="AY979" s="18" t="s">
        <v>129</v>
      </c>
      <c r="BE979" s="140">
        <f>IF(N979="základní",J979,0)</f>
        <v>0</v>
      </c>
      <c r="BF979" s="140">
        <f>IF(N979="snížená",J979,0)</f>
        <v>0</v>
      </c>
      <c r="BG979" s="140">
        <f>IF(N979="zákl. přenesená",J979,0)</f>
        <v>0</v>
      </c>
      <c r="BH979" s="140">
        <f>IF(N979="sníž. přenesená",J979,0)</f>
        <v>0</v>
      </c>
      <c r="BI979" s="140">
        <f>IF(N979="nulová",J979,0)</f>
        <v>0</v>
      </c>
      <c r="BJ979" s="18" t="s">
        <v>82</v>
      </c>
      <c r="BK979" s="140">
        <f>ROUND(I979*H979,2)</f>
        <v>0</v>
      </c>
      <c r="BL979" s="18" t="s">
        <v>136</v>
      </c>
      <c r="BM979" s="139" t="s">
        <v>1000</v>
      </c>
    </row>
    <row r="980" spans="2:65" s="1" customFormat="1" ht="11.25">
      <c r="B980" s="33"/>
      <c r="D980" s="141" t="s">
        <v>138</v>
      </c>
      <c r="F980" s="142" t="s">
        <v>1001</v>
      </c>
      <c r="I980" s="143"/>
      <c r="L980" s="33"/>
      <c r="M980" s="144"/>
      <c r="T980" s="54"/>
      <c r="AT980" s="18" t="s">
        <v>138</v>
      </c>
      <c r="AU980" s="18" t="s">
        <v>84</v>
      </c>
    </row>
    <row r="981" spans="2:65" s="12" customFormat="1" ht="11.25">
      <c r="B981" s="145"/>
      <c r="D981" s="146" t="s">
        <v>140</v>
      </c>
      <c r="E981" s="147" t="s">
        <v>19</v>
      </c>
      <c r="F981" s="148" t="s">
        <v>198</v>
      </c>
      <c r="H981" s="147" t="s">
        <v>19</v>
      </c>
      <c r="I981" s="149"/>
      <c r="L981" s="145"/>
      <c r="M981" s="150"/>
      <c r="T981" s="151"/>
      <c r="AT981" s="147" t="s">
        <v>140</v>
      </c>
      <c r="AU981" s="147" t="s">
        <v>84</v>
      </c>
      <c r="AV981" s="12" t="s">
        <v>82</v>
      </c>
      <c r="AW981" s="12" t="s">
        <v>35</v>
      </c>
      <c r="AX981" s="12" t="s">
        <v>74</v>
      </c>
      <c r="AY981" s="147" t="s">
        <v>129</v>
      </c>
    </row>
    <row r="982" spans="2:65" s="12" customFormat="1" ht="11.25">
      <c r="B982" s="145"/>
      <c r="D982" s="146" t="s">
        <v>140</v>
      </c>
      <c r="E982" s="147" t="s">
        <v>19</v>
      </c>
      <c r="F982" s="148" t="s">
        <v>1002</v>
      </c>
      <c r="H982" s="147" t="s">
        <v>19</v>
      </c>
      <c r="I982" s="149"/>
      <c r="L982" s="145"/>
      <c r="M982" s="150"/>
      <c r="T982" s="151"/>
      <c r="AT982" s="147" t="s">
        <v>140</v>
      </c>
      <c r="AU982" s="147" t="s">
        <v>84</v>
      </c>
      <c r="AV982" s="12" t="s">
        <v>82</v>
      </c>
      <c r="AW982" s="12" t="s">
        <v>35</v>
      </c>
      <c r="AX982" s="12" t="s">
        <v>74</v>
      </c>
      <c r="AY982" s="147" t="s">
        <v>129</v>
      </c>
    </row>
    <row r="983" spans="2:65" s="12" customFormat="1" ht="11.25">
      <c r="B983" s="145"/>
      <c r="D983" s="146" t="s">
        <v>140</v>
      </c>
      <c r="E983" s="147" t="s">
        <v>19</v>
      </c>
      <c r="F983" s="148" t="s">
        <v>187</v>
      </c>
      <c r="H983" s="147" t="s">
        <v>19</v>
      </c>
      <c r="I983" s="149"/>
      <c r="L983" s="145"/>
      <c r="M983" s="150"/>
      <c r="T983" s="151"/>
      <c r="AT983" s="147" t="s">
        <v>140</v>
      </c>
      <c r="AU983" s="147" t="s">
        <v>84</v>
      </c>
      <c r="AV983" s="12" t="s">
        <v>82</v>
      </c>
      <c r="AW983" s="12" t="s">
        <v>35</v>
      </c>
      <c r="AX983" s="12" t="s">
        <v>74</v>
      </c>
      <c r="AY983" s="147" t="s">
        <v>129</v>
      </c>
    </row>
    <row r="984" spans="2:65" s="13" customFormat="1" ht="11.25">
      <c r="B984" s="152"/>
      <c r="D984" s="146" t="s">
        <v>140</v>
      </c>
      <c r="E984" s="153" t="s">
        <v>19</v>
      </c>
      <c r="F984" s="154" t="s">
        <v>1003</v>
      </c>
      <c r="H984" s="155">
        <v>6123.6</v>
      </c>
      <c r="I984" s="156"/>
      <c r="L984" s="152"/>
      <c r="M984" s="157"/>
      <c r="T984" s="158"/>
      <c r="AT984" s="153" t="s">
        <v>140</v>
      </c>
      <c r="AU984" s="153" t="s">
        <v>84</v>
      </c>
      <c r="AV984" s="13" t="s">
        <v>84</v>
      </c>
      <c r="AW984" s="13" t="s">
        <v>35</v>
      </c>
      <c r="AX984" s="13" t="s">
        <v>74</v>
      </c>
      <c r="AY984" s="153" t="s">
        <v>129</v>
      </c>
    </row>
    <row r="985" spans="2:65" s="15" customFormat="1" ht="11.25">
      <c r="B985" s="166"/>
      <c r="D985" s="146" t="s">
        <v>140</v>
      </c>
      <c r="E985" s="167" t="s">
        <v>19</v>
      </c>
      <c r="F985" s="168" t="s">
        <v>348</v>
      </c>
      <c r="H985" s="169">
        <v>6123.6</v>
      </c>
      <c r="I985" s="170"/>
      <c r="L985" s="166"/>
      <c r="M985" s="171"/>
      <c r="T985" s="172"/>
      <c r="AT985" s="167" t="s">
        <v>140</v>
      </c>
      <c r="AU985" s="167" t="s">
        <v>84</v>
      </c>
      <c r="AV985" s="15" t="s">
        <v>149</v>
      </c>
      <c r="AW985" s="15" t="s">
        <v>35</v>
      </c>
      <c r="AX985" s="15" t="s">
        <v>74</v>
      </c>
      <c r="AY985" s="167" t="s">
        <v>129</v>
      </c>
    </row>
    <row r="986" spans="2:65" s="12" customFormat="1" ht="11.25">
      <c r="B986" s="145"/>
      <c r="D986" s="146" t="s">
        <v>140</v>
      </c>
      <c r="E986" s="147" t="s">
        <v>19</v>
      </c>
      <c r="F986" s="148" t="s">
        <v>184</v>
      </c>
      <c r="H986" s="147" t="s">
        <v>19</v>
      </c>
      <c r="I986" s="149"/>
      <c r="L986" s="145"/>
      <c r="M986" s="150"/>
      <c r="T986" s="151"/>
      <c r="AT986" s="147" t="s">
        <v>140</v>
      </c>
      <c r="AU986" s="147" t="s">
        <v>84</v>
      </c>
      <c r="AV986" s="12" t="s">
        <v>82</v>
      </c>
      <c r="AW986" s="12" t="s">
        <v>35</v>
      </c>
      <c r="AX986" s="12" t="s">
        <v>74</v>
      </c>
      <c r="AY986" s="147" t="s">
        <v>129</v>
      </c>
    </row>
    <row r="987" spans="2:65" s="13" customFormat="1" ht="11.25">
      <c r="B987" s="152"/>
      <c r="D987" s="146" t="s">
        <v>140</v>
      </c>
      <c r="E987" s="153" t="s">
        <v>19</v>
      </c>
      <c r="F987" s="154" t="s">
        <v>211</v>
      </c>
      <c r="H987" s="155">
        <v>63.94</v>
      </c>
      <c r="I987" s="156"/>
      <c r="L987" s="152"/>
      <c r="M987" s="157"/>
      <c r="T987" s="158"/>
      <c r="AT987" s="153" t="s">
        <v>140</v>
      </c>
      <c r="AU987" s="153" t="s">
        <v>84</v>
      </c>
      <c r="AV987" s="13" t="s">
        <v>84</v>
      </c>
      <c r="AW987" s="13" t="s">
        <v>35</v>
      </c>
      <c r="AX987" s="13" t="s">
        <v>74</v>
      </c>
      <c r="AY987" s="153" t="s">
        <v>129</v>
      </c>
    </row>
    <row r="988" spans="2:65" s="13" customFormat="1" ht="11.25">
      <c r="B988" s="152"/>
      <c r="D988" s="146" t="s">
        <v>140</v>
      </c>
      <c r="E988" s="153" t="s">
        <v>19</v>
      </c>
      <c r="F988" s="154" t="s">
        <v>212</v>
      </c>
      <c r="H988" s="155">
        <v>81.88</v>
      </c>
      <c r="I988" s="156"/>
      <c r="L988" s="152"/>
      <c r="M988" s="157"/>
      <c r="T988" s="158"/>
      <c r="AT988" s="153" t="s">
        <v>140</v>
      </c>
      <c r="AU988" s="153" t="s">
        <v>84</v>
      </c>
      <c r="AV988" s="13" t="s">
        <v>84</v>
      </c>
      <c r="AW988" s="13" t="s">
        <v>35</v>
      </c>
      <c r="AX988" s="13" t="s">
        <v>74</v>
      </c>
      <c r="AY988" s="153" t="s">
        <v>129</v>
      </c>
    </row>
    <row r="989" spans="2:65" s="14" customFormat="1" ht="11.25">
      <c r="B989" s="159"/>
      <c r="D989" s="146" t="s">
        <v>140</v>
      </c>
      <c r="E989" s="160" t="s">
        <v>19</v>
      </c>
      <c r="F989" s="161" t="s">
        <v>190</v>
      </c>
      <c r="H989" s="162">
        <v>6269.42</v>
      </c>
      <c r="I989" s="163"/>
      <c r="L989" s="159"/>
      <c r="M989" s="164"/>
      <c r="T989" s="165"/>
      <c r="AT989" s="160" t="s">
        <v>140</v>
      </c>
      <c r="AU989" s="160" t="s">
        <v>84</v>
      </c>
      <c r="AV989" s="14" t="s">
        <v>136</v>
      </c>
      <c r="AW989" s="14" t="s">
        <v>35</v>
      </c>
      <c r="AX989" s="14" t="s">
        <v>82</v>
      </c>
      <c r="AY989" s="160" t="s">
        <v>129</v>
      </c>
    </row>
    <row r="990" spans="2:65" s="1" customFormat="1" ht="37.9" customHeight="1">
      <c r="B990" s="33"/>
      <c r="C990" s="128" t="s">
        <v>1004</v>
      </c>
      <c r="D990" s="128" t="s">
        <v>131</v>
      </c>
      <c r="E990" s="129" t="s">
        <v>1005</v>
      </c>
      <c r="F990" s="130" t="s">
        <v>1006</v>
      </c>
      <c r="G990" s="131" t="s">
        <v>134</v>
      </c>
      <c r="H990" s="132">
        <v>196.6</v>
      </c>
      <c r="I990" s="133"/>
      <c r="J990" s="134">
        <f>ROUND(I990*H990,2)</f>
        <v>0</v>
      </c>
      <c r="K990" s="130" t="s">
        <v>135</v>
      </c>
      <c r="L990" s="33"/>
      <c r="M990" s="135" t="s">
        <v>19</v>
      </c>
      <c r="N990" s="136" t="s">
        <v>45</v>
      </c>
      <c r="P990" s="137">
        <f>O990*H990</f>
        <v>0</v>
      </c>
      <c r="Q990" s="137">
        <v>0</v>
      </c>
      <c r="R990" s="137">
        <f>Q990*H990</f>
        <v>0</v>
      </c>
      <c r="S990" s="137">
        <v>0</v>
      </c>
      <c r="T990" s="138">
        <f>S990*H990</f>
        <v>0</v>
      </c>
      <c r="AR990" s="139" t="s">
        <v>136</v>
      </c>
      <c r="AT990" s="139" t="s">
        <v>131</v>
      </c>
      <c r="AU990" s="139" t="s">
        <v>84</v>
      </c>
      <c r="AY990" s="18" t="s">
        <v>129</v>
      </c>
      <c r="BE990" s="140">
        <f>IF(N990="základní",J990,0)</f>
        <v>0</v>
      </c>
      <c r="BF990" s="140">
        <f>IF(N990="snížená",J990,0)</f>
        <v>0</v>
      </c>
      <c r="BG990" s="140">
        <f>IF(N990="zákl. přenesená",J990,0)</f>
        <v>0</v>
      </c>
      <c r="BH990" s="140">
        <f>IF(N990="sníž. přenesená",J990,0)</f>
        <v>0</v>
      </c>
      <c r="BI990" s="140">
        <f>IF(N990="nulová",J990,0)</f>
        <v>0</v>
      </c>
      <c r="BJ990" s="18" t="s">
        <v>82</v>
      </c>
      <c r="BK990" s="140">
        <f>ROUND(I990*H990,2)</f>
        <v>0</v>
      </c>
      <c r="BL990" s="18" t="s">
        <v>136</v>
      </c>
      <c r="BM990" s="139" t="s">
        <v>1007</v>
      </c>
    </row>
    <row r="991" spans="2:65" s="1" customFormat="1" ht="11.25">
      <c r="B991" s="33"/>
      <c r="D991" s="141" t="s">
        <v>138</v>
      </c>
      <c r="F991" s="142" t="s">
        <v>1008</v>
      </c>
      <c r="I991" s="143"/>
      <c r="L991" s="33"/>
      <c r="M991" s="144"/>
      <c r="T991" s="54"/>
      <c r="AT991" s="18" t="s">
        <v>138</v>
      </c>
      <c r="AU991" s="18" t="s">
        <v>84</v>
      </c>
    </row>
    <row r="992" spans="2:65" s="12" customFormat="1" ht="11.25">
      <c r="B992" s="145"/>
      <c r="D992" s="146" t="s">
        <v>140</v>
      </c>
      <c r="E992" s="147" t="s">
        <v>19</v>
      </c>
      <c r="F992" s="148" t="s">
        <v>141</v>
      </c>
      <c r="H992" s="147" t="s">
        <v>19</v>
      </c>
      <c r="I992" s="149"/>
      <c r="L992" s="145"/>
      <c r="M992" s="150"/>
      <c r="T992" s="151"/>
      <c r="AT992" s="147" t="s">
        <v>140</v>
      </c>
      <c r="AU992" s="147" t="s">
        <v>84</v>
      </c>
      <c r="AV992" s="12" t="s">
        <v>82</v>
      </c>
      <c r="AW992" s="12" t="s">
        <v>35</v>
      </c>
      <c r="AX992" s="12" t="s">
        <v>74</v>
      </c>
      <c r="AY992" s="147" t="s">
        <v>129</v>
      </c>
    </row>
    <row r="993" spans="2:65" s="12" customFormat="1" ht="11.25">
      <c r="B993" s="145"/>
      <c r="D993" s="146" t="s">
        <v>140</v>
      </c>
      <c r="E993" s="147" t="s">
        <v>19</v>
      </c>
      <c r="F993" s="148" t="s">
        <v>1009</v>
      </c>
      <c r="H993" s="147" t="s">
        <v>19</v>
      </c>
      <c r="I993" s="149"/>
      <c r="L993" s="145"/>
      <c r="M993" s="150"/>
      <c r="T993" s="151"/>
      <c r="AT993" s="147" t="s">
        <v>140</v>
      </c>
      <c r="AU993" s="147" t="s">
        <v>84</v>
      </c>
      <c r="AV993" s="12" t="s">
        <v>82</v>
      </c>
      <c r="AW993" s="12" t="s">
        <v>35</v>
      </c>
      <c r="AX993" s="12" t="s">
        <v>74</v>
      </c>
      <c r="AY993" s="147" t="s">
        <v>129</v>
      </c>
    </row>
    <row r="994" spans="2:65" s="12" customFormat="1" ht="11.25">
      <c r="B994" s="145"/>
      <c r="D994" s="146" t="s">
        <v>140</v>
      </c>
      <c r="E994" s="147" t="s">
        <v>19</v>
      </c>
      <c r="F994" s="148" t="s">
        <v>187</v>
      </c>
      <c r="H994" s="147" t="s">
        <v>19</v>
      </c>
      <c r="I994" s="149"/>
      <c r="L994" s="145"/>
      <c r="M994" s="150"/>
      <c r="T994" s="151"/>
      <c r="AT994" s="147" t="s">
        <v>140</v>
      </c>
      <c r="AU994" s="147" t="s">
        <v>84</v>
      </c>
      <c r="AV994" s="12" t="s">
        <v>82</v>
      </c>
      <c r="AW994" s="12" t="s">
        <v>35</v>
      </c>
      <c r="AX994" s="12" t="s">
        <v>74</v>
      </c>
      <c r="AY994" s="147" t="s">
        <v>129</v>
      </c>
    </row>
    <row r="995" spans="2:65" s="13" customFormat="1" ht="11.25">
      <c r="B995" s="152"/>
      <c r="D995" s="146" t="s">
        <v>140</v>
      </c>
      <c r="E995" s="153" t="s">
        <v>19</v>
      </c>
      <c r="F995" s="154" t="s">
        <v>1010</v>
      </c>
      <c r="H995" s="155">
        <v>196.6</v>
      </c>
      <c r="I995" s="156"/>
      <c r="L995" s="152"/>
      <c r="M995" s="157"/>
      <c r="T995" s="158"/>
      <c r="AT995" s="153" t="s">
        <v>140</v>
      </c>
      <c r="AU995" s="153" t="s">
        <v>84</v>
      </c>
      <c r="AV995" s="13" t="s">
        <v>84</v>
      </c>
      <c r="AW995" s="13" t="s">
        <v>35</v>
      </c>
      <c r="AX995" s="13" t="s">
        <v>82</v>
      </c>
      <c r="AY995" s="153" t="s">
        <v>129</v>
      </c>
    </row>
    <row r="996" spans="2:65" s="1" customFormat="1" ht="49.15" customHeight="1">
      <c r="B996" s="33"/>
      <c r="C996" s="128" t="s">
        <v>1011</v>
      </c>
      <c r="D996" s="128" t="s">
        <v>131</v>
      </c>
      <c r="E996" s="129" t="s">
        <v>1012</v>
      </c>
      <c r="F996" s="130" t="s">
        <v>1013</v>
      </c>
      <c r="G996" s="131" t="s">
        <v>134</v>
      </c>
      <c r="H996" s="132">
        <v>145.82</v>
      </c>
      <c r="I996" s="133"/>
      <c r="J996" s="134">
        <f>ROUND(I996*H996,2)</f>
        <v>0</v>
      </c>
      <c r="K996" s="130" t="s">
        <v>135</v>
      </c>
      <c r="L996" s="33"/>
      <c r="M996" s="135" t="s">
        <v>19</v>
      </c>
      <c r="N996" s="136" t="s">
        <v>45</v>
      </c>
      <c r="P996" s="137">
        <f>O996*H996</f>
        <v>0</v>
      </c>
      <c r="Q996" s="137">
        <v>0</v>
      </c>
      <c r="R996" s="137">
        <f>Q996*H996</f>
        <v>0</v>
      </c>
      <c r="S996" s="137">
        <v>0</v>
      </c>
      <c r="T996" s="138">
        <f>S996*H996</f>
        <v>0</v>
      </c>
      <c r="AR996" s="139" t="s">
        <v>136</v>
      </c>
      <c r="AT996" s="139" t="s">
        <v>131</v>
      </c>
      <c r="AU996" s="139" t="s">
        <v>84</v>
      </c>
      <c r="AY996" s="18" t="s">
        <v>129</v>
      </c>
      <c r="BE996" s="140">
        <f>IF(N996="základní",J996,0)</f>
        <v>0</v>
      </c>
      <c r="BF996" s="140">
        <f>IF(N996="snížená",J996,0)</f>
        <v>0</v>
      </c>
      <c r="BG996" s="140">
        <f>IF(N996="zákl. přenesená",J996,0)</f>
        <v>0</v>
      </c>
      <c r="BH996" s="140">
        <f>IF(N996="sníž. přenesená",J996,0)</f>
        <v>0</v>
      </c>
      <c r="BI996" s="140">
        <f>IF(N996="nulová",J996,0)</f>
        <v>0</v>
      </c>
      <c r="BJ996" s="18" t="s">
        <v>82</v>
      </c>
      <c r="BK996" s="140">
        <f>ROUND(I996*H996,2)</f>
        <v>0</v>
      </c>
      <c r="BL996" s="18" t="s">
        <v>136</v>
      </c>
      <c r="BM996" s="139" t="s">
        <v>1014</v>
      </c>
    </row>
    <row r="997" spans="2:65" s="1" customFormat="1" ht="11.25">
      <c r="B997" s="33"/>
      <c r="D997" s="141" t="s">
        <v>138</v>
      </c>
      <c r="F997" s="142" t="s">
        <v>1015</v>
      </c>
      <c r="I997" s="143"/>
      <c r="L997" s="33"/>
      <c r="M997" s="144"/>
      <c r="T997" s="54"/>
      <c r="AT997" s="18" t="s">
        <v>138</v>
      </c>
      <c r="AU997" s="18" t="s">
        <v>84</v>
      </c>
    </row>
    <row r="998" spans="2:65" s="12" customFormat="1" ht="11.25">
      <c r="B998" s="145"/>
      <c r="D998" s="146" t="s">
        <v>140</v>
      </c>
      <c r="E998" s="147" t="s">
        <v>19</v>
      </c>
      <c r="F998" s="148" t="s">
        <v>1016</v>
      </c>
      <c r="H998" s="147" t="s">
        <v>19</v>
      </c>
      <c r="I998" s="149"/>
      <c r="L998" s="145"/>
      <c r="M998" s="150"/>
      <c r="T998" s="151"/>
      <c r="AT998" s="147" t="s">
        <v>140</v>
      </c>
      <c r="AU998" s="147" t="s">
        <v>84</v>
      </c>
      <c r="AV998" s="12" t="s">
        <v>82</v>
      </c>
      <c r="AW998" s="12" t="s">
        <v>35</v>
      </c>
      <c r="AX998" s="12" t="s">
        <v>74</v>
      </c>
      <c r="AY998" s="147" t="s">
        <v>129</v>
      </c>
    </row>
    <row r="999" spans="2:65" s="12" customFormat="1" ht="11.25">
      <c r="B999" s="145"/>
      <c r="D999" s="146" t="s">
        <v>140</v>
      </c>
      <c r="E999" s="147" t="s">
        <v>19</v>
      </c>
      <c r="F999" s="148" t="s">
        <v>184</v>
      </c>
      <c r="H999" s="147" t="s">
        <v>19</v>
      </c>
      <c r="I999" s="149"/>
      <c r="L999" s="145"/>
      <c r="M999" s="150"/>
      <c r="T999" s="151"/>
      <c r="AT999" s="147" t="s">
        <v>140</v>
      </c>
      <c r="AU999" s="147" t="s">
        <v>84</v>
      </c>
      <c r="AV999" s="12" t="s">
        <v>82</v>
      </c>
      <c r="AW999" s="12" t="s">
        <v>35</v>
      </c>
      <c r="AX999" s="12" t="s">
        <v>74</v>
      </c>
      <c r="AY999" s="147" t="s">
        <v>129</v>
      </c>
    </row>
    <row r="1000" spans="2:65" s="13" customFormat="1" ht="11.25">
      <c r="B1000" s="152"/>
      <c r="D1000" s="146" t="s">
        <v>140</v>
      </c>
      <c r="E1000" s="153" t="s">
        <v>19</v>
      </c>
      <c r="F1000" s="154" t="s">
        <v>211</v>
      </c>
      <c r="H1000" s="155">
        <v>63.94</v>
      </c>
      <c r="I1000" s="156"/>
      <c r="L1000" s="152"/>
      <c r="M1000" s="157"/>
      <c r="T1000" s="158"/>
      <c r="AT1000" s="153" t="s">
        <v>140</v>
      </c>
      <c r="AU1000" s="153" t="s">
        <v>84</v>
      </c>
      <c r="AV1000" s="13" t="s">
        <v>84</v>
      </c>
      <c r="AW1000" s="13" t="s">
        <v>35</v>
      </c>
      <c r="AX1000" s="13" t="s">
        <v>74</v>
      </c>
      <c r="AY1000" s="153" t="s">
        <v>129</v>
      </c>
    </row>
    <row r="1001" spans="2:65" s="13" customFormat="1" ht="11.25">
      <c r="B1001" s="152"/>
      <c r="D1001" s="146" t="s">
        <v>140</v>
      </c>
      <c r="E1001" s="153" t="s">
        <v>19</v>
      </c>
      <c r="F1001" s="154" t="s">
        <v>212</v>
      </c>
      <c r="H1001" s="155">
        <v>81.88</v>
      </c>
      <c r="I1001" s="156"/>
      <c r="L1001" s="152"/>
      <c r="M1001" s="157"/>
      <c r="T1001" s="158"/>
      <c r="AT1001" s="153" t="s">
        <v>140</v>
      </c>
      <c r="AU1001" s="153" t="s">
        <v>84</v>
      </c>
      <c r="AV1001" s="13" t="s">
        <v>84</v>
      </c>
      <c r="AW1001" s="13" t="s">
        <v>35</v>
      </c>
      <c r="AX1001" s="13" t="s">
        <v>74</v>
      </c>
      <c r="AY1001" s="153" t="s">
        <v>129</v>
      </c>
    </row>
    <row r="1002" spans="2:65" s="14" customFormat="1" ht="11.25">
      <c r="B1002" s="159"/>
      <c r="D1002" s="146" t="s">
        <v>140</v>
      </c>
      <c r="E1002" s="160" t="s">
        <v>19</v>
      </c>
      <c r="F1002" s="161" t="s">
        <v>190</v>
      </c>
      <c r="H1002" s="162">
        <v>145.82</v>
      </c>
      <c r="I1002" s="163"/>
      <c r="L1002" s="159"/>
      <c r="M1002" s="164"/>
      <c r="T1002" s="165"/>
      <c r="AT1002" s="160" t="s">
        <v>140</v>
      </c>
      <c r="AU1002" s="160" t="s">
        <v>84</v>
      </c>
      <c r="AV1002" s="14" t="s">
        <v>136</v>
      </c>
      <c r="AW1002" s="14" t="s">
        <v>35</v>
      </c>
      <c r="AX1002" s="14" t="s">
        <v>82</v>
      </c>
      <c r="AY1002" s="160" t="s">
        <v>129</v>
      </c>
    </row>
    <row r="1003" spans="2:65" s="1" customFormat="1" ht="49.15" customHeight="1">
      <c r="B1003" s="33"/>
      <c r="C1003" s="128" t="s">
        <v>1017</v>
      </c>
      <c r="D1003" s="128" t="s">
        <v>131</v>
      </c>
      <c r="E1003" s="129" t="s">
        <v>1018</v>
      </c>
      <c r="F1003" s="130" t="s">
        <v>1019</v>
      </c>
      <c r="G1003" s="131" t="s">
        <v>134</v>
      </c>
      <c r="H1003" s="132">
        <v>5927</v>
      </c>
      <c r="I1003" s="133"/>
      <c r="J1003" s="134">
        <f>ROUND(I1003*H1003,2)</f>
        <v>0</v>
      </c>
      <c r="K1003" s="130" t="s">
        <v>135</v>
      </c>
      <c r="L1003" s="33"/>
      <c r="M1003" s="135" t="s">
        <v>19</v>
      </c>
      <c r="N1003" s="136" t="s">
        <v>45</v>
      </c>
      <c r="P1003" s="137">
        <f>O1003*H1003</f>
        <v>0</v>
      </c>
      <c r="Q1003" s="137">
        <v>0</v>
      </c>
      <c r="R1003" s="137">
        <f>Q1003*H1003</f>
        <v>0</v>
      </c>
      <c r="S1003" s="137">
        <v>0</v>
      </c>
      <c r="T1003" s="138">
        <f>S1003*H1003</f>
        <v>0</v>
      </c>
      <c r="AR1003" s="139" t="s">
        <v>136</v>
      </c>
      <c r="AT1003" s="139" t="s">
        <v>131</v>
      </c>
      <c r="AU1003" s="139" t="s">
        <v>84</v>
      </c>
      <c r="AY1003" s="18" t="s">
        <v>129</v>
      </c>
      <c r="BE1003" s="140">
        <f>IF(N1003="základní",J1003,0)</f>
        <v>0</v>
      </c>
      <c r="BF1003" s="140">
        <f>IF(N1003="snížená",J1003,0)</f>
        <v>0</v>
      </c>
      <c r="BG1003" s="140">
        <f>IF(N1003="zákl. přenesená",J1003,0)</f>
        <v>0</v>
      </c>
      <c r="BH1003" s="140">
        <f>IF(N1003="sníž. přenesená",J1003,0)</f>
        <v>0</v>
      </c>
      <c r="BI1003" s="140">
        <f>IF(N1003="nulová",J1003,0)</f>
        <v>0</v>
      </c>
      <c r="BJ1003" s="18" t="s">
        <v>82</v>
      </c>
      <c r="BK1003" s="140">
        <f>ROUND(I1003*H1003,2)</f>
        <v>0</v>
      </c>
      <c r="BL1003" s="18" t="s">
        <v>136</v>
      </c>
      <c r="BM1003" s="139" t="s">
        <v>1020</v>
      </c>
    </row>
    <row r="1004" spans="2:65" s="1" customFormat="1" ht="11.25">
      <c r="B1004" s="33"/>
      <c r="D1004" s="141" t="s">
        <v>138</v>
      </c>
      <c r="F1004" s="142" t="s">
        <v>1021</v>
      </c>
      <c r="I1004" s="143"/>
      <c r="L1004" s="33"/>
      <c r="M1004" s="144"/>
      <c r="T1004" s="54"/>
      <c r="AT1004" s="18" t="s">
        <v>138</v>
      </c>
      <c r="AU1004" s="18" t="s">
        <v>84</v>
      </c>
    </row>
    <row r="1005" spans="2:65" s="12" customFormat="1" ht="11.25">
      <c r="B1005" s="145"/>
      <c r="D1005" s="146" t="s">
        <v>140</v>
      </c>
      <c r="E1005" s="147" t="s">
        <v>19</v>
      </c>
      <c r="F1005" s="148" t="s">
        <v>141</v>
      </c>
      <c r="H1005" s="147" t="s">
        <v>19</v>
      </c>
      <c r="I1005" s="149"/>
      <c r="L1005" s="145"/>
      <c r="M1005" s="150"/>
      <c r="T1005" s="151"/>
      <c r="AT1005" s="147" t="s">
        <v>140</v>
      </c>
      <c r="AU1005" s="147" t="s">
        <v>84</v>
      </c>
      <c r="AV1005" s="12" t="s">
        <v>82</v>
      </c>
      <c r="AW1005" s="12" t="s">
        <v>35</v>
      </c>
      <c r="AX1005" s="12" t="s">
        <v>74</v>
      </c>
      <c r="AY1005" s="147" t="s">
        <v>129</v>
      </c>
    </row>
    <row r="1006" spans="2:65" s="12" customFormat="1" ht="11.25">
      <c r="B1006" s="145"/>
      <c r="D1006" s="146" t="s">
        <v>140</v>
      </c>
      <c r="E1006" s="147" t="s">
        <v>19</v>
      </c>
      <c r="F1006" s="148" t="s">
        <v>196</v>
      </c>
      <c r="H1006" s="147" t="s">
        <v>19</v>
      </c>
      <c r="I1006" s="149"/>
      <c r="L1006" s="145"/>
      <c r="M1006" s="150"/>
      <c r="T1006" s="151"/>
      <c r="AT1006" s="147" t="s">
        <v>140</v>
      </c>
      <c r="AU1006" s="147" t="s">
        <v>84</v>
      </c>
      <c r="AV1006" s="12" t="s">
        <v>82</v>
      </c>
      <c r="AW1006" s="12" t="s">
        <v>35</v>
      </c>
      <c r="AX1006" s="12" t="s">
        <v>74</v>
      </c>
      <c r="AY1006" s="147" t="s">
        <v>129</v>
      </c>
    </row>
    <row r="1007" spans="2:65" s="12" customFormat="1" ht="11.25">
      <c r="B1007" s="145"/>
      <c r="D1007" s="146" t="s">
        <v>140</v>
      </c>
      <c r="E1007" s="147" t="s">
        <v>19</v>
      </c>
      <c r="F1007" s="148" t="s">
        <v>197</v>
      </c>
      <c r="H1007" s="147" t="s">
        <v>19</v>
      </c>
      <c r="I1007" s="149"/>
      <c r="L1007" s="145"/>
      <c r="M1007" s="150"/>
      <c r="T1007" s="151"/>
      <c r="AT1007" s="147" t="s">
        <v>140</v>
      </c>
      <c r="AU1007" s="147" t="s">
        <v>84</v>
      </c>
      <c r="AV1007" s="12" t="s">
        <v>82</v>
      </c>
      <c r="AW1007" s="12" t="s">
        <v>35</v>
      </c>
      <c r="AX1007" s="12" t="s">
        <v>74</v>
      </c>
      <c r="AY1007" s="147" t="s">
        <v>129</v>
      </c>
    </row>
    <row r="1008" spans="2:65" s="12" customFormat="1" ht="11.25">
      <c r="B1008" s="145"/>
      <c r="D1008" s="146" t="s">
        <v>140</v>
      </c>
      <c r="E1008" s="147" t="s">
        <v>19</v>
      </c>
      <c r="F1008" s="148" t="s">
        <v>198</v>
      </c>
      <c r="H1008" s="147" t="s">
        <v>19</v>
      </c>
      <c r="I1008" s="149"/>
      <c r="L1008" s="145"/>
      <c r="M1008" s="150"/>
      <c r="T1008" s="151"/>
      <c r="AT1008" s="147" t="s">
        <v>140</v>
      </c>
      <c r="AU1008" s="147" t="s">
        <v>84</v>
      </c>
      <c r="AV1008" s="12" t="s">
        <v>82</v>
      </c>
      <c r="AW1008" s="12" t="s">
        <v>35</v>
      </c>
      <c r="AX1008" s="12" t="s">
        <v>74</v>
      </c>
      <c r="AY1008" s="147" t="s">
        <v>129</v>
      </c>
    </row>
    <row r="1009" spans="2:65" s="12" customFormat="1" ht="11.25">
      <c r="B1009" s="145"/>
      <c r="D1009" s="146" t="s">
        <v>140</v>
      </c>
      <c r="E1009" s="147" t="s">
        <v>19</v>
      </c>
      <c r="F1009" s="148" t="s">
        <v>1002</v>
      </c>
      <c r="H1009" s="147" t="s">
        <v>19</v>
      </c>
      <c r="I1009" s="149"/>
      <c r="L1009" s="145"/>
      <c r="M1009" s="150"/>
      <c r="T1009" s="151"/>
      <c r="AT1009" s="147" t="s">
        <v>140</v>
      </c>
      <c r="AU1009" s="147" t="s">
        <v>84</v>
      </c>
      <c r="AV1009" s="12" t="s">
        <v>82</v>
      </c>
      <c r="AW1009" s="12" t="s">
        <v>35</v>
      </c>
      <c r="AX1009" s="12" t="s">
        <v>74</v>
      </c>
      <c r="AY1009" s="147" t="s">
        <v>129</v>
      </c>
    </row>
    <row r="1010" spans="2:65" s="12" customFormat="1" ht="11.25">
      <c r="B1010" s="145"/>
      <c r="D1010" s="146" t="s">
        <v>140</v>
      </c>
      <c r="E1010" s="147" t="s">
        <v>19</v>
      </c>
      <c r="F1010" s="148" t="s">
        <v>1022</v>
      </c>
      <c r="H1010" s="147" t="s">
        <v>19</v>
      </c>
      <c r="I1010" s="149"/>
      <c r="L1010" s="145"/>
      <c r="M1010" s="150"/>
      <c r="T1010" s="151"/>
      <c r="AT1010" s="147" t="s">
        <v>140</v>
      </c>
      <c r="AU1010" s="147" t="s">
        <v>84</v>
      </c>
      <c r="AV1010" s="12" t="s">
        <v>82</v>
      </c>
      <c r="AW1010" s="12" t="s">
        <v>35</v>
      </c>
      <c r="AX1010" s="12" t="s">
        <v>74</v>
      </c>
      <c r="AY1010" s="147" t="s">
        <v>129</v>
      </c>
    </row>
    <row r="1011" spans="2:65" s="13" customFormat="1" ht="11.25">
      <c r="B1011" s="152"/>
      <c r="D1011" s="146" t="s">
        <v>140</v>
      </c>
      <c r="E1011" s="153" t="s">
        <v>19</v>
      </c>
      <c r="F1011" s="154" t="s">
        <v>1023</v>
      </c>
      <c r="H1011" s="155">
        <v>5927</v>
      </c>
      <c r="I1011" s="156"/>
      <c r="L1011" s="152"/>
      <c r="M1011" s="157"/>
      <c r="T1011" s="158"/>
      <c r="AT1011" s="153" t="s">
        <v>140</v>
      </c>
      <c r="AU1011" s="153" t="s">
        <v>84</v>
      </c>
      <c r="AV1011" s="13" t="s">
        <v>84</v>
      </c>
      <c r="AW1011" s="13" t="s">
        <v>35</v>
      </c>
      <c r="AX1011" s="13" t="s">
        <v>74</v>
      </c>
      <c r="AY1011" s="153" t="s">
        <v>129</v>
      </c>
    </row>
    <row r="1012" spans="2:65" s="14" customFormat="1" ht="11.25">
      <c r="B1012" s="159"/>
      <c r="D1012" s="146" t="s">
        <v>140</v>
      </c>
      <c r="E1012" s="160" t="s">
        <v>19</v>
      </c>
      <c r="F1012" s="161" t="s">
        <v>190</v>
      </c>
      <c r="H1012" s="162">
        <v>5927</v>
      </c>
      <c r="I1012" s="163"/>
      <c r="L1012" s="159"/>
      <c r="M1012" s="164"/>
      <c r="T1012" s="165"/>
      <c r="AT1012" s="160" t="s">
        <v>140</v>
      </c>
      <c r="AU1012" s="160" t="s">
        <v>84</v>
      </c>
      <c r="AV1012" s="14" t="s">
        <v>136</v>
      </c>
      <c r="AW1012" s="14" t="s">
        <v>35</v>
      </c>
      <c r="AX1012" s="14" t="s">
        <v>82</v>
      </c>
      <c r="AY1012" s="160" t="s">
        <v>129</v>
      </c>
    </row>
    <row r="1013" spans="2:65" s="1" customFormat="1" ht="44.25" customHeight="1">
      <c r="B1013" s="33"/>
      <c r="C1013" s="128" t="s">
        <v>1024</v>
      </c>
      <c r="D1013" s="128" t="s">
        <v>131</v>
      </c>
      <c r="E1013" s="129" t="s">
        <v>1025</v>
      </c>
      <c r="F1013" s="130" t="s">
        <v>1026</v>
      </c>
      <c r="G1013" s="131" t="s">
        <v>134</v>
      </c>
      <c r="H1013" s="132">
        <v>29.42</v>
      </c>
      <c r="I1013" s="133"/>
      <c r="J1013" s="134">
        <f>ROUND(I1013*H1013,2)</f>
        <v>0</v>
      </c>
      <c r="K1013" s="130" t="s">
        <v>135</v>
      </c>
      <c r="L1013" s="33"/>
      <c r="M1013" s="135" t="s">
        <v>19</v>
      </c>
      <c r="N1013" s="136" t="s">
        <v>45</v>
      </c>
      <c r="P1013" s="137">
        <f>O1013*H1013</f>
        <v>0</v>
      </c>
      <c r="Q1013" s="137">
        <v>0</v>
      </c>
      <c r="R1013" s="137">
        <f>Q1013*H1013</f>
        <v>0</v>
      </c>
      <c r="S1013" s="137">
        <v>0</v>
      </c>
      <c r="T1013" s="138">
        <f>S1013*H1013</f>
        <v>0</v>
      </c>
      <c r="AR1013" s="139" t="s">
        <v>136</v>
      </c>
      <c r="AT1013" s="139" t="s">
        <v>131</v>
      </c>
      <c r="AU1013" s="139" t="s">
        <v>84</v>
      </c>
      <c r="AY1013" s="18" t="s">
        <v>129</v>
      </c>
      <c r="BE1013" s="140">
        <f>IF(N1013="základní",J1013,0)</f>
        <v>0</v>
      </c>
      <c r="BF1013" s="140">
        <f>IF(N1013="snížená",J1013,0)</f>
        <v>0</v>
      </c>
      <c r="BG1013" s="140">
        <f>IF(N1013="zákl. přenesená",J1013,0)</f>
        <v>0</v>
      </c>
      <c r="BH1013" s="140">
        <f>IF(N1013="sníž. přenesená",J1013,0)</f>
        <v>0</v>
      </c>
      <c r="BI1013" s="140">
        <f>IF(N1013="nulová",J1013,0)</f>
        <v>0</v>
      </c>
      <c r="BJ1013" s="18" t="s">
        <v>82</v>
      </c>
      <c r="BK1013" s="140">
        <f>ROUND(I1013*H1013,2)</f>
        <v>0</v>
      </c>
      <c r="BL1013" s="18" t="s">
        <v>136</v>
      </c>
      <c r="BM1013" s="139" t="s">
        <v>1027</v>
      </c>
    </row>
    <row r="1014" spans="2:65" s="1" customFormat="1" ht="11.25">
      <c r="B1014" s="33"/>
      <c r="D1014" s="141" t="s">
        <v>138</v>
      </c>
      <c r="F1014" s="142" t="s">
        <v>1028</v>
      </c>
      <c r="I1014" s="143"/>
      <c r="L1014" s="33"/>
      <c r="M1014" s="144"/>
      <c r="T1014" s="54"/>
      <c r="AT1014" s="18" t="s">
        <v>138</v>
      </c>
      <c r="AU1014" s="18" t="s">
        <v>84</v>
      </c>
    </row>
    <row r="1015" spans="2:65" s="12" customFormat="1" ht="11.25">
      <c r="B1015" s="145"/>
      <c r="D1015" s="146" t="s">
        <v>140</v>
      </c>
      <c r="E1015" s="147" t="s">
        <v>19</v>
      </c>
      <c r="F1015" s="148" t="s">
        <v>141</v>
      </c>
      <c r="H1015" s="147" t="s">
        <v>19</v>
      </c>
      <c r="I1015" s="149"/>
      <c r="L1015" s="145"/>
      <c r="M1015" s="150"/>
      <c r="T1015" s="151"/>
      <c r="AT1015" s="147" t="s">
        <v>140</v>
      </c>
      <c r="AU1015" s="147" t="s">
        <v>84</v>
      </c>
      <c r="AV1015" s="12" t="s">
        <v>82</v>
      </c>
      <c r="AW1015" s="12" t="s">
        <v>35</v>
      </c>
      <c r="AX1015" s="12" t="s">
        <v>74</v>
      </c>
      <c r="AY1015" s="147" t="s">
        <v>129</v>
      </c>
    </row>
    <row r="1016" spans="2:65" s="12" customFormat="1" ht="11.25">
      <c r="B1016" s="145"/>
      <c r="D1016" s="146" t="s">
        <v>140</v>
      </c>
      <c r="E1016" s="147" t="s">
        <v>19</v>
      </c>
      <c r="F1016" s="148" t="s">
        <v>196</v>
      </c>
      <c r="H1016" s="147" t="s">
        <v>19</v>
      </c>
      <c r="I1016" s="149"/>
      <c r="L1016" s="145"/>
      <c r="M1016" s="150"/>
      <c r="T1016" s="151"/>
      <c r="AT1016" s="147" t="s">
        <v>140</v>
      </c>
      <c r="AU1016" s="147" t="s">
        <v>84</v>
      </c>
      <c r="AV1016" s="12" t="s">
        <v>82</v>
      </c>
      <c r="AW1016" s="12" t="s">
        <v>35</v>
      </c>
      <c r="AX1016" s="12" t="s">
        <v>74</v>
      </c>
      <c r="AY1016" s="147" t="s">
        <v>129</v>
      </c>
    </row>
    <row r="1017" spans="2:65" s="12" customFormat="1" ht="11.25">
      <c r="B1017" s="145"/>
      <c r="D1017" s="146" t="s">
        <v>140</v>
      </c>
      <c r="E1017" s="147" t="s">
        <v>19</v>
      </c>
      <c r="F1017" s="148" t="s">
        <v>187</v>
      </c>
      <c r="H1017" s="147" t="s">
        <v>19</v>
      </c>
      <c r="I1017" s="149"/>
      <c r="L1017" s="145"/>
      <c r="M1017" s="150"/>
      <c r="T1017" s="151"/>
      <c r="AT1017" s="147" t="s">
        <v>140</v>
      </c>
      <c r="AU1017" s="147" t="s">
        <v>84</v>
      </c>
      <c r="AV1017" s="12" t="s">
        <v>82</v>
      </c>
      <c r="AW1017" s="12" t="s">
        <v>35</v>
      </c>
      <c r="AX1017" s="12" t="s">
        <v>74</v>
      </c>
      <c r="AY1017" s="147" t="s">
        <v>129</v>
      </c>
    </row>
    <row r="1018" spans="2:65" s="13" customFormat="1" ht="11.25">
      <c r="B1018" s="152"/>
      <c r="D1018" s="146" t="s">
        <v>140</v>
      </c>
      <c r="E1018" s="153" t="s">
        <v>19</v>
      </c>
      <c r="F1018" s="154" t="s">
        <v>222</v>
      </c>
      <c r="H1018" s="155">
        <v>20.02</v>
      </c>
      <c r="I1018" s="156"/>
      <c r="L1018" s="152"/>
      <c r="M1018" s="157"/>
      <c r="T1018" s="158"/>
      <c r="AT1018" s="153" t="s">
        <v>140</v>
      </c>
      <c r="AU1018" s="153" t="s">
        <v>84</v>
      </c>
      <c r="AV1018" s="13" t="s">
        <v>84</v>
      </c>
      <c r="AW1018" s="13" t="s">
        <v>35</v>
      </c>
      <c r="AX1018" s="13" t="s">
        <v>74</v>
      </c>
      <c r="AY1018" s="153" t="s">
        <v>129</v>
      </c>
    </row>
    <row r="1019" spans="2:65" s="13" customFormat="1" ht="11.25">
      <c r="B1019" s="152"/>
      <c r="D1019" s="146" t="s">
        <v>140</v>
      </c>
      <c r="E1019" s="153" t="s">
        <v>19</v>
      </c>
      <c r="F1019" s="154" t="s">
        <v>189</v>
      </c>
      <c r="H1019" s="155">
        <v>9.4</v>
      </c>
      <c r="I1019" s="156"/>
      <c r="L1019" s="152"/>
      <c r="M1019" s="157"/>
      <c r="T1019" s="158"/>
      <c r="AT1019" s="153" t="s">
        <v>140</v>
      </c>
      <c r="AU1019" s="153" t="s">
        <v>84</v>
      </c>
      <c r="AV1019" s="13" t="s">
        <v>84</v>
      </c>
      <c r="AW1019" s="13" t="s">
        <v>35</v>
      </c>
      <c r="AX1019" s="13" t="s">
        <v>74</v>
      </c>
      <c r="AY1019" s="153" t="s">
        <v>129</v>
      </c>
    </row>
    <row r="1020" spans="2:65" s="14" customFormat="1" ht="11.25">
      <c r="B1020" s="159"/>
      <c r="D1020" s="146" t="s">
        <v>140</v>
      </c>
      <c r="E1020" s="160" t="s">
        <v>19</v>
      </c>
      <c r="F1020" s="161" t="s">
        <v>190</v>
      </c>
      <c r="H1020" s="162">
        <v>29.42</v>
      </c>
      <c r="I1020" s="163"/>
      <c r="L1020" s="159"/>
      <c r="M1020" s="164"/>
      <c r="T1020" s="165"/>
      <c r="AT1020" s="160" t="s">
        <v>140</v>
      </c>
      <c r="AU1020" s="160" t="s">
        <v>84</v>
      </c>
      <c r="AV1020" s="14" t="s">
        <v>136</v>
      </c>
      <c r="AW1020" s="14" t="s">
        <v>35</v>
      </c>
      <c r="AX1020" s="14" t="s">
        <v>82</v>
      </c>
      <c r="AY1020" s="160" t="s">
        <v>129</v>
      </c>
    </row>
    <row r="1021" spans="2:65" s="1" customFormat="1" ht="44.25" customHeight="1">
      <c r="B1021" s="33"/>
      <c r="C1021" s="128" t="s">
        <v>1029</v>
      </c>
      <c r="D1021" s="128" t="s">
        <v>131</v>
      </c>
      <c r="E1021" s="129" t="s">
        <v>1030</v>
      </c>
      <c r="F1021" s="130" t="s">
        <v>1031</v>
      </c>
      <c r="G1021" s="131" t="s">
        <v>134</v>
      </c>
      <c r="H1021" s="132">
        <v>953.94</v>
      </c>
      <c r="I1021" s="133"/>
      <c r="J1021" s="134">
        <f>ROUND(I1021*H1021,2)</f>
        <v>0</v>
      </c>
      <c r="K1021" s="130" t="s">
        <v>135</v>
      </c>
      <c r="L1021" s="33"/>
      <c r="M1021" s="135" t="s">
        <v>19</v>
      </c>
      <c r="N1021" s="136" t="s">
        <v>45</v>
      </c>
      <c r="P1021" s="137">
        <f>O1021*H1021</f>
        <v>0</v>
      </c>
      <c r="Q1021" s="137">
        <v>0</v>
      </c>
      <c r="R1021" s="137">
        <f>Q1021*H1021</f>
        <v>0</v>
      </c>
      <c r="S1021" s="137">
        <v>0</v>
      </c>
      <c r="T1021" s="138">
        <f>S1021*H1021</f>
        <v>0</v>
      </c>
      <c r="AR1021" s="139" t="s">
        <v>136</v>
      </c>
      <c r="AT1021" s="139" t="s">
        <v>131</v>
      </c>
      <c r="AU1021" s="139" t="s">
        <v>84</v>
      </c>
      <c r="AY1021" s="18" t="s">
        <v>129</v>
      </c>
      <c r="BE1021" s="140">
        <f>IF(N1021="základní",J1021,0)</f>
        <v>0</v>
      </c>
      <c r="BF1021" s="140">
        <f>IF(N1021="snížená",J1021,0)</f>
        <v>0</v>
      </c>
      <c r="BG1021" s="140">
        <f>IF(N1021="zákl. přenesená",J1021,0)</f>
        <v>0</v>
      </c>
      <c r="BH1021" s="140">
        <f>IF(N1021="sníž. přenesená",J1021,0)</f>
        <v>0</v>
      </c>
      <c r="BI1021" s="140">
        <f>IF(N1021="nulová",J1021,0)</f>
        <v>0</v>
      </c>
      <c r="BJ1021" s="18" t="s">
        <v>82</v>
      </c>
      <c r="BK1021" s="140">
        <f>ROUND(I1021*H1021,2)</f>
        <v>0</v>
      </c>
      <c r="BL1021" s="18" t="s">
        <v>136</v>
      </c>
      <c r="BM1021" s="139" t="s">
        <v>1032</v>
      </c>
    </row>
    <row r="1022" spans="2:65" s="1" customFormat="1" ht="11.25">
      <c r="B1022" s="33"/>
      <c r="D1022" s="141" t="s">
        <v>138</v>
      </c>
      <c r="F1022" s="142" t="s">
        <v>1033</v>
      </c>
      <c r="I1022" s="143"/>
      <c r="L1022" s="33"/>
      <c r="M1022" s="144"/>
      <c r="T1022" s="54"/>
      <c r="AT1022" s="18" t="s">
        <v>138</v>
      </c>
      <c r="AU1022" s="18" t="s">
        <v>84</v>
      </c>
    </row>
    <row r="1023" spans="2:65" s="12" customFormat="1" ht="11.25">
      <c r="B1023" s="145"/>
      <c r="D1023" s="146" t="s">
        <v>140</v>
      </c>
      <c r="E1023" s="147" t="s">
        <v>19</v>
      </c>
      <c r="F1023" s="148" t="s">
        <v>141</v>
      </c>
      <c r="H1023" s="147" t="s">
        <v>19</v>
      </c>
      <c r="I1023" s="149"/>
      <c r="L1023" s="145"/>
      <c r="M1023" s="150"/>
      <c r="T1023" s="151"/>
      <c r="AT1023" s="147" t="s">
        <v>140</v>
      </c>
      <c r="AU1023" s="147" t="s">
        <v>84</v>
      </c>
      <c r="AV1023" s="12" t="s">
        <v>82</v>
      </c>
      <c r="AW1023" s="12" t="s">
        <v>35</v>
      </c>
      <c r="AX1023" s="12" t="s">
        <v>74</v>
      </c>
      <c r="AY1023" s="147" t="s">
        <v>129</v>
      </c>
    </row>
    <row r="1024" spans="2:65" s="12" customFormat="1" ht="11.25">
      <c r="B1024" s="145"/>
      <c r="D1024" s="146" t="s">
        <v>140</v>
      </c>
      <c r="E1024" s="147" t="s">
        <v>19</v>
      </c>
      <c r="F1024" s="148" t="s">
        <v>196</v>
      </c>
      <c r="H1024" s="147" t="s">
        <v>19</v>
      </c>
      <c r="I1024" s="149"/>
      <c r="L1024" s="145"/>
      <c r="M1024" s="150"/>
      <c r="T1024" s="151"/>
      <c r="AT1024" s="147" t="s">
        <v>140</v>
      </c>
      <c r="AU1024" s="147" t="s">
        <v>84</v>
      </c>
      <c r="AV1024" s="12" t="s">
        <v>82</v>
      </c>
      <c r="AW1024" s="12" t="s">
        <v>35</v>
      </c>
      <c r="AX1024" s="12" t="s">
        <v>74</v>
      </c>
      <c r="AY1024" s="147" t="s">
        <v>129</v>
      </c>
    </row>
    <row r="1025" spans="2:65" s="12" customFormat="1" ht="22.5">
      <c r="B1025" s="145"/>
      <c r="D1025" s="146" t="s">
        <v>140</v>
      </c>
      <c r="E1025" s="147" t="s">
        <v>19</v>
      </c>
      <c r="F1025" s="148" t="s">
        <v>200</v>
      </c>
      <c r="H1025" s="147" t="s">
        <v>19</v>
      </c>
      <c r="I1025" s="149"/>
      <c r="L1025" s="145"/>
      <c r="M1025" s="150"/>
      <c r="T1025" s="151"/>
      <c r="AT1025" s="147" t="s">
        <v>140</v>
      </c>
      <c r="AU1025" s="147" t="s">
        <v>84</v>
      </c>
      <c r="AV1025" s="12" t="s">
        <v>82</v>
      </c>
      <c r="AW1025" s="12" t="s">
        <v>35</v>
      </c>
      <c r="AX1025" s="12" t="s">
        <v>74</v>
      </c>
      <c r="AY1025" s="147" t="s">
        <v>129</v>
      </c>
    </row>
    <row r="1026" spans="2:65" s="13" customFormat="1" ht="11.25">
      <c r="B1026" s="152"/>
      <c r="D1026" s="146" t="s">
        <v>140</v>
      </c>
      <c r="E1026" s="153" t="s">
        <v>19</v>
      </c>
      <c r="F1026" s="154" t="s">
        <v>220</v>
      </c>
      <c r="H1026" s="155">
        <v>953.94</v>
      </c>
      <c r="I1026" s="156"/>
      <c r="L1026" s="152"/>
      <c r="M1026" s="157"/>
      <c r="T1026" s="158"/>
      <c r="AT1026" s="153" t="s">
        <v>140</v>
      </c>
      <c r="AU1026" s="153" t="s">
        <v>84</v>
      </c>
      <c r="AV1026" s="13" t="s">
        <v>84</v>
      </c>
      <c r="AW1026" s="13" t="s">
        <v>35</v>
      </c>
      <c r="AX1026" s="13" t="s">
        <v>82</v>
      </c>
      <c r="AY1026" s="153" t="s">
        <v>129</v>
      </c>
    </row>
    <row r="1027" spans="2:65" s="11" customFormat="1" ht="22.9" customHeight="1">
      <c r="B1027" s="116"/>
      <c r="D1027" s="117" t="s">
        <v>73</v>
      </c>
      <c r="E1027" s="126" t="s">
        <v>163</v>
      </c>
      <c r="F1027" s="126" t="s">
        <v>1034</v>
      </c>
      <c r="I1027" s="119"/>
      <c r="J1027" s="127">
        <f>BK1027</f>
        <v>0</v>
      </c>
      <c r="L1027" s="116"/>
      <c r="M1027" s="121"/>
      <c r="P1027" s="122">
        <f>SUM(P1028:P1040)</f>
        <v>0</v>
      </c>
      <c r="R1027" s="122">
        <f>SUM(R1028:R1040)</f>
        <v>0.84907141000000008</v>
      </c>
      <c r="T1027" s="123">
        <f>SUM(T1028:T1040)</f>
        <v>0</v>
      </c>
      <c r="AR1027" s="117" t="s">
        <v>82</v>
      </c>
      <c r="AT1027" s="124" t="s">
        <v>73</v>
      </c>
      <c r="AU1027" s="124" t="s">
        <v>82</v>
      </c>
      <c r="AY1027" s="117" t="s">
        <v>129</v>
      </c>
      <c r="BK1027" s="125">
        <f>SUM(BK1028:BK1040)</f>
        <v>0</v>
      </c>
    </row>
    <row r="1028" spans="2:65" s="1" customFormat="1" ht="21.75" customHeight="1">
      <c r="B1028" s="33"/>
      <c r="C1028" s="128" t="s">
        <v>1035</v>
      </c>
      <c r="D1028" s="128" t="s">
        <v>131</v>
      </c>
      <c r="E1028" s="129" t="s">
        <v>1036</v>
      </c>
      <c r="F1028" s="130" t="s">
        <v>1037</v>
      </c>
      <c r="G1028" s="131" t="s">
        <v>574</v>
      </c>
      <c r="H1028" s="132">
        <v>3.3000000000000002E-2</v>
      </c>
      <c r="I1028" s="133"/>
      <c r="J1028" s="134">
        <f>ROUND(I1028*H1028,2)</f>
        <v>0</v>
      </c>
      <c r="K1028" s="130" t="s">
        <v>135</v>
      </c>
      <c r="L1028" s="33"/>
      <c r="M1028" s="135" t="s">
        <v>19</v>
      </c>
      <c r="N1028" s="136" t="s">
        <v>45</v>
      </c>
      <c r="P1028" s="137">
        <f>O1028*H1028</f>
        <v>0</v>
      </c>
      <c r="Q1028" s="137">
        <v>1.06277</v>
      </c>
      <c r="R1028" s="137">
        <f>Q1028*H1028</f>
        <v>3.5071410000000004E-2</v>
      </c>
      <c r="S1028" s="137">
        <v>0</v>
      </c>
      <c r="T1028" s="138">
        <f>S1028*H1028</f>
        <v>0</v>
      </c>
      <c r="AR1028" s="139" t="s">
        <v>136</v>
      </c>
      <c r="AT1028" s="139" t="s">
        <v>131</v>
      </c>
      <c r="AU1028" s="139" t="s">
        <v>84</v>
      </c>
      <c r="AY1028" s="18" t="s">
        <v>129</v>
      </c>
      <c r="BE1028" s="140">
        <f>IF(N1028="základní",J1028,0)</f>
        <v>0</v>
      </c>
      <c r="BF1028" s="140">
        <f>IF(N1028="snížená",J1028,0)</f>
        <v>0</v>
      </c>
      <c r="BG1028" s="140">
        <f>IF(N1028="zákl. přenesená",J1028,0)</f>
        <v>0</v>
      </c>
      <c r="BH1028" s="140">
        <f>IF(N1028="sníž. přenesená",J1028,0)</f>
        <v>0</v>
      </c>
      <c r="BI1028" s="140">
        <f>IF(N1028="nulová",J1028,0)</f>
        <v>0</v>
      </c>
      <c r="BJ1028" s="18" t="s">
        <v>82</v>
      </c>
      <c r="BK1028" s="140">
        <f>ROUND(I1028*H1028,2)</f>
        <v>0</v>
      </c>
      <c r="BL1028" s="18" t="s">
        <v>136</v>
      </c>
      <c r="BM1028" s="139" t="s">
        <v>1038</v>
      </c>
    </row>
    <row r="1029" spans="2:65" s="1" customFormat="1" ht="11.25">
      <c r="B1029" s="33"/>
      <c r="D1029" s="141" t="s">
        <v>138</v>
      </c>
      <c r="F1029" s="142" t="s">
        <v>1039</v>
      </c>
      <c r="I1029" s="143"/>
      <c r="L1029" s="33"/>
      <c r="M1029" s="144"/>
      <c r="T1029" s="54"/>
      <c r="AT1029" s="18" t="s">
        <v>138</v>
      </c>
      <c r="AU1029" s="18" t="s">
        <v>84</v>
      </c>
    </row>
    <row r="1030" spans="2:65" s="12" customFormat="1" ht="11.25">
      <c r="B1030" s="145"/>
      <c r="D1030" s="146" t="s">
        <v>140</v>
      </c>
      <c r="E1030" s="147" t="s">
        <v>19</v>
      </c>
      <c r="F1030" s="148" t="s">
        <v>302</v>
      </c>
      <c r="H1030" s="147" t="s">
        <v>19</v>
      </c>
      <c r="I1030" s="149"/>
      <c r="L1030" s="145"/>
      <c r="M1030" s="150"/>
      <c r="T1030" s="151"/>
      <c r="AT1030" s="147" t="s">
        <v>140</v>
      </c>
      <c r="AU1030" s="147" t="s">
        <v>84</v>
      </c>
      <c r="AV1030" s="12" t="s">
        <v>82</v>
      </c>
      <c r="AW1030" s="12" t="s">
        <v>35</v>
      </c>
      <c r="AX1030" s="12" t="s">
        <v>74</v>
      </c>
      <c r="AY1030" s="147" t="s">
        <v>129</v>
      </c>
    </row>
    <row r="1031" spans="2:65" s="12" customFormat="1" ht="22.5">
      <c r="B1031" s="145"/>
      <c r="D1031" s="146" t="s">
        <v>140</v>
      </c>
      <c r="E1031" s="147" t="s">
        <v>19</v>
      </c>
      <c r="F1031" s="148" t="s">
        <v>1040</v>
      </c>
      <c r="H1031" s="147" t="s">
        <v>19</v>
      </c>
      <c r="I1031" s="149"/>
      <c r="L1031" s="145"/>
      <c r="M1031" s="150"/>
      <c r="T1031" s="151"/>
      <c r="AT1031" s="147" t="s">
        <v>140</v>
      </c>
      <c r="AU1031" s="147" t="s">
        <v>84</v>
      </c>
      <c r="AV1031" s="12" t="s">
        <v>82</v>
      </c>
      <c r="AW1031" s="12" t="s">
        <v>35</v>
      </c>
      <c r="AX1031" s="12" t="s">
        <v>74</v>
      </c>
      <c r="AY1031" s="147" t="s">
        <v>129</v>
      </c>
    </row>
    <row r="1032" spans="2:65" s="13" customFormat="1" ht="11.25">
      <c r="B1032" s="152"/>
      <c r="D1032" s="146" t="s">
        <v>140</v>
      </c>
      <c r="E1032" s="153" t="s">
        <v>19</v>
      </c>
      <c r="F1032" s="154" t="s">
        <v>1041</v>
      </c>
      <c r="H1032" s="155">
        <v>3.3000000000000002E-2</v>
      </c>
      <c r="I1032" s="156"/>
      <c r="L1032" s="152"/>
      <c r="M1032" s="157"/>
      <c r="T1032" s="158"/>
      <c r="AT1032" s="153" t="s">
        <v>140</v>
      </c>
      <c r="AU1032" s="153" t="s">
        <v>84</v>
      </c>
      <c r="AV1032" s="13" t="s">
        <v>84</v>
      </c>
      <c r="AW1032" s="13" t="s">
        <v>35</v>
      </c>
      <c r="AX1032" s="13" t="s">
        <v>82</v>
      </c>
      <c r="AY1032" s="153" t="s">
        <v>129</v>
      </c>
    </row>
    <row r="1033" spans="2:65" s="1" customFormat="1" ht="24.2" customHeight="1">
      <c r="B1033" s="33"/>
      <c r="C1033" s="128" t="s">
        <v>1042</v>
      </c>
      <c r="D1033" s="128" t="s">
        <v>131</v>
      </c>
      <c r="E1033" s="129" t="s">
        <v>1043</v>
      </c>
      <c r="F1033" s="130" t="s">
        <v>1044</v>
      </c>
      <c r="G1033" s="131" t="s">
        <v>134</v>
      </c>
      <c r="H1033" s="132">
        <v>8.14</v>
      </c>
      <c r="I1033" s="133"/>
      <c r="J1033" s="134">
        <f>ROUND(I1033*H1033,2)</f>
        <v>0</v>
      </c>
      <c r="K1033" s="130" t="s">
        <v>135</v>
      </c>
      <c r="L1033" s="33"/>
      <c r="M1033" s="135" t="s">
        <v>19</v>
      </c>
      <c r="N1033" s="136" t="s">
        <v>45</v>
      </c>
      <c r="P1033" s="137">
        <f>O1033*H1033</f>
        <v>0</v>
      </c>
      <c r="Q1033" s="137">
        <v>0.1</v>
      </c>
      <c r="R1033" s="137">
        <f>Q1033*H1033</f>
        <v>0.81400000000000006</v>
      </c>
      <c r="S1033" s="137">
        <v>0</v>
      </c>
      <c r="T1033" s="138">
        <f>S1033*H1033</f>
        <v>0</v>
      </c>
      <c r="AR1033" s="139" t="s">
        <v>136</v>
      </c>
      <c r="AT1033" s="139" t="s">
        <v>131</v>
      </c>
      <c r="AU1033" s="139" t="s">
        <v>84</v>
      </c>
      <c r="AY1033" s="18" t="s">
        <v>129</v>
      </c>
      <c r="BE1033" s="140">
        <f>IF(N1033="základní",J1033,0)</f>
        <v>0</v>
      </c>
      <c r="BF1033" s="140">
        <f>IF(N1033="snížená",J1033,0)</f>
        <v>0</v>
      </c>
      <c r="BG1033" s="140">
        <f>IF(N1033="zákl. přenesená",J1033,0)</f>
        <v>0</v>
      </c>
      <c r="BH1033" s="140">
        <f>IF(N1033="sníž. přenesená",J1033,0)</f>
        <v>0</v>
      </c>
      <c r="BI1033" s="140">
        <f>IF(N1033="nulová",J1033,0)</f>
        <v>0</v>
      </c>
      <c r="BJ1033" s="18" t="s">
        <v>82</v>
      </c>
      <c r="BK1033" s="140">
        <f>ROUND(I1033*H1033,2)</f>
        <v>0</v>
      </c>
      <c r="BL1033" s="18" t="s">
        <v>136</v>
      </c>
      <c r="BM1033" s="139" t="s">
        <v>1045</v>
      </c>
    </row>
    <row r="1034" spans="2:65" s="1" customFormat="1" ht="11.25">
      <c r="B1034" s="33"/>
      <c r="D1034" s="141" t="s">
        <v>138</v>
      </c>
      <c r="F1034" s="142" t="s">
        <v>1046</v>
      </c>
      <c r="I1034" s="143"/>
      <c r="L1034" s="33"/>
      <c r="M1034" s="144"/>
      <c r="T1034" s="54"/>
      <c r="AT1034" s="18" t="s">
        <v>138</v>
      </c>
      <c r="AU1034" s="18" t="s">
        <v>84</v>
      </c>
    </row>
    <row r="1035" spans="2:65" s="12" customFormat="1" ht="11.25">
      <c r="B1035" s="145"/>
      <c r="D1035" s="146" t="s">
        <v>140</v>
      </c>
      <c r="E1035" s="147" t="s">
        <v>19</v>
      </c>
      <c r="F1035" s="148" t="s">
        <v>141</v>
      </c>
      <c r="H1035" s="147" t="s">
        <v>19</v>
      </c>
      <c r="I1035" s="149"/>
      <c r="L1035" s="145"/>
      <c r="M1035" s="150"/>
      <c r="T1035" s="151"/>
      <c r="AT1035" s="147" t="s">
        <v>140</v>
      </c>
      <c r="AU1035" s="147" t="s">
        <v>84</v>
      </c>
      <c r="AV1035" s="12" t="s">
        <v>82</v>
      </c>
      <c r="AW1035" s="12" t="s">
        <v>35</v>
      </c>
      <c r="AX1035" s="12" t="s">
        <v>74</v>
      </c>
      <c r="AY1035" s="147" t="s">
        <v>129</v>
      </c>
    </row>
    <row r="1036" spans="2:65" s="12" customFormat="1" ht="11.25">
      <c r="B1036" s="145"/>
      <c r="D1036" s="146" t="s">
        <v>140</v>
      </c>
      <c r="E1036" s="147" t="s">
        <v>19</v>
      </c>
      <c r="F1036" s="148" t="s">
        <v>302</v>
      </c>
      <c r="H1036" s="147" t="s">
        <v>19</v>
      </c>
      <c r="I1036" s="149"/>
      <c r="L1036" s="145"/>
      <c r="M1036" s="150"/>
      <c r="T1036" s="151"/>
      <c r="AT1036" s="147" t="s">
        <v>140</v>
      </c>
      <c r="AU1036" s="147" t="s">
        <v>84</v>
      </c>
      <c r="AV1036" s="12" t="s">
        <v>82</v>
      </c>
      <c r="AW1036" s="12" t="s">
        <v>35</v>
      </c>
      <c r="AX1036" s="12" t="s">
        <v>74</v>
      </c>
      <c r="AY1036" s="147" t="s">
        <v>129</v>
      </c>
    </row>
    <row r="1037" spans="2:65" s="12" customFormat="1" ht="11.25">
      <c r="B1037" s="145"/>
      <c r="D1037" s="146" t="s">
        <v>140</v>
      </c>
      <c r="E1037" s="147" t="s">
        <v>19</v>
      </c>
      <c r="F1037" s="148" t="s">
        <v>1047</v>
      </c>
      <c r="H1037" s="147" t="s">
        <v>19</v>
      </c>
      <c r="I1037" s="149"/>
      <c r="L1037" s="145"/>
      <c r="M1037" s="150"/>
      <c r="T1037" s="151"/>
      <c r="AT1037" s="147" t="s">
        <v>140</v>
      </c>
      <c r="AU1037" s="147" t="s">
        <v>84</v>
      </c>
      <c r="AV1037" s="12" t="s">
        <v>82</v>
      </c>
      <c r="AW1037" s="12" t="s">
        <v>35</v>
      </c>
      <c r="AX1037" s="12" t="s">
        <v>74</v>
      </c>
      <c r="AY1037" s="147" t="s">
        <v>129</v>
      </c>
    </row>
    <row r="1038" spans="2:65" s="13" customFormat="1" ht="11.25">
      <c r="B1038" s="152"/>
      <c r="D1038" s="146" t="s">
        <v>140</v>
      </c>
      <c r="E1038" s="153" t="s">
        <v>19</v>
      </c>
      <c r="F1038" s="154" t="s">
        <v>1048</v>
      </c>
      <c r="H1038" s="155">
        <v>7.09</v>
      </c>
      <c r="I1038" s="156"/>
      <c r="L1038" s="152"/>
      <c r="M1038" s="157"/>
      <c r="T1038" s="158"/>
      <c r="AT1038" s="153" t="s">
        <v>140</v>
      </c>
      <c r="AU1038" s="153" t="s">
        <v>84</v>
      </c>
      <c r="AV1038" s="13" t="s">
        <v>84</v>
      </c>
      <c r="AW1038" s="13" t="s">
        <v>35</v>
      </c>
      <c r="AX1038" s="13" t="s">
        <v>74</v>
      </c>
      <c r="AY1038" s="153" t="s">
        <v>129</v>
      </c>
    </row>
    <row r="1039" spans="2:65" s="13" customFormat="1" ht="11.25">
      <c r="B1039" s="152"/>
      <c r="D1039" s="146" t="s">
        <v>140</v>
      </c>
      <c r="E1039" s="153" t="s">
        <v>19</v>
      </c>
      <c r="F1039" s="154" t="s">
        <v>1049</v>
      </c>
      <c r="H1039" s="155">
        <v>1.05</v>
      </c>
      <c r="I1039" s="156"/>
      <c r="L1039" s="152"/>
      <c r="M1039" s="157"/>
      <c r="T1039" s="158"/>
      <c r="AT1039" s="153" t="s">
        <v>140</v>
      </c>
      <c r="AU1039" s="153" t="s">
        <v>84</v>
      </c>
      <c r="AV1039" s="13" t="s">
        <v>84</v>
      </c>
      <c r="AW1039" s="13" t="s">
        <v>35</v>
      </c>
      <c r="AX1039" s="13" t="s">
        <v>74</v>
      </c>
      <c r="AY1039" s="153" t="s">
        <v>129</v>
      </c>
    </row>
    <row r="1040" spans="2:65" s="14" customFormat="1" ht="11.25">
      <c r="B1040" s="159"/>
      <c r="D1040" s="146" t="s">
        <v>140</v>
      </c>
      <c r="E1040" s="160" t="s">
        <v>19</v>
      </c>
      <c r="F1040" s="161" t="s">
        <v>190</v>
      </c>
      <c r="H1040" s="162">
        <v>8.14</v>
      </c>
      <c r="I1040" s="163"/>
      <c r="L1040" s="159"/>
      <c r="M1040" s="164"/>
      <c r="T1040" s="165"/>
      <c r="AT1040" s="160" t="s">
        <v>140</v>
      </c>
      <c r="AU1040" s="160" t="s">
        <v>84</v>
      </c>
      <c r="AV1040" s="14" t="s">
        <v>136</v>
      </c>
      <c r="AW1040" s="14" t="s">
        <v>35</v>
      </c>
      <c r="AX1040" s="14" t="s">
        <v>82</v>
      </c>
      <c r="AY1040" s="160" t="s">
        <v>129</v>
      </c>
    </row>
    <row r="1041" spans="2:65" s="11" customFormat="1" ht="22.9" customHeight="1">
      <c r="B1041" s="116"/>
      <c r="D1041" s="117" t="s">
        <v>73</v>
      </c>
      <c r="E1041" s="126" t="s">
        <v>173</v>
      </c>
      <c r="F1041" s="126" t="s">
        <v>1050</v>
      </c>
      <c r="I1041" s="119"/>
      <c r="J1041" s="127">
        <f>BK1041</f>
        <v>0</v>
      </c>
      <c r="L1041" s="116"/>
      <c r="M1041" s="121"/>
      <c r="P1041" s="122">
        <f>SUM(P1042:P1572)</f>
        <v>0</v>
      </c>
      <c r="R1041" s="122">
        <f>SUM(R1042:R1572)</f>
        <v>268.94755438000016</v>
      </c>
      <c r="T1041" s="123">
        <f>SUM(T1042:T1572)</f>
        <v>8</v>
      </c>
      <c r="AR1041" s="117" t="s">
        <v>82</v>
      </c>
      <c r="AT1041" s="124" t="s">
        <v>73</v>
      </c>
      <c r="AU1041" s="124" t="s">
        <v>82</v>
      </c>
      <c r="AY1041" s="117" t="s">
        <v>129</v>
      </c>
      <c r="BK1041" s="125">
        <f>SUM(BK1042:BK1572)</f>
        <v>0</v>
      </c>
    </row>
    <row r="1042" spans="2:65" s="1" customFormat="1" ht="24.2" customHeight="1">
      <c r="B1042" s="33"/>
      <c r="C1042" s="128" t="s">
        <v>1051</v>
      </c>
      <c r="D1042" s="128" t="s">
        <v>131</v>
      </c>
      <c r="E1042" s="129" t="s">
        <v>1052</v>
      </c>
      <c r="F1042" s="130" t="s">
        <v>1053</v>
      </c>
      <c r="G1042" s="131" t="s">
        <v>252</v>
      </c>
      <c r="H1042" s="132">
        <v>1</v>
      </c>
      <c r="I1042" s="133"/>
      <c r="J1042" s="134">
        <f>ROUND(I1042*H1042,2)</f>
        <v>0</v>
      </c>
      <c r="K1042" s="130" t="s">
        <v>135</v>
      </c>
      <c r="L1042" s="33"/>
      <c r="M1042" s="135" t="s">
        <v>19</v>
      </c>
      <c r="N1042" s="136" t="s">
        <v>45</v>
      </c>
      <c r="P1042" s="137">
        <f>O1042*H1042</f>
        <v>0</v>
      </c>
      <c r="Q1042" s="137">
        <v>0</v>
      </c>
      <c r="R1042" s="137">
        <f>Q1042*H1042</f>
        <v>0</v>
      </c>
      <c r="S1042" s="137">
        <v>1</v>
      </c>
      <c r="T1042" s="138">
        <f>S1042*H1042</f>
        <v>1</v>
      </c>
      <c r="AR1042" s="139" t="s">
        <v>136</v>
      </c>
      <c r="AT1042" s="139" t="s">
        <v>131</v>
      </c>
      <c r="AU1042" s="139" t="s">
        <v>84</v>
      </c>
      <c r="AY1042" s="18" t="s">
        <v>129</v>
      </c>
      <c r="BE1042" s="140">
        <f>IF(N1042="základní",J1042,0)</f>
        <v>0</v>
      </c>
      <c r="BF1042" s="140">
        <f>IF(N1042="snížená",J1042,0)</f>
        <v>0</v>
      </c>
      <c r="BG1042" s="140">
        <f>IF(N1042="zákl. přenesená",J1042,0)</f>
        <v>0</v>
      </c>
      <c r="BH1042" s="140">
        <f>IF(N1042="sníž. přenesená",J1042,0)</f>
        <v>0</v>
      </c>
      <c r="BI1042" s="140">
        <f>IF(N1042="nulová",J1042,0)</f>
        <v>0</v>
      </c>
      <c r="BJ1042" s="18" t="s">
        <v>82</v>
      </c>
      <c r="BK1042" s="140">
        <f>ROUND(I1042*H1042,2)</f>
        <v>0</v>
      </c>
      <c r="BL1042" s="18" t="s">
        <v>136</v>
      </c>
      <c r="BM1042" s="139" t="s">
        <v>1054</v>
      </c>
    </row>
    <row r="1043" spans="2:65" s="1" customFormat="1" ht="11.25">
      <c r="B1043" s="33"/>
      <c r="D1043" s="141" t="s">
        <v>138</v>
      </c>
      <c r="F1043" s="142" t="s">
        <v>1055</v>
      </c>
      <c r="I1043" s="143"/>
      <c r="L1043" s="33"/>
      <c r="M1043" s="144"/>
      <c r="T1043" s="54"/>
      <c r="AT1043" s="18" t="s">
        <v>138</v>
      </c>
      <c r="AU1043" s="18" t="s">
        <v>84</v>
      </c>
    </row>
    <row r="1044" spans="2:65" s="12" customFormat="1" ht="22.5">
      <c r="B1044" s="145"/>
      <c r="D1044" s="146" t="s">
        <v>140</v>
      </c>
      <c r="E1044" s="147" t="s">
        <v>19</v>
      </c>
      <c r="F1044" s="148" t="s">
        <v>1056</v>
      </c>
      <c r="H1044" s="147" t="s">
        <v>19</v>
      </c>
      <c r="I1044" s="149"/>
      <c r="L1044" s="145"/>
      <c r="M1044" s="150"/>
      <c r="T1044" s="151"/>
      <c r="AT1044" s="147" t="s">
        <v>140</v>
      </c>
      <c r="AU1044" s="147" t="s">
        <v>84</v>
      </c>
      <c r="AV1044" s="12" t="s">
        <v>82</v>
      </c>
      <c r="AW1044" s="12" t="s">
        <v>35</v>
      </c>
      <c r="AX1044" s="12" t="s">
        <v>74</v>
      </c>
      <c r="AY1044" s="147" t="s">
        <v>129</v>
      </c>
    </row>
    <row r="1045" spans="2:65" s="13" customFormat="1" ht="11.25">
      <c r="B1045" s="152"/>
      <c r="D1045" s="146" t="s">
        <v>140</v>
      </c>
      <c r="E1045" s="153" t="s">
        <v>19</v>
      </c>
      <c r="F1045" s="154" t="s">
        <v>1057</v>
      </c>
      <c r="H1045" s="155">
        <v>1</v>
      </c>
      <c r="I1045" s="156"/>
      <c r="L1045" s="152"/>
      <c r="M1045" s="157"/>
      <c r="T1045" s="158"/>
      <c r="AT1045" s="153" t="s">
        <v>140</v>
      </c>
      <c r="AU1045" s="153" t="s">
        <v>84</v>
      </c>
      <c r="AV1045" s="13" t="s">
        <v>84</v>
      </c>
      <c r="AW1045" s="13" t="s">
        <v>35</v>
      </c>
      <c r="AX1045" s="13" t="s">
        <v>82</v>
      </c>
      <c r="AY1045" s="153" t="s">
        <v>129</v>
      </c>
    </row>
    <row r="1046" spans="2:65" s="1" customFormat="1" ht="24.2" customHeight="1">
      <c r="B1046" s="33"/>
      <c r="C1046" s="128" t="s">
        <v>1058</v>
      </c>
      <c r="D1046" s="128" t="s">
        <v>131</v>
      </c>
      <c r="E1046" s="129" t="s">
        <v>1059</v>
      </c>
      <c r="F1046" s="130" t="s">
        <v>1060</v>
      </c>
      <c r="G1046" s="131" t="s">
        <v>252</v>
      </c>
      <c r="H1046" s="132">
        <v>20</v>
      </c>
      <c r="I1046" s="133"/>
      <c r="J1046" s="134">
        <f>ROUND(I1046*H1046,2)</f>
        <v>0</v>
      </c>
      <c r="K1046" s="130" t="s">
        <v>135</v>
      </c>
      <c r="L1046" s="33"/>
      <c r="M1046" s="135" t="s">
        <v>19</v>
      </c>
      <c r="N1046" s="136" t="s">
        <v>45</v>
      </c>
      <c r="P1046" s="137">
        <f>O1046*H1046</f>
        <v>0</v>
      </c>
      <c r="Q1046" s="137">
        <v>0</v>
      </c>
      <c r="R1046" s="137">
        <f>Q1046*H1046</f>
        <v>0</v>
      </c>
      <c r="S1046" s="137">
        <v>2.9000000000000001E-2</v>
      </c>
      <c r="T1046" s="138">
        <f>S1046*H1046</f>
        <v>0.58000000000000007</v>
      </c>
      <c r="AR1046" s="139" t="s">
        <v>136</v>
      </c>
      <c r="AT1046" s="139" t="s">
        <v>131</v>
      </c>
      <c r="AU1046" s="139" t="s">
        <v>84</v>
      </c>
      <c r="AY1046" s="18" t="s">
        <v>129</v>
      </c>
      <c r="BE1046" s="140">
        <f>IF(N1046="základní",J1046,0)</f>
        <v>0</v>
      </c>
      <c r="BF1046" s="140">
        <f>IF(N1046="snížená",J1046,0)</f>
        <v>0</v>
      </c>
      <c r="BG1046" s="140">
        <f>IF(N1046="zákl. přenesená",J1046,0)</f>
        <v>0</v>
      </c>
      <c r="BH1046" s="140">
        <f>IF(N1046="sníž. přenesená",J1046,0)</f>
        <v>0</v>
      </c>
      <c r="BI1046" s="140">
        <f>IF(N1046="nulová",J1046,0)</f>
        <v>0</v>
      </c>
      <c r="BJ1046" s="18" t="s">
        <v>82</v>
      </c>
      <c r="BK1046" s="140">
        <f>ROUND(I1046*H1046,2)</f>
        <v>0</v>
      </c>
      <c r="BL1046" s="18" t="s">
        <v>136</v>
      </c>
      <c r="BM1046" s="139" t="s">
        <v>1061</v>
      </c>
    </row>
    <row r="1047" spans="2:65" s="1" customFormat="1" ht="11.25">
      <c r="B1047" s="33"/>
      <c r="D1047" s="141" t="s">
        <v>138</v>
      </c>
      <c r="F1047" s="142" t="s">
        <v>1062</v>
      </c>
      <c r="I1047" s="143"/>
      <c r="L1047" s="33"/>
      <c r="M1047" s="144"/>
      <c r="T1047" s="54"/>
      <c r="AT1047" s="18" t="s">
        <v>138</v>
      </c>
      <c r="AU1047" s="18" t="s">
        <v>84</v>
      </c>
    </row>
    <row r="1048" spans="2:65" s="12" customFormat="1" ht="11.25">
      <c r="B1048" s="145"/>
      <c r="D1048" s="146" t="s">
        <v>140</v>
      </c>
      <c r="E1048" s="147" t="s">
        <v>19</v>
      </c>
      <c r="F1048" s="148" t="s">
        <v>141</v>
      </c>
      <c r="H1048" s="147" t="s">
        <v>19</v>
      </c>
      <c r="I1048" s="149"/>
      <c r="L1048" s="145"/>
      <c r="M1048" s="150"/>
      <c r="T1048" s="151"/>
      <c r="AT1048" s="147" t="s">
        <v>140</v>
      </c>
      <c r="AU1048" s="147" t="s">
        <v>84</v>
      </c>
      <c r="AV1048" s="12" t="s">
        <v>82</v>
      </c>
      <c r="AW1048" s="12" t="s">
        <v>35</v>
      </c>
      <c r="AX1048" s="12" t="s">
        <v>74</v>
      </c>
      <c r="AY1048" s="147" t="s">
        <v>129</v>
      </c>
    </row>
    <row r="1049" spans="2:65" s="12" customFormat="1" ht="11.25">
      <c r="B1049" s="145"/>
      <c r="D1049" s="146" t="s">
        <v>140</v>
      </c>
      <c r="E1049" s="147" t="s">
        <v>19</v>
      </c>
      <c r="F1049" s="148" t="s">
        <v>659</v>
      </c>
      <c r="H1049" s="147" t="s">
        <v>19</v>
      </c>
      <c r="I1049" s="149"/>
      <c r="L1049" s="145"/>
      <c r="M1049" s="150"/>
      <c r="T1049" s="151"/>
      <c r="AT1049" s="147" t="s">
        <v>140</v>
      </c>
      <c r="AU1049" s="147" t="s">
        <v>84</v>
      </c>
      <c r="AV1049" s="12" t="s">
        <v>82</v>
      </c>
      <c r="AW1049" s="12" t="s">
        <v>35</v>
      </c>
      <c r="AX1049" s="12" t="s">
        <v>74</v>
      </c>
      <c r="AY1049" s="147" t="s">
        <v>129</v>
      </c>
    </row>
    <row r="1050" spans="2:65" s="12" customFormat="1" ht="11.25">
      <c r="B1050" s="145"/>
      <c r="D1050" s="146" t="s">
        <v>140</v>
      </c>
      <c r="E1050" s="147" t="s">
        <v>19</v>
      </c>
      <c r="F1050" s="148" t="s">
        <v>660</v>
      </c>
      <c r="H1050" s="147" t="s">
        <v>19</v>
      </c>
      <c r="I1050" s="149"/>
      <c r="L1050" s="145"/>
      <c r="M1050" s="150"/>
      <c r="T1050" s="151"/>
      <c r="AT1050" s="147" t="s">
        <v>140</v>
      </c>
      <c r="AU1050" s="147" t="s">
        <v>84</v>
      </c>
      <c r="AV1050" s="12" t="s">
        <v>82</v>
      </c>
      <c r="AW1050" s="12" t="s">
        <v>35</v>
      </c>
      <c r="AX1050" s="12" t="s">
        <v>74</v>
      </c>
      <c r="AY1050" s="147" t="s">
        <v>129</v>
      </c>
    </row>
    <row r="1051" spans="2:65" s="13" customFormat="1" ht="11.25">
      <c r="B1051" s="152"/>
      <c r="D1051" s="146" t="s">
        <v>140</v>
      </c>
      <c r="E1051" s="153" t="s">
        <v>19</v>
      </c>
      <c r="F1051" s="154" t="s">
        <v>1063</v>
      </c>
      <c r="H1051" s="155">
        <v>20</v>
      </c>
      <c r="I1051" s="156"/>
      <c r="L1051" s="152"/>
      <c r="M1051" s="157"/>
      <c r="T1051" s="158"/>
      <c r="AT1051" s="153" t="s">
        <v>140</v>
      </c>
      <c r="AU1051" s="153" t="s">
        <v>84</v>
      </c>
      <c r="AV1051" s="13" t="s">
        <v>84</v>
      </c>
      <c r="AW1051" s="13" t="s">
        <v>35</v>
      </c>
      <c r="AX1051" s="13" t="s">
        <v>82</v>
      </c>
      <c r="AY1051" s="153" t="s">
        <v>129</v>
      </c>
    </row>
    <row r="1052" spans="2:65" s="1" customFormat="1" ht="33" customHeight="1">
      <c r="B1052" s="33"/>
      <c r="C1052" s="128" t="s">
        <v>1064</v>
      </c>
      <c r="D1052" s="128" t="s">
        <v>131</v>
      </c>
      <c r="E1052" s="129" t="s">
        <v>1065</v>
      </c>
      <c r="F1052" s="130" t="s">
        <v>1066</v>
      </c>
      <c r="G1052" s="131" t="s">
        <v>252</v>
      </c>
      <c r="H1052" s="132">
        <v>6</v>
      </c>
      <c r="I1052" s="133"/>
      <c r="J1052" s="134">
        <f>ROUND(I1052*H1052,2)</f>
        <v>0</v>
      </c>
      <c r="K1052" s="130" t="s">
        <v>135</v>
      </c>
      <c r="L1052" s="33"/>
      <c r="M1052" s="135" t="s">
        <v>19</v>
      </c>
      <c r="N1052" s="136" t="s">
        <v>45</v>
      </c>
      <c r="P1052" s="137">
        <f>O1052*H1052</f>
        <v>0</v>
      </c>
      <c r="Q1052" s="137">
        <v>0</v>
      </c>
      <c r="R1052" s="137">
        <f>Q1052*H1052</f>
        <v>0</v>
      </c>
      <c r="S1052" s="137">
        <v>0</v>
      </c>
      <c r="T1052" s="138">
        <f>S1052*H1052</f>
        <v>0</v>
      </c>
      <c r="AR1052" s="139" t="s">
        <v>136</v>
      </c>
      <c r="AT1052" s="139" t="s">
        <v>131</v>
      </c>
      <c r="AU1052" s="139" t="s">
        <v>84</v>
      </c>
      <c r="AY1052" s="18" t="s">
        <v>129</v>
      </c>
      <c r="BE1052" s="140">
        <f>IF(N1052="základní",J1052,0)</f>
        <v>0</v>
      </c>
      <c r="BF1052" s="140">
        <f>IF(N1052="snížená",J1052,0)</f>
        <v>0</v>
      </c>
      <c r="BG1052" s="140">
        <f>IF(N1052="zákl. přenesená",J1052,0)</f>
        <v>0</v>
      </c>
      <c r="BH1052" s="140">
        <f>IF(N1052="sníž. přenesená",J1052,0)</f>
        <v>0</v>
      </c>
      <c r="BI1052" s="140">
        <f>IF(N1052="nulová",J1052,0)</f>
        <v>0</v>
      </c>
      <c r="BJ1052" s="18" t="s">
        <v>82</v>
      </c>
      <c r="BK1052" s="140">
        <f>ROUND(I1052*H1052,2)</f>
        <v>0</v>
      </c>
      <c r="BL1052" s="18" t="s">
        <v>136</v>
      </c>
      <c r="BM1052" s="139" t="s">
        <v>1067</v>
      </c>
    </row>
    <row r="1053" spans="2:65" s="1" customFormat="1" ht="11.25">
      <c r="B1053" s="33"/>
      <c r="D1053" s="141" t="s">
        <v>138</v>
      </c>
      <c r="F1053" s="142" t="s">
        <v>1068</v>
      </c>
      <c r="I1053" s="143"/>
      <c r="L1053" s="33"/>
      <c r="M1053" s="144"/>
      <c r="T1053" s="54"/>
      <c r="AT1053" s="18" t="s">
        <v>138</v>
      </c>
      <c r="AU1053" s="18" t="s">
        <v>84</v>
      </c>
    </row>
    <row r="1054" spans="2:65" s="1" customFormat="1" ht="66.75" customHeight="1">
      <c r="B1054" s="33"/>
      <c r="C1054" s="173" t="s">
        <v>1069</v>
      </c>
      <c r="D1054" s="173" t="s">
        <v>623</v>
      </c>
      <c r="E1054" s="174" t="s">
        <v>1070</v>
      </c>
      <c r="F1054" s="175" t="s">
        <v>1071</v>
      </c>
      <c r="G1054" s="176" t="s">
        <v>252</v>
      </c>
      <c r="H1054" s="177">
        <v>6.06</v>
      </c>
      <c r="I1054" s="178"/>
      <c r="J1054" s="179">
        <f>ROUND(I1054*H1054,2)</f>
        <v>0</v>
      </c>
      <c r="K1054" s="175" t="s">
        <v>19</v>
      </c>
      <c r="L1054" s="180"/>
      <c r="M1054" s="181" t="s">
        <v>19</v>
      </c>
      <c r="N1054" s="182" t="s">
        <v>45</v>
      </c>
      <c r="P1054" s="137">
        <f>O1054*H1054</f>
        <v>0</v>
      </c>
      <c r="Q1054" s="137">
        <v>1.77E-2</v>
      </c>
      <c r="R1054" s="137">
        <f>Q1054*H1054</f>
        <v>0.107262</v>
      </c>
      <c r="S1054" s="137">
        <v>0</v>
      </c>
      <c r="T1054" s="138">
        <f>S1054*H1054</f>
        <v>0</v>
      </c>
      <c r="AR1054" s="139" t="s">
        <v>173</v>
      </c>
      <c r="AT1054" s="139" t="s">
        <v>623</v>
      </c>
      <c r="AU1054" s="139" t="s">
        <v>84</v>
      </c>
      <c r="AY1054" s="18" t="s">
        <v>129</v>
      </c>
      <c r="BE1054" s="140">
        <f>IF(N1054="základní",J1054,0)</f>
        <v>0</v>
      </c>
      <c r="BF1054" s="140">
        <f>IF(N1054="snížená",J1054,0)</f>
        <v>0</v>
      </c>
      <c r="BG1054" s="140">
        <f>IF(N1054="zákl. přenesená",J1054,0)</f>
        <v>0</v>
      </c>
      <c r="BH1054" s="140">
        <f>IF(N1054="sníž. přenesená",J1054,0)</f>
        <v>0</v>
      </c>
      <c r="BI1054" s="140">
        <f>IF(N1054="nulová",J1054,0)</f>
        <v>0</v>
      </c>
      <c r="BJ1054" s="18" t="s">
        <v>82</v>
      </c>
      <c r="BK1054" s="140">
        <f>ROUND(I1054*H1054,2)</f>
        <v>0</v>
      </c>
      <c r="BL1054" s="18" t="s">
        <v>136</v>
      </c>
      <c r="BM1054" s="139" t="s">
        <v>1072</v>
      </c>
    </row>
    <row r="1055" spans="2:65" s="1" customFormat="1" ht="156">
      <c r="B1055" s="33"/>
      <c r="D1055" s="146" t="s">
        <v>734</v>
      </c>
      <c r="F1055" s="183" t="s">
        <v>1073</v>
      </c>
      <c r="I1055" s="143"/>
      <c r="L1055" s="33"/>
      <c r="M1055" s="144"/>
      <c r="T1055" s="54"/>
      <c r="AT1055" s="18" t="s">
        <v>734</v>
      </c>
      <c r="AU1055" s="18" t="s">
        <v>84</v>
      </c>
    </row>
    <row r="1056" spans="2:65" s="12" customFormat="1" ht="11.25">
      <c r="B1056" s="145"/>
      <c r="D1056" s="146" t="s">
        <v>140</v>
      </c>
      <c r="E1056" s="147" t="s">
        <v>19</v>
      </c>
      <c r="F1056" s="148" t="s">
        <v>141</v>
      </c>
      <c r="H1056" s="147" t="s">
        <v>19</v>
      </c>
      <c r="I1056" s="149"/>
      <c r="L1056" s="145"/>
      <c r="M1056" s="150"/>
      <c r="T1056" s="151"/>
      <c r="AT1056" s="147" t="s">
        <v>140</v>
      </c>
      <c r="AU1056" s="147" t="s">
        <v>84</v>
      </c>
      <c r="AV1056" s="12" t="s">
        <v>82</v>
      </c>
      <c r="AW1056" s="12" t="s">
        <v>35</v>
      </c>
      <c r="AX1056" s="12" t="s">
        <v>74</v>
      </c>
      <c r="AY1056" s="147" t="s">
        <v>129</v>
      </c>
    </row>
    <row r="1057" spans="2:65" s="12" customFormat="1" ht="11.25">
      <c r="B1057" s="145"/>
      <c r="D1057" s="146" t="s">
        <v>140</v>
      </c>
      <c r="E1057" s="147" t="s">
        <v>19</v>
      </c>
      <c r="F1057" s="148" t="s">
        <v>854</v>
      </c>
      <c r="H1057" s="147" t="s">
        <v>19</v>
      </c>
      <c r="I1057" s="149"/>
      <c r="L1057" s="145"/>
      <c r="M1057" s="150"/>
      <c r="T1057" s="151"/>
      <c r="AT1057" s="147" t="s">
        <v>140</v>
      </c>
      <c r="AU1057" s="147" t="s">
        <v>84</v>
      </c>
      <c r="AV1057" s="12" t="s">
        <v>82</v>
      </c>
      <c r="AW1057" s="12" t="s">
        <v>35</v>
      </c>
      <c r="AX1057" s="12" t="s">
        <v>74</v>
      </c>
      <c r="AY1057" s="147" t="s">
        <v>129</v>
      </c>
    </row>
    <row r="1058" spans="2:65" s="13" customFormat="1" ht="11.25">
      <c r="B1058" s="152"/>
      <c r="D1058" s="146" t="s">
        <v>140</v>
      </c>
      <c r="E1058" s="153" t="s">
        <v>19</v>
      </c>
      <c r="F1058" s="154" t="s">
        <v>1074</v>
      </c>
      <c r="H1058" s="155">
        <v>6</v>
      </c>
      <c r="I1058" s="156"/>
      <c r="L1058" s="152"/>
      <c r="M1058" s="157"/>
      <c r="T1058" s="158"/>
      <c r="AT1058" s="153" t="s">
        <v>140</v>
      </c>
      <c r="AU1058" s="153" t="s">
        <v>84</v>
      </c>
      <c r="AV1058" s="13" t="s">
        <v>84</v>
      </c>
      <c r="AW1058" s="13" t="s">
        <v>35</v>
      </c>
      <c r="AX1058" s="13" t="s">
        <v>82</v>
      </c>
      <c r="AY1058" s="153" t="s">
        <v>129</v>
      </c>
    </row>
    <row r="1059" spans="2:65" s="13" customFormat="1" ht="11.25">
      <c r="B1059" s="152"/>
      <c r="D1059" s="146" t="s">
        <v>140</v>
      </c>
      <c r="F1059" s="154" t="s">
        <v>1075</v>
      </c>
      <c r="H1059" s="155">
        <v>6.06</v>
      </c>
      <c r="I1059" s="156"/>
      <c r="L1059" s="152"/>
      <c r="M1059" s="157"/>
      <c r="T1059" s="158"/>
      <c r="AT1059" s="153" t="s">
        <v>140</v>
      </c>
      <c r="AU1059" s="153" t="s">
        <v>84</v>
      </c>
      <c r="AV1059" s="13" t="s">
        <v>84</v>
      </c>
      <c r="AW1059" s="13" t="s">
        <v>4</v>
      </c>
      <c r="AX1059" s="13" t="s">
        <v>82</v>
      </c>
      <c r="AY1059" s="153" t="s">
        <v>129</v>
      </c>
    </row>
    <row r="1060" spans="2:65" s="1" customFormat="1" ht="33" customHeight="1">
      <c r="B1060" s="33"/>
      <c r="C1060" s="128" t="s">
        <v>1076</v>
      </c>
      <c r="D1060" s="128" t="s">
        <v>131</v>
      </c>
      <c r="E1060" s="129" t="s">
        <v>1077</v>
      </c>
      <c r="F1060" s="130" t="s">
        <v>1078</v>
      </c>
      <c r="G1060" s="131" t="s">
        <v>252</v>
      </c>
      <c r="H1060" s="132">
        <v>35</v>
      </c>
      <c r="I1060" s="133"/>
      <c r="J1060" s="134">
        <f>ROUND(I1060*H1060,2)</f>
        <v>0</v>
      </c>
      <c r="K1060" s="130" t="s">
        <v>135</v>
      </c>
      <c r="L1060" s="33"/>
      <c r="M1060" s="135" t="s">
        <v>19</v>
      </c>
      <c r="N1060" s="136" t="s">
        <v>45</v>
      </c>
      <c r="P1060" s="137">
        <f>O1060*H1060</f>
        <v>0</v>
      </c>
      <c r="Q1060" s="137">
        <v>0</v>
      </c>
      <c r="R1060" s="137">
        <f>Q1060*H1060</f>
        <v>0</v>
      </c>
      <c r="S1060" s="137">
        <v>0</v>
      </c>
      <c r="T1060" s="138">
        <f>S1060*H1060</f>
        <v>0</v>
      </c>
      <c r="AR1060" s="139" t="s">
        <v>136</v>
      </c>
      <c r="AT1060" s="139" t="s">
        <v>131</v>
      </c>
      <c r="AU1060" s="139" t="s">
        <v>84</v>
      </c>
      <c r="AY1060" s="18" t="s">
        <v>129</v>
      </c>
      <c r="BE1060" s="140">
        <f>IF(N1060="základní",J1060,0)</f>
        <v>0</v>
      </c>
      <c r="BF1060" s="140">
        <f>IF(N1060="snížená",J1060,0)</f>
        <v>0</v>
      </c>
      <c r="BG1060" s="140">
        <f>IF(N1060="zákl. přenesená",J1060,0)</f>
        <v>0</v>
      </c>
      <c r="BH1060" s="140">
        <f>IF(N1060="sníž. přenesená",J1060,0)</f>
        <v>0</v>
      </c>
      <c r="BI1060" s="140">
        <f>IF(N1060="nulová",J1060,0)</f>
        <v>0</v>
      </c>
      <c r="BJ1060" s="18" t="s">
        <v>82</v>
      </c>
      <c r="BK1060" s="140">
        <f>ROUND(I1060*H1060,2)</f>
        <v>0</v>
      </c>
      <c r="BL1060" s="18" t="s">
        <v>136</v>
      </c>
      <c r="BM1060" s="139" t="s">
        <v>1079</v>
      </c>
    </row>
    <row r="1061" spans="2:65" s="1" customFormat="1" ht="11.25">
      <c r="B1061" s="33"/>
      <c r="D1061" s="141" t="s">
        <v>138</v>
      </c>
      <c r="F1061" s="142" t="s">
        <v>1080</v>
      </c>
      <c r="I1061" s="143"/>
      <c r="L1061" s="33"/>
      <c r="M1061" s="144"/>
      <c r="T1061" s="54"/>
      <c r="AT1061" s="18" t="s">
        <v>138</v>
      </c>
      <c r="AU1061" s="18" t="s">
        <v>84</v>
      </c>
    </row>
    <row r="1062" spans="2:65" s="1" customFormat="1" ht="66.75" customHeight="1">
      <c r="B1062" s="33"/>
      <c r="C1062" s="173" t="s">
        <v>1081</v>
      </c>
      <c r="D1062" s="173" t="s">
        <v>623</v>
      </c>
      <c r="E1062" s="174" t="s">
        <v>1082</v>
      </c>
      <c r="F1062" s="175" t="s">
        <v>1083</v>
      </c>
      <c r="G1062" s="176" t="s">
        <v>252</v>
      </c>
      <c r="H1062" s="177">
        <v>35.35</v>
      </c>
      <c r="I1062" s="178"/>
      <c r="J1062" s="179">
        <f>ROUND(I1062*H1062,2)</f>
        <v>0</v>
      </c>
      <c r="K1062" s="175" t="s">
        <v>19</v>
      </c>
      <c r="L1062" s="180"/>
      <c r="M1062" s="181" t="s">
        <v>19</v>
      </c>
      <c r="N1062" s="182" t="s">
        <v>45</v>
      </c>
      <c r="P1062" s="137">
        <f>O1062*H1062</f>
        <v>0</v>
      </c>
      <c r="Q1062" s="137">
        <v>3.3869999999999997E-2</v>
      </c>
      <c r="R1062" s="137">
        <f>Q1062*H1062</f>
        <v>1.1973045</v>
      </c>
      <c r="S1062" s="137">
        <v>0</v>
      </c>
      <c r="T1062" s="138">
        <f>S1062*H1062</f>
        <v>0</v>
      </c>
      <c r="AR1062" s="139" t="s">
        <v>173</v>
      </c>
      <c r="AT1062" s="139" t="s">
        <v>623</v>
      </c>
      <c r="AU1062" s="139" t="s">
        <v>84</v>
      </c>
      <c r="AY1062" s="18" t="s">
        <v>129</v>
      </c>
      <c r="BE1062" s="140">
        <f>IF(N1062="základní",J1062,0)</f>
        <v>0</v>
      </c>
      <c r="BF1062" s="140">
        <f>IF(N1062="snížená",J1062,0)</f>
        <v>0</v>
      </c>
      <c r="BG1062" s="140">
        <f>IF(N1062="zákl. přenesená",J1062,0)</f>
        <v>0</v>
      </c>
      <c r="BH1062" s="140">
        <f>IF(N1062="sníž. přenesená",J1062,0)</f>
        <v>0</v>
      </c>
      <c r="BI1062" s="140">
        <f>IF(N1062="nulová",J1062,0)</f>
        <v>0</v>
      </c>
      <c r="BJ1062" s="18" t="s">
        <v>82</v>
      </c>
      <c r="BK1062" s="140">
        <f>ROUND(I1062*H1062,2)</f>
        <v>0</v>
      </c>
      <c r="BL1062" s="18" t="s">
        <v>136</v>
      </c>
      <c r="BM1062" s="139" t="s">
        <v>1084</v>
      </c>
    </row>
    <row r="1063" spans="2:65" s="1" customFormat="1" ht="156">
      <c r="B1063" s="33"/>
      <c r="D1063" s="146" t="s">
        <v>734</v>
      </c>
      <c r="F1063" s="183" t="s">
        <v>1085</v>
      </c>
      <c r="I1063" s="143"/>
      <c r="L1063" s="33"/>
      <c r="M1063" s="144"/>
      <c r="T1063" s="54"/>
      <c r="AT1063" s="18" t="s">
        <v>734</v>
      </c>
      <c r="AU1063" s="18" t="s">
        <v>84</v>
      </c>
    </row>
    <row r="1064" spans="2:65" s="12" customFormat="1" ht="11.25">
      <c r="B1064" s="145"/>
      <c r="D1064" s="146" t="s">
        <v>140</v>
      </c>
      <c r="E1064" s="147" t="s">
        <v>19</v>
      </c>
      <c r="F1064" s="148" t="s">
        <v>141</v>
      </c>
      <c r="H1064" s="147" t="s">
        <v>19</v>
      </c>
      <c r="I1064" s="149"/>
      <c r="L1064" s="145"/>
      <c r="M1064" s="150"/>
      <c r="T1064" s="151"/>
      <c r="AT1064" s="147" t="s">
        <v>140</v>
      </c>
      <c r="AU1064" s="147" t="s">
        <v>84</v>
      </c>
      <c r="AV1064" s="12" t="s">
        <v>82</v>
      </c>
      <c r="AW1064" s="12" t="s">
        <v>35</v>
      </c>
      <c r="AX1064" s="12" t="s">
        <v>74</v>
      </c>
      <c r="AY1064" s="147" t="s">
        <v>129</v>
      </c>
    </row>
    <row r="1065" spans="2:65" s="12" customFormat="1" ht="11.25">
      <c r="B1065" s="145"/>
      <c r="D1065" s="146" t="s">
        <v>140</v>
      </c>
      <c r="E1065" s="147" t="s">
        <v>19</v>
      </c>
      <c r="F1065" s="148" t="s">
        <v>854</v>
      </c>
      <c r="H1065" s="147" t="s">
        <v>19</v>
      </c>
      <c r="I1065" s="149"/>
      <c r="L1065" s="145"/>
      <c r="M1065" s="150"/>
      <c r="T1065" s="151"/>
      <c r="AT1065" s="147" t="s">
        <v>140</v>
      </c>
      <c r="AU1065" s="147" t="s">
        <v>84</v>
      </c>
      <c r="AV1065" s="12" t="s">
        <v>82</v>
      </c>
      <c r="AW1065" s="12" t="s">
        <v>35</v>
      </c>
      <c r="AX1065" s="12" t="s">
        <v>74</v>
      </c>
      <c r="AY1065" s="147" t="s">
        <v>129</v>
      </c>
    </row>
    <row r="1066" spans="2:65" s="13" customFormat="1" ht="11.25">
      <c r="B1066" s="152"/>
      <c r="D1066" s="146" t="s">
        <v>140</v>
      </c>
      <c r="E1066" s="153" t="s">
        <v>19</v>
      </c>
      <c r="F1066" s="154" t="s">
        <v>1086</v>
      </c>
      <c r="H1066" s="155">
        <v>35</v>
      </c>
      <c r="I1066" s="156"/>
      <c r="L1066" s="152"/>
      <c r="M1066" s="157"/>
      <c r="T1066" s="158"/>
      <c r="AT1066" s="153" t="s">
        <v>140</v>
      </c>
      <c r="AU1066" s="153" t="s">
        <v>84</v>
      </c>
      <c r="AV1066" s="13" t="s">
        <v>84</v>
      </c>
      <c r="AW1066" s="13" t="s">
        <v>35</v>
      </c>
      <c r="AX1066" s="13" t="s">
        <v>82</v>
      </c>
      <c r="AY1066" s="153" t="s">
        <v>129</v>
      </c>
    </row>
    <row r="1067" spans="2:65" s="13" customFormat="1" ht="11.25">
      <c r="B1067" s="152"/>
      <c r="D1067" s="146" t="s">
        <v>140</v>
      </c>
      <c r="F1067" s="154" t="s">
        <v>1087</v>
      </c>
      <c r="H1067" s="155">
        <v>35.35</v>
      </c>
      <c r="I1067" s="156"/>
      <c r="L1067" s="152"/>
      <c r="M1067" s="157"/>
      <c r="T1067" s="158"/>
      <c r="AT1067" s="153" t="s">
        <v>140</v>
      </c>
      <c r="AU1067" s="153" t="s">
        <v>84</v>
      </c>
      <c r="AV1067" s="13" t="s">
        <v>84</v>
      </c>
      <c r="AW1067" s="13" t="s">
        <v>4</v>
      </c>
      <c r="AX1067" s="13" t="s">
        <v>82</v>
      </c>
      <c r="AY1067" s="153" t="s">
        <v>129</v>
      </c>
    </row>
    <row r="1068" spans="2:65" s="1" customFormat="1" ht="33" customHeight="1">
      <c r="B1068" s="33"/>
      <c r="C1068" s="128" t="s">
        <v>1088</v>
      </c>
      <c r="D1068" s="128" t="s">
        <v>131</v>
      </c>
      <c r="E1068" s="129" t="s">
        <v>1089</v>
      </c>
      <c r="F1068" s="130" t="s">
        <v>1090</v>
      </c>
      <c r="G1068" s="131" t="s">
        <v>252</v>
      </c>
      <c r="H1068" s="132">
        <v>2012</v>
      </c>
      <c r="I1068" s="133"/>
      <c r="J1068" s="134">
        <f>ROUND(I1068*H1068,2)</f>
        <v>0</v>
      </c>
      <c r="K1068" s="130" t="s">
        <v>135</v>
      </c>
      <c r="L1068" s="33"/>
      <c r="M1068" s="135" t="s">
        <v>19</v>
      </c>
      <c r="N1068" s="136" t="s">
        <v>45</v>
      </c>
      <c r="P1068" s="137">
        <f>O1068*H1068</f>
        <v>0</v>
      </c>
      <c r="Q1068" s="137">
        <v>0</v>
      </c>
      <c r="R1068" s="137">
        <f>Q1068*H1068</f>
        <v>0</v>
      </c>
      <c r="S1068" s="137">
        <v>0</v>
      </c>
      <c r="T1068" s="138">
        <f>S1068*H1068</f>
        <v>0</v>
      </c>
      <c r="AR1068" s="139" t="s">
        <v>136</v>
      </c>
      <c r="AT1068" s="139" t="s">
        <v>131</v>
      </c>
      <c r="AU1068" s="139" t="s">
        <v>84</v>
      </c>
      <c r="AY1068" s="18" t="s">
        <v>129</v>
      </c>
      <c r="BE1068" s="140">
        <f>IF(N1068="základní",J1068,0)</f>
        <v>0</v>
      </c>
      <c r="BF1068" s="140">
        <f>IF(N1068="snížená",J1068,0)</f>
        <v>0</v>
      </c>
      <c r="BG1068" s="140">
        <f>IF(N1068="zákl. přenesená",J1068,0)</f>
        <v>0</v>
      </c>
      <c r="BH1068" s="140">
        <f>IF(N1068="sníž. přenesená",J1068,0)</f>
        <v>0</v>
      </c>
      <c r="BI1068" s="140">
        <f>IF(N1068="nulová",J1068,0)</f>
        <v>0</v>
      </c>
      <c r="BJ1068" s="18" t="s">
        <v>82</v>
      </c>
      <c r="BK1068" s="140">
        <f>ROUND(I1068*H1068,2)</f>
        <v>0</v>
      </c>
      <c r="BL1068" s="18" t="s">
        <v>136</v>
      </c>
      <c r="BM1068" s="139" t="s">
        <v>1091</v>
      </c>
    </row>
    <row r="1069" spans="2:65" s="1" customFormat="1" ht="11.25">
      <c r="B1069" s="33"/>
      <c r="D1069" s="141" t="s">
        <v>138</v>
      </c>
      <c r="F1069" s="142" t="s">
        <v>1092</v>
      </c>
      <c r="I1069" s="143"/>
      <c r="L1069" s="33"/>
      <c r="M1069" s="144"/>
      <c r="T1069" s="54"/>
      <c r="AT1069" s="18" t="s">
        <v>138</v>
      </c>
      <c r="AU1069" s="18" t="s">
        <v>84</v>
      </c>
    </row>
    <row r="1070" spans="2:65" s="1" customFormat="1" ht="37.9" customHeight="1">
      <c r="B1070" s="33"/>
      <c r="C1070" s="173" t="s">
        <v>1093</v>
      </c>
      <c r="D1070" s="173" t="s">
        <v>623</v>
      </c>
      <c r="E1070" s="174" t="s">
        <v>1094</v>
      </c>
      <c r="F1070" s="175" t="s">
        <v>1095</v>
      </c>
      <c r="G1070" s="176" t="s">
        <v>252</v>
      </c>
      <c r="H1070" s="177">
        <v>421.17</v>
      </c>
      <c r="I1070" s="178"/>
      <c r="J1070" s="179">
        <f>ROUND(I1070*H1070,2)</f>
        <v>0</v>
      </c>
      <c r="K1070" s="175" t="s">
        <v>19</v>
      </c>
      <c r="L1070" s="180"/>
      <c r="M1070" s="181" t="s">
        <v>19</v>
      </c>
      <c r="N1070" s="182" t="s">
        <v>45</v>
      </c>
      <c r="P1070" s="137">
        <f>O1070*H1070</f>
        <v>0</v>
      </c>
      <c r="Q1070" s="137">
        <v>0.11799999999999999</v>
      </c>
      <c r="R1070" s="137">
        <f>Q1070*H1070</f>
        <v>49.698059999999998</v>
      </c>
      <c r="S1070" s="137">
        <v>0</v>
      </c>
      <c r="T1070" s="138">
        <f>S1070*H1070</f>
        <v>0</v>
      </c>
      <c r="AR1070" s="139" t="s">
        <v>173</v>
      </c>
      <c r="AT1070" s="139" t="s">
        <v>623</v>
      </c>
      <c r="AU1070" s="139" t="s">
        <v>84</v>
      </c>
      <c r="AY1070" s="18" t="s">
        <v>129</v>
      </c>
      <c r="BE1070" s="140">
        <f>IF(N1070="základní",J1070,0)</f>
        <v>0</v>
      </c>
      <c r="BF1070" s="140">
        <f>IF(N1070="snížená",J1070,0)</f>
        <v>0</v>
      </c>
      <c r="BG1070" s="140">
        <f>IF(N1070="zákl. přenesená",J1070,0)</f>
        <v>0</v>
      </c>
      <c r="BH1070" s="140">
        <f>IF(N1070="sníž. přenesená",J1070,0)</f>
        <v>0</v>
      </c>
      <c r="BI1070" s="140">
        <f>IF(N1070="nulová",J1070,0)</f>
        <v>0</v>
      </c>
      <c r="BJ1070" s="18" t="s">
        <v>82</v>
      </c>
      <c r="BK1070" s="140">
        <f>ROUND(I1070*H1070,2)</f>
        <v>0</v>
      </c>
      <c r="BL1070" s="18" t="s">
        <v>136</v>
      </c>
      <c r="BM1070" s="139" t="s">
        <v>1096</v>
      </c>
    </row>
    <row r="1071" spans="2:65" s="1" customFormat="1" ht="126.75">
      <c r="B1071" s="33"/>
      <c r="D1071" s="146" t="s">
        <v>734</v>
      </c>
      <c r="F1071" s="183" t="s">
        <v>1097</v>
      </c>
      <c r="I1071" s="143"/>
      <c r="L1071" s="33"/>
      <c r="M1071" s="144"/>
      <c r="T1071" s="54"/>
      <c r="AT1071" s="18" t="s">
        <v>734</v>
      </c>
      <c r="AU1071" s="18" t="s">
        <v>84</v>
      </c>
    </row>
    <row r="1072" spans="2:65" s="12" customFormat="1" ht="11.25">
      <c r="B1072" s="145"/>
      <c r="D1072" s="146" t="s">
        <v>140</v>
      </c>
      <c r="E1072" s="147" t="s">
        <v>19</v>
      </c>
      <c r="F1072" s="148" t="s">
        <v>141</v>
      </c>
      <c r="H1072" s="147" t="s">
        <v>19</v>
      </c>
      <c r="I1072" s="149"/>
      <c r="L1072" s="145"/>
      <c r="M1072" s="150"/>
      <c r="T1072" s="151"/>
      <c r="AT1072" s="147" t="s">
        <v>140</v>
      </c>
      <c r="AU1072" s="147" t="s">
        <v>84</v>
      </c>
      <c r="AV1072" s="12" t="s">
        <v>82</v>
      </c>
      <c r="AW1072" s="12" t="s">
        <v>35</v>
      </c>
      <c r="AX1072" s="12" t="s">
        <v>74</v>
      </c>
      <c r="AY1072" s="147" t="s">
        <v>129</v>
      </c>
    </row>
    <row r="1073" spans="2:65" s="12" customFormat="1" ht="11.25">
      <c r="B1073" s="145"/>
      <c r="D1073" s="146" t="s">
        <v>140</v>
      </c>
      <c r="E1073" s="147" t="s">
        <v>19</v>
      </c>
      <c r="F1073" s="148" t="s">
        <v>854</v>
      </c>
      <c r="H1073" s="147" t="s">
        <v>19</v>
      </c>
      <c r="I1073" s="149"/>
      <c r="L1073" s="145"/>
      <c r="M1073" s="150"/>
      <c r="T1073" s="151"/>
      <c r="AT1073" s="147" t="s">
        <v>140</v>
      </c>
      <c r="AU1073" s="147" t="s">
        <v>84</v>
      </c>
      <c r="AV1073" s="12" t="s">
        <v>82</v>
      </c>
      <c r="AW1073" s="12" t="s">
        <v>35</v>
      </c>
      <c r="AX1073" s="12" t="s">
        <v>74</v>
      </c>
      <c r="AY1073" s="147" t="s">
        <v>129</v>
      </c>
    </row>
    <row r="1074" spans="2:65" s="13" customFormat="1" ht="11.25">
      <c r="B1074" s="152"/>
      <c r="D1074" s="146" t="s">
        <v>140</v>
      </c>
      <c r="E1074" s="153" t="s">
        <v>19</v>
      </c>
      <c r="F1074" s="154" t="s">
        <v>1098</v>
      </c>
      <c r="H1074" s="155">
        <v>417</v>
      </c>
      <c r="I1074" s="156"/>
      <c r="L1074" s="152"/>
      <c r="M1074" s="157"/>
      <c r="T1074" s="158"/>
      <c r="AT1074" s="153" t="s">
        <v>140</v>
      </c>
      <c r="AU1074" s="153" t="s">
        <v>84</v>
      </c>
      <c r="AV1074" s="13" t="s">
        <v>84</v>
      </c>
      <c r="AW1074" s="13" t="s">
        <v>35</v>
      </c>
      <c r="AX1074" s="13" t="s">
        <v>82</v>
      </c>
      <c r="AY1074" s="153" t="s">
        <v>129</v>
      </c>
    </row>
    <row r="1075" spans="2:65" s="13" customFormat="1" ht="11.25">
      <c r="B1075" s="152"/>
      <c r="D1075" s="146" t="s">
        <v>140</v>
      </c>
      <c r="F1075" s="154" t="s">
        <v>1099</v>
      </c>
      <c r="H1075" s="155">
        <v>421.17</v>
      </c>
      <c r="I1075" s="156"/>
      <c r="L1075" s="152"/>
      <c r="M1075" s="157"/>
      <c r="T1075" s="158"/>
      <c r="AT1075" s="153" t="s">
        <v>140</v>
      </c>
      <c r="AU1075" s="153" t="s">
        <v>84</v>
      </c>
      <c r="AV1075" s="13" t="s">
        <v>84</v>
      </c>
      <c r="AW1075" s="13" t="s">
        <v>4</v>
      </c>
      <c r="AX1075" s="13" t="s">
        <v>82</v>
      </c>
      <c r="AY1075" s="153" t="s">
        <v>129</v>
      </c>
    </row>
    <row r="1076" spans="2:65" s="1" customFormat="1" ht="66.75" customHeight="1">
      <c r="B1076" s="33"/>
      <c r="C1076" s="173" t="s">
        <v>1100</v>
      </c>
      <c r="D1076" s="173" t="s">
        <v>623</v>
      </c>
      <c r="E1076" s="174" t="s">
        <v>1101</v>
      </c>
      <c r="F1076" s="175" t="s">
        <v>1102</v>
      </c>
      <c r="G1076" s="176" t="s">
        <v>252</v>
      </c>
      <c r="H1076" s="177">
        <v>101</v>
      </c>
      <c r="I1076" s="178"/>
      <c r="J1076" s="179">
        <f>ROUND(I1076*H1076,2)</f>
        <v>0</v>
      </c>
      <c r="K1076" s="175" t="s">
        <v>19</v>
      </c>
      <c r="L1076" s="180"/>
      <c r="M1076" s="181" t="s">
        <v>19</v>
      </c>
      <c r="N1076" s="182" t="s">
        <v>45</v>
      </c>
      <c r="P1076" s="137">
        <f>O1076*H1076</f>
        <v>0</v>
      </c>
      <c r="Q1076" s="137">
        <v>0.11799999999999999</v>
      </c>
      <c r="R1076" s="137">
        <f>Q1076*H1076</f>
        <v>11.917999999999999</v>
      </c>
      <c r="S1076" s="137">
        <v>0</v>
      </c>
      <c r="T1076" s="138">
        <f>S1076*H1076</f>
        <v>0</v>
      </c>
      <c r="AR1076" s="139" t="s">
        <v>173</v>
      </c>
      <c r="AT1076" s="139" t="s">
        <v>623</v>
      </c>
      <c r="AU1076" s="139" t="s">
        <v>84</v>
      </c>
      <c r="AY1076" s="18" t="s">
        <v>129</v>
      </c>
      <c r="BE1076" s="140">
        <f>IF(N1076="základní",J1076,0)</f>
        <v>0</v>
      </c>
      <c r="BF1076" s="140">
        <f>IF(N1076="snížená",J1076,0)</f>
        <v>0</v>
      </c>
      <c r="BG1076" s="140">
        <f>IF(N1076="zákl. přenesená",J1076,0)</f>
        <v>0</v>
      </c>
      <c r="BH1076" s="140">
        <f>IF(N1076="sníž. přenesená",J1076,0)</f>
        <v>0</v>
      </c>
      <c r="BI1076" s="140">
        <f>IF(N1076="nulová",J1076,0)</f>
        <v>0</v>
      </c>
      <c r="BJ1076" s="18" t="s">
        <v>82</v>
      </c>
      <c r="BK1076" s="140">
        <f>ROUND(I1076*H1076,2)</f>
        <v>0</v>
      </c>
      <c r="BL1076" s="18" t="s">
        <v>136</v>
      </c>
      <c r="BM1076" s="139" t="s">
        <v>1103</v>
      </c>
    </row>
    <row r="1077" spans="2:65" s="1" customFormat="1" ht="165.75">
      <c r="B1077" s="33"/>
      <c r="D1077" s="146" t="s">
        <v>734</v>
      </c>
      <c r="F1077" s="183" t="s">
        <v>1104</v>
      </c>
      <c r="I1077" s="143"/>
      <c r="L1077" s="33"/>
      <c r="M1077" s="144"/>
      <c r="T1077" s="54"/>
      <c r="AT1077" s="18" t="s">
        <v>734</v>
      </c>
      <c r="AU1077" s="18" t="s">
        <v>84</v>
      </c>
    </row>
    <row r="1078" spans="2:65" s="12" customFormat="1" ht="11.25">
      <c r="B1078" s="145"/>
      <c r="D1078" s="146" t="s">
        <v>140</v>
      </c>
      <c r="E1078" s="147" t="s">
        <v>19</v>
      </c>
      <c r="F1078" s="148" t="s">
        <v>141</v>
      </c>
      <c r="H1078" s="147" t="s">
        <v>19</v>
      </c>
      <c r="I1078" s="149"/>
      <c r="L1078" s="145"/>
      <c r="M1078" s="150"/>
      <c r="T1078" s="151"/>
      <c r="AT1078" s="147" t="s">
        <v>140</v>
      </c>
      <c r="AU1078" s="147" t="s">
        <v>84</v>
      </c>
      <c r="AV1078" s="12" t="s">
        <v>82</v>
      </c>
      <c r="AW1078" s="12" t="s">
        <v>35</v>
      </c>
      <c r="AX1078" s="12" t="s">
        <v>74</v>
      </c>
      <c r="AY1078" s="147" t="s">
        <v>129</v>
      </c>
    </row>
    <row r="1079" spans="2:65" s="12" customFormat="1" ht="11.25">
      <c r="B1079" s="145"/>
      <c r="D1079" s="146" t="s">
        <v>140</v>
      </c>
      <c r="E1079" s="147" t="s">
        <v>19</v>
      </c>
      <c r="F1079" s="148" t="s">
        <v>854</v>
      </c>
      <c r="H1079" s="147" t="s">
        <v>19</v>
      </c>
      <c r="I1079" s="149"/>
      <c r="L1079" s="145"/>
      <c r="M1079" s="150"/>
      <c r="T1079" s="151"/>
      <c r="AT1079" s="147" t="s">
        <v>140</v>
      </c>
      <c r="AU1079" s="147" t="s">
        <v>84</v>
      </c>
      <c r="AV1079" s="12" t="s">
        <v>82</v>
      </c>
      <c r="AW1079" s="12" t="s">
        <v>35</v>
      </c>
      <c r="AX1079" s="12" t="s">
        <v>74</v>
      </c>
      <c r="AY1079" s="147" t="s">
        <v>129</v>
      </c>
    </row>
    <row r="1080" spans="2:65" s="13" customFormat="1" ht="11.25">
      <c r="B1080" s="152"/>
      <c r="D1080" s="146" t="s">
        <v>140</v>
      </c>
      <c r="E1080" s="153" t="s">
        <v>19</v>
      </c>
      <c r="F1080" s="154" t="s">
        <v>1105</v>
      </c>
      <c r="H1080" s="155">
        <v>100</v>
      </c>
      <c r="I1080" s="156"/>
      <c r="L1080" s="152"/>
      <c r="M1080" s="157"/>
      <c r="T1080" s="158"/>
      <c r="AT1080" s="153" t="s">
        <v>140</v>
      </c>
      <c r="AU1080" s="153" t="s">
        <v>84</v>
      </c>
      <c r="AV1080" s="13" t="s">
        <v>84</v>
      </c>
      <c r="AW1080" s="13" t="s">
        <v>35</v>
      </c>
      <c r="AX1080" s="13" t="s">
        <v>82</v>
      </c>
      <c r="AY1080" s="153" t="s">
        <v>129</v>
      </c>
    </row>
    <row r="1081" spans="2:65" s="13" customFormat="1" ht="11.25">
      <c r="B1081" s="152"/>
      <c r="D1081" s="146" t="s">
        <v>140</v>
      </c>
      <c r="F1081" s="154" t="s">
        <v>1106</v>
      </c>
      <c r="H1081" s="155">
        <v>101</v>
      </c>
      <c r="I1081" s="156"/>
      <c r="L1081" s="152"/>
      <c r="M1081" s="157"/>
      <c r="T1081" s="158"/>
      <c r="AT1081" s="153" t="s">
        <v>140</v>
      </c>
      <c r="AU1081" s="153" t="s">
        <v>84</v>
      </c>
      <c r="AV1081" s="13" t="s">
        <v>84</v>
      </c>
      <c r="AW1081" s="13" t="s">
        <v>4</v>
      </c>
      <c r="AX1081" s="13" t="s">
        <v>82</v>
      </c>
      <c r="AY1081" s="153" t="s">
        <v>129</v>
      </c>
    </row>
    <row r="1082" spans="2:65" s="1" customFormat="1" ht="49.15" customHeight="1">
      <c r="B1082" s="33"/>
      <c r="C1082" s="173" t="s">
        <v>1107</v>
      </c>
      <c r="D1082" s="173" t="s">
        <v>623</v>
      </c>
      <c r="E1082" s="174" t="s">
        <v>1108</v>
      </c>
      <c r="F1082" s="175" t="s">
        <v>1109</v>
      </c>
      <c r="G1082" s="176" t="s">
        <v>252</v>
      </c>
      <c r="H1082" s="177">
        <v>929.2</v>
      </c>
      <c r="I1082" s="178"/>
      <c r="J1082" s="179">
        <f>ROUND(I1082*H1082,2)</f>
        <v>0</v>
      </c>
      <c r="K1082" s="175" t="s">
        <v>19</v>
      </c>
      <c r="L1082" s="180"/>
      <c r="M1082" s="181" t="s">
        <v>19</v>
      </c>
      <c r="N1082" s="182" t="s">
        <v>45</v>
      </c>
      <c r="P1082" s="137">
        <f>O1082*H1082</f>
        <v>0</v>
      </c>
      <c r="Q1082" s="137">
        <v>0.1179</v>
      </c>
      <c r="R1082" s="137">
        <f>Q1082*H1082</f>
        <v>109.55268000000001</v>
      </c>
      <c r="S1082" s="137">
        <v>0</v>
      </c>
      <c r="T1082" s="138">
        <f>S1082*H1082</f>
        <v>0</v>
      </c>
      <c r="AR1082" s="139" t="s">
        <v>173</v>
      </c>
      <c r="AT1082" s="139" t="s">
        <v>623</v>
      </c>
      <c r="AU1082" s="139" t="s">
        <v>84</v>
      </c>
      <c r="AY1082" s="18" t="s">
        <v>129</v>
      </c>
      <c r="BE1082" s="140">
        <f>IF(N1082="základní",J1082,0)</f>
        <v>0</v>
      </c>
      <c r="BF1082" s="140">
        <f>IF(N1082="snížená",J1082,0)</f>
        <v>0</v>
      </c>
      <c r="BG1082" s="140">
        <f>IF(N1082="zákl. přenesená",J1082,0)</f>
        <v>0</v>
      </c>
      <c r="BH1082" s="140">
        <f>IF(N1082="sníž. přenesená",J1082,0)</f>
        <v>0</v>
      </c>
      <c r="BI1082" s="140">
        <f>IF(N1082="nulová",J1082,0)</f>
        <v>0</v>
      </c>
      <c r="BJ1082" s="18" t="s">
        <v>82</v>
      </c>
      <c r="BK1082" s="140">
        <f>ROUND(I1082*H1082,2)</f>
        <v>0</v>
      </c>
      <c r="BL1082" s="18" t="s">
        <v>136</v>
      </c>
      <c r="BM1082" s="139" t="s">
        <v>1110</v>
      </c>
    </row>
    <row r="1083" spans="2:65" s="1" customFormat="1" ht="136.5">
      <c r="B1083" s="33"/>
      <c r="D1083" s="146" t="s">
        <v>734</v>
      </c>
      <c r="F1083" s="183" t="s">
        <v>1111</v>
      </c>
      <c r="I1083" s="143"/>
      <c r="L1083" s="33"/>
      <c r="M1083" s="144"/>
      <c r="T1083" s="54"/>
      <c r="AT1083" s="18" t="s">
        <v>734</v>
      </c>
      <c r="AU1083" s="18" t="s">
        <v>84</v>
      </c>
    </row>
    <row r="1084" spans="2:65" s="12" customFormat="1" ht="11.25">
      <c r="B1084" s="145"/>
      <c r="D1084" s="146" t="s">
        <v>140</v>
      </c>
      <c r="E1084" s="147" t="s">
        <v>19</v>
      </c>
      <c r="F1084" s="148" t="s">
        <v>141</v>
      </c>
      <c r="H1084" s="147" t="s">
        <v>19</v>
      </c>
      <c r="I1084" s="149"/>
      <c r="L1084" s="145"/>
      <c r="M1084" s="150"/>
      <c r="T1084" s="151"/>
      <c r="AT1084" s="147" t="s">
        <v>140</v>
      </c>
      <c r="AU1084" s="147" t="s">
        <v>84</v>
      </c>
      <c r="AV1084" s="12" t="s">
        <v>82</v>
      </c>
      <c r="AW1084" s="12" t="s">
        <v>35</v>
      </c>
      <c r="AX1084" s="12" t="s">
        <v>74</v>
      </c>
      <c r="AY1084" s="147" t="s">
        <v>129</v>
      </c>
    </row>
    <row r="1085" spans="2:65" s="12" customFormat="1" ht="11.25">
      <c r="B1085" s="145"/>
      <c r="D1085" s="146" t="s">
        <v>140</v>
      </c>
      <c r="E1085" s="147" t="s">
        <v>19</v>
      </c>
      <c r="F1085" s="148" t="s">
        <v>854</v>
      </c>
      <c r="H1085" s="147" t="s">
        <v>19</v>
      </c>
      <c r="I1085" s="149"/>
      <c r="L1085" s="145"/>
      <c r="M1085" s="150"/>
      <c r="T1085" s="151"/>
      <c r="AT1085" s="147" t="s">
        <v>140</v>
      </c>
      <c r="AU1085" s="147" t="s">
        <v>84</v>
      </c>
      <c r="AV1085" s="12" t="s">
        <v>82</v>
      </c>
      <c r="AW1085" s="12" t="s">
        <v>35</v>
      </c>
      <c r="AX1085" s="12" t="s">
        <v>74</v>
      </c>
      <c r="AY1085" s="147" t="s">
        <v>129</v>
      </c>
    </row>
    <row r="1086" spans="2:65" s="13" customFormat="1" ht="11.25">
      <c r="B1086" s="152"/>
      <c r="D1086" s="146" t="s">
        <v>140</v>
      </c>
      <c r="E1086" s="153" t="s">
        <v>19</v>
      </c>
      <c r="F1086" s="154" t="s">
        <v>1112</v>
      </c>
      <c r="H1086" s="155">
        <v>920</v>
      </c>
      <c r="I1086" s="156"/>
      <c r="L1086" s="152"/>
      <c r="M1086" s="157"/>
      <c r="T1086" s="158"/>
      <c r="AT1086" s="153" t="s">
        <v>140</v>
      </c>
      <c r="AU1086" s="153" t="s">
        <v>84</v>
      </c>
      <c r="AV1086" s="13" t="s">
        <v>84</v>
      </c>
      <c r="AW1086" s="13" t="s">
        <v>35</v>
      </c>
      <c r="AX1086" s="13" t="s">
        <v>82</v>
      </c>
      <c r="AY1086" s="153" t="s">
        <v>129</v>
      </c>
    </row>
    <row r="1087" spans="2:65" s="13" customFormat="1" ht="11.25">
      <c r="B1087" s="152"/>
      <c r="D1087" s="146" t="s">
        <v>140</v>
      </c>
      <c r="F1087" s="154" t="s">
        <v>1113</v>
      </c>
      <c r="H1087" s="155">
        <v>929.2</v>
      </c>
      <c r="I1087" s="156"/>
      <c r="L1087" s="152"/>
      <c r="M1087" s="157"/>
      <c r="T1087" s="158"/>
      <c r="AT1087" s="153" t="s">
        <v>140</v>
      </c>
      <c r="AU1087" s="153" t="s">
        <v>84</v>
      </c>
      <c r="AV1087" s="13" t="s">
        <v>84</v>
      </c>
      <c r="AW1087" s="13" t="s">
        <v>4</v>
      </c>
      <c r="AX1087" s="13" t="s">
        <v>82</v>
      </c>
      <c r="AY1087" s="153" t="s">
        <v>129</v>
      </c>
    </row>
    <row r="1088" spans="2:65" s="1" customFormat="1" ht="49.15" customHeight="1">
      <c r="B1088" s="33"/>
      <c r="C1088" s="173" t="s">
        <v>1114</v>
      </c>
      <c r="D1088" s="173" t="s">
        <v>623</v>
      </c>
      <c r="E1088" s="174" t="s">
        <v>1115</v>
      </c>
      <c r="F1088" s="175" t="s">
        <v>1116</v>
      </c>
      <c r="G1088" s="176" t="s">
        <v>252</v>
      </c>
      <c r="H1088" s="177">
        <v>283.81</v>
      </c>
      <c r="I1088" s="178"/>
      <c r="J1088" s="179">
        <f>ROUND(I1088*H1088,2)</f>
        <v>0</v>
      </c>
      <c r="K1088" s="175" t="s">
        <v>19</v>
      </c>
      <c r="L1088" s="180"/>
      <c r="M1088" s="181" t="s">
        <v>19</v>
      </c>
      <c r="N1088" s="182" t="s">
        <v>45</v>
      </c>
      <c r="P1088" s="137">
        <f>O1088*H1088</f>
        <v>0</v>
      </c>
      <c r="Q1088" s="137">
        <v>0.1179</v>
      </c>
      <c r="R1088" s="137">
        <f>Q1088*H1088</f>
        <v>33.461199000000001</v>
      </c>
      <c r="S1088" s="137">
        <v>0</v>
      </c>
      <c r="T1088" s="138">
        <f>S1088*H1088</f>
        <v>0</v>
      </c>
      <c r="AR1088" s="139" t="s">
        <v>173</v>
      </c>
      <c r="AT1088" s="139" t="s">
        <v>623</v>
      </c>
      <c r="AU1088" s="139" t="s">
        <v>84</v>
      </c>
      <c r="AY1088" s="18" t="s">
        <v>129</v>
      </c>
      <c r="BE1088" s="140">
        <f>IF(N1088="základní",J1088,0)</f>
        <v>0</v>
      </c>
      <c r="BF1088" s="140">
        <f>IF(N1088="snížená",J1088,0)</f>
        <v>0</v>
      </c>
      <c r="BG1088" s="140">
        <f>IF(N1088="zákl. přenesená",J1088,0)</f>
        <v>0</v>
      </c>
      <c r="BH1088" s="140">
        <f>IF(N1088="sníž. přenesená",J1088,0)</f>
        <v>0</v>
      </c>
      <c r="BI1088" s="140">
        <f>IF(N1088="nulová",J1088,0)</f>
        <v>0</v>
      </c>
      <c r="BJ1088" s="18" t="s">
        <v>82</v>
      </c>
      <c r="BK1088" s="140">
        <f>ROUND(I1088*H1088,2)</f>
        <v>0</v>
      </c>
      <c r="BL1088" s="18" t="s">
        <v>136</v>
      </c>
      <c r="BM1088" s="139" t="s">
        <v>1117</v>
      </c>
    </row>
    <row r="1089" spans="2:65" s="1" customFormat="1" ht="146.25">
      <c r="B1089" s="33"/>
      <c r="D1089" s="146" t="s">
        <v>734</v>
      </c>
      <c r="F1089" s="183" t="s">
        <v>1118</v>
      </c>
      <c r="I1089" s="143"/>
      <c r="L1089" s="33"/>
      <c r="M1089" s="144"/>
      <c r="T1089" s="54"/>
      <c r="AT1089" s="18" t="s">
        <v>734</v>
      </c>
      <c r="AU1089" s="18" t="s">
        <v>84</v>
      </c>
    </row>
    <row r="1090" spans="2:65" s="12" customFormat="1" ht="11.25">
      <c r="B1090" s="145"/>
      <c r="D1090" s="146" t="s">
        <v>140</v>
      </c>
      <c r="E1090" s="147" t="s">
        <v>19</v>
      </c>
      <c r="F1090" s="148" t="s">
        <v>141</v>
      </c>
      <c r="H1090" s="147" t="s">
        <v>19</v>
      </c>
      <c r="I1090" s="149"/>
      <c r="L1090" s="145"/>
      <c r="M1090" s="150"/>
      <c r="T1090" s="151"/>
      <c r="AT1090" s="147" t="s">
        <v>140</v>
      </c>
      <c r="AU1090" s="147" t="s">
        <v>84</v>
      </c>
      <c r="AV1090" s="12" t="s">
        <v>82</v>
      </c>
      <c r="AW1090" s="12" t="s">
        <v>35</v>
      </c>
      <c r="AX1090" s="12" t="s">
        <v>74</v>
      </c>
      <c r="AY1090" s="147" t="s">
        <v>129</v>
      </c>
    </row>
    <row r="1091" spans="2:65" s="12" customFormat="1" ht="11.25">
      <c r="B1091" s="145"/>
      <c r="D1091" s="146" t="s">
        <v>140</v>
      </c>
      <c r="E1091" s="147" t="s">
        <v>19</v>
      </c>
      <c r="F1091" s="148" t="s">
        <v>854</v>
      </c>
      <c r="H1091" s="147" t="s">
        <v>19</v>
      </c>
      <c r="I1091" s="149"/>
      <c r="L1091" s="145"/>
      <c r="M1091" s="150"/>
      <c r="T1091" s="151"/>
      <c r="AT1091" s="147" t="s">
        <v>140</v>
      </c>
      <c r="AU1091" s="147" t="s">
        <v>84</v>
      </c>
      <c r="AV1091" s="12" t="s">
        <v>82</v>
      </c>
      <c r="AW1091" s="12" t="s">
        <v>35</v>
      </c>
      <c r="AX1091" s="12" t="s">
        <v>74</v>
      </c>
      <c r="AY1091" s="147" t="s">
        <v>129</v>
      </c>
    </row>
    <row r="1092" spans="2:65" s="13" customFormat="1" ht="11.25">
      <c r="B1092" s="152"/>
      <c r="D1092" s="146" t="s">
        <v>140</v>
      </c>
      <c r="E1092" s="153" t="s">
        <v>19</v>
      </c>
      <c r="F1092" s="154" t="s">
        <v>1119</v>
      </c>
      <c r="H1092" s="155">
        <v>281</v>
      </c>
      <c r="I1092" s="156"/>
      <c r="L1092" s="152"/>
      <c r="M1092" s="157"/>
      <c r="T1092" s="158"/>
      <c r="AT1092" s="153" t="s">
        <v>140</v>
      </c>
      <c r="AU1092" s="153" t="s">
        <v>84</v>
      </c>
      <c r="AV1092" s="13" t="s">
        <v>84</v>
      </c>
      <c r="AW1092" s="13" t="s">
        <v>35</v>
      </c>
      <c r="AX1092" s="13" t="s">
        <v>82</v>
      </c>
      <c r="AY1092" s="153" t="s">
        <v>129</v>
      </c>
    </row>
    <row r="1093" spans="2:65" s="13" customFormat="1" ht="11.25">
      <c r="B1093" s="152"/>
      <c r="D1093" s="146" t="s">
        <v>140</v>
      </c>
      <c r="F1093" s="154" t="s">
        <v>1120</v>
      </c>
      <c r="H1093" s="155">
        <v>283.81</v>
      </c>
      <c r="I1093" s="156"/>
      <c r="L1093" s="152"/>
      <c r="M1093" s="157"/>
      <c r="T1093" s="158"/>
      <c r="AT1093" s="153" t="s">
        <v>140</v>
      </c>
      <c r="AU1093" s="153" t="s">
        <v>84</v>
      </c>
      <c r="AV1093" s="13" t="s">
        <v>84</v>
      </c>
      <c r="AW1093" s="13" t="s">
        <v>4</v>
      </c>
      <c r="AX1093" s="13" t="s">
        <v>82</v>
      </c>
      <c r="AY1093" s="153" t="s">
        <v>129</v>
      </c>
    </row>
    <row r="1094" spans="2:65" s="1" customFormat="1" ht="66.75" customHeight="1">
      <c r="B1094" s="33"/>
      <c r="C1094" s="173" t="s">
        <v>1121</v>
      </c>
      <c r="D1094" s="173" t="s">
        <v>623</v>
      </c>
      <c r="E1094" s="174" t="s">
        <v>1122</v>
      </c>
      <c r="F1094" s="175" t="s">
        <v>1123</v>
      </c>
      <c r="G1094" s="176" t="s">
        <v>252</v>
      </c>
      <c r="H1094" s="177">
        <v>296.94</v>
      </c>
      <c r="I1094" s="178"/>
      <c r="J1094" s="179">
        <f>ROUND(I1094*H1094,2)</f>
        <v>0</v>
      </c>
      <c r="K1094" s="175" t="s">
        <v>19</v>
      </c>
      <c r="L1094" s="180"/>
      <c r="M1094" s="181" t="s">
        <v>19</v>
      </c>
      <c r="N1094" s="182" t="s">
        <v>45</v>
      </c>
      <c r="P1094" s="137">
        <f>O1094*H1094</f>
        <v>0</v>
      </c>
      <c r="Q1094" s="137">
        <v>0.1179</v>
      </c>
      <c r="R1094" s="137">
        <f>Q1094*H1094</f>
        <v>35.009225999999998</v>
      </c>
      <c r="S1094" s="137">
        <v>0</v>
      </c>
      <c r="T1094" s="138">
        <f>S1094*H1094</f>
        <v>0</v>
      </c>
      <c r="AR1094" s="139" t="s">
        <v>173</v>
      </c>
      <c r="AT1094" s="139" t="s">
        <v>623</v>
      </c>
      <c r="AU1094" s="139" t="s">
        <v>84</v>
      </c>
      <c r="AY1094" s="18" t="s">
        <v>129</v>
      </c>
      <c r="BE1094" s="140">
        <f>IF(N1094="základní",J1094,0)</f>
        <v>0</v>
      </c>
      <c r="BF1094" s="140">
        <f>IF(N1094="snížená",J1094,0)</f>
        <v>0</v>
      </c>
      <c r="BG1094" s="140">
        <f>IF(N1094="zákl. přenesená",J1094,0)</f>
        <v>0</v>
      </c>
      <c r="BH1094" s="140">
        <f>IF(N1094="sníž. přenesená",J1094,0)</f>
        <v>0</v>
      </c>
      <c r="BI1094" s="140">
        <f>IF(N1094="nulová",J1094,0)</f>
        <v>0</v>
      </c>
      <c r="BJ1094" s="18" t="s">
        <v>82</v>
      </c>
      <c r="BK1094" s="140">
        <f>ROUND(I1094*H1094,2)</f>
        <v>0</v>
      </c>
      <c r="BL1094" s="18" t="s">
        <v>136</v>
      </c>
      <c r="BM1094" s="139" t="s">
        <v>1124</v>
      </c>
    </row>
    <row r="1095" spans="2:65" s="1" customFormat="1" ht="156">
      <c r="B1095" s="33"/>
      <c r="D1095" s="146" t="s">
        <v>734</v>
      </c>
      <c r="F1095" s="183" t="s">
        <v>1125</v>
      </c>
      <c r="I1095" s="143"/>
      <c r="L1095" s="33"/>
      <c r="M1095" s="144"/>
      <c r="T1095" s="54"/>
      <c r="AT1095" s="18" t="s">
        <v>734</v>
      </c>
      <c r="AU1095" s="18" t="s">
        <v>84</v>
      </c>
    </row>
    <row r="1096" spans="2:65" s="12" customFormat="1" ht="11.25">
      <c r="B1096" s="145"/>
      <c r="D1096" s="146" t="s">
        <v>140</v>
      </c>
      <c r="E1096" s="147" t="s">
        <v>19</v>
      </c>
      <c r="F1096" s="148" t="s">
        <v>141</v>
      </c>
      <c r="H1096" s="147" t="s">
        <v>19</v>
      </c>
      <c r="I1096" s="149"/>
      <c r="L1096" s="145"/>
      <c r="M1096" s="150"/>
      <c r="T1096" s="151"/>
      <c r="AT1096" s="147" t="s">
        <v>140</v>
      </c>
      <c r="AU1096" s="147" t="s">
        <v>84</v>
      </c>
      <c r="AV1096" s="12" t="s">
        <v>82</v>
      </c>
      <c r="AW1096" s="12" t="s">
        <v>35</v>
      </c>
      <c r="AX1096" s="12" t="s">
        <v>74</v>
      </c>
      <c r="AY1096" s="147" t="s">
        <v>129</v>
      </c>
    </row>
    <row r="1097" spans="2:65" s="12" customFormat="1" ht="11.25">
      <c r="B1097" s="145"/>
      <c r="D1097" s="146" t="s">
        <v>140</v>
      </c>
      <c r="E1097" s="147" t="s">
        <v>19</v>
      </c>
      <c r="F1097" s="148" t="s">
        <v>854</v>
      </c>
      <c r="H1097" s="147" t="s">
        <v>19</v>
      </c>
      <c r="I1097" s="149"/>
      <c r="L1097" s="145"/>
      <c r="M1097" s="150"/>
      <c r="T1097" s="151"/>
      <c r="AT1097" s="147" t="s">
        <v>140</v>
      </c>
      <c r="AU1097" s="147" t="s">
        <v>84</v>
      </c>
      <c r="AV1097" s="12" t="s">
        <v>82</v>
      </c>
      <c r="AW1097" s="12" t="s">
        <v>35</v>
      </c>
      <c r="AX1097" s="12" t="s">
        <v>74</v>
      </c>
      <c r="AY1097" s="147" t="s">
        <v>129</v>
      </c>
    </row>
    <row r="1098" spans="2:65" s="13" customFormat="1" ht="11.25">
      <c r="B1098" s="152"/>
      <c r="D1098" s="146" t="s">
        <v>140</v>
      </c>
      <c r="E1098" s="153" t="s">
        <v>19</v>
      </c>
      <c r="F1098" s="154" t="s">
        <v>1126</v>
      </c>
      <c r="H1098" s="155">
        <v>294</v>
      </c>
      <c r="I1098" s="156"/>
      <c r="L1098" s="152"/>
      <c r="M1098" s="157"/>
      <c r="T1098" s="158"/>
      <c r="AT1098" s="153" t="s">
        <v>140</v>
      </c>
      <c r="AU1098" s="153" t="s">
        <v>84</v>
      </c>
      <c r="AV1098" s="13" t="s">
        <v>84</v>
      </c>
      <c r="AW1098" s="13" t="s">
        <v>35</v>
      </c>
      <c r="AX1098" s="13" t="s">
        <v>82</v>
      </c>
      <c r="AY1098" s="153" t="s">
        <v>129</v>
      </c>
    </row>
    <row r="1099" spans="2:65" s="13" customFormat="1" ht="11.25">
      <c r="B1099" s="152"/>
      <c r="D1099" s="146" t="s">
        <v>140</v>
      </c>
      <c r="F1099" s="154" t="s">
        <v>1127</v>
      </c>
      <c r="H1099" s="155">
        <v>296.94</v>
      </c>
      <c r="I1099" s="156"/>
      <c r="L1099" s="152"/>
      <c r="M1099" s="157"/>
      <c r="T1099" s="158"/>
      <c r="AT1099" s="153" t="s">
        <v>140</v>
      </c>
      <c r="AU1099" s="153" t="s">
        <v>84</v>
      </c>
      <c r="AV1099" s="13" t="s">
        <v>84</v>
      </c>
      <c r="AW1099" s="13" t="s">
        <v>4</v>
      </c>
      <c r="AX1099" s="13" t="s">
        <v>82</v>
      </c>
      <c r="AY1099" s="153" t="s">
        <v>129</v>
      </c>
    </row>
    <row r="1100" spans="2:65" s="1" customFormat="1" ht="44.25" customHeight="1">
      <c r="B1100" s="33"/>
      <c r="C1100" s="128" t="s">
        <v>1128</v>
      </c>
      <c r="D1100" s="128" t="s">
        <v>131</v>
      </c>
      <c r="E1100" s="129" t="s">
        <v>1129</v>
      </c>
      <c r="F1100" s="130" t="s">
        <v>1130</v>
      </c>
      <c r="G1100" s="131" t="s">
        <v>146</v>
      </c>
      <c r="H1100" s="132">
        <v>4</v>
      </c>
      <c r="I1100" s="133"/>
      <c r="J1100" s="134">
        <f>ROUND(I1100*H1100,2)</f>
        <v>0</v>
      </c>
      <c r="K1100" s="130" t="s">
        <v>135</v>
      </c>
      <c r="L1100" s="33"/>
      <c r="M1100" s="135" t="s">
        <v>19</v>
      </c>
      <c r="N1100" s="136" t="s">
        <v>45</v>
      </c>
      <c r="P1100" s="137">
        <f>O1100*H1100</f>
        <v>0</v>
      </c>
      <c r="Q1100" s="137">
        <v>1.67E-3</v>
      </c>
      <c r="R1100" s="137">
        <f>Q1100*H1100</f>
        <v>6.6800000000000002E-3</v>
      </c>
      <c r="S1100" s="137">
        <v>0</v>
      </c>
      <c r="T1100" s="138">
        <f>S1100*H1100</f>
        <v>0</v>
      </c>
      <c r="AR1100" s="139" t="s">
        <v>136</v>
      </c>
      <c r="AT1100" s="139" t="s">
        <v>131</v>
      </c>
      <c r="AU1100" s="139" t="s">
        <v>84</v>
      </c>
      <c r="AY1100" s="18" t="s">
        <v>129</v>
      </c>
      <c r="BE1100" s="140">
        <f>IF(N1100="základní",J1100,0)</f>
        <v>0</v>
      </c>
      <c r="BF1100" s="140">
        <f>IF(N1100="snížená",J1100,0)</f>
        <v>0</v>
      </c>
      <c r="BG1100" s="140">
        <f>IF(N1100="zákl. přenesená",J1100,0)</f>
        <v>0</v>
      </c>
      <c r="BH1100" s="140">
        <f>IF(N1100="sníž. přenesená",J1100,0)</f>
        <v>0</v>
      </c>
      <c r="BI1100" s="140">
        <f>IF(N1100="nulová",J1100,0)</f>
        <v>0</v>
      </c>
      <c r="BJ1100" s="18" t="s">
        <v>82</v>
      </c>
      <c r="BK1100" s="140">
        <f>ROUND(I1100*H1100,2)</f>
        <v>0</v>
      </c>
      <c r="BL1100" s="18" t="s">
        <v>136</v>
      </c>
      <c r="BM1100" s="139" t="s">
        <v>1131</v>
      </c>
    </row>
    <row r="1101" spans="2:65" s="1" customFormat="1" ht="11.25">
      <c r="B1101" s="33"/>
      <c r="D1101" s="141" t="s">
        <v>138</v>
      </c>
      <c r="F1101" s="142" t="s">
        <v>1132</v>
      </c>
      <c r="I1101" s="143"/>
      <c r="L1101" s="33"/>
      <c r="M1101" s="144"/>
      <c r="T1101" s="54"/>
      <c r="AT1101" s="18" t="s">
        <v>138</v>
      </c>
      <c r="AU1101" s="18" t="s">
        <v>84</v>
      </c>
    </row>
    <row r="1102" spans="2:65" s="1" customFormat="1" ht="24.2" customHeight="1">
      <c r="B1102" s="33"/>
      <c r="C1102" s="173" t="s">
        <v>1133</v>
      </c>
      <c r="D1102" s="173" t="s">
        <v>623</v>
      </c>
      <c r="E1102" s="174" t="s">
        <v>1134</v>
      </c>
      <c r="F1102" s="175" t="s">
        <v>1135</v>
      </c>
      <c r="G1102" s="176" t="s">
        <v>146</v>
      </c>
      <c r="H1102" s="177">
        <v>2</v>
      </c>
      <c r="I1102" s="178"/>
      <c r="J1102" s="179">
        <f>ROUND(I1102*H1102,2)</f>
        <v>0</v>
      </c>
      <c r="K1102" s="175" t="s">
        <v>135</v>
      </c>
      <c r="L1102" s="180"/>
      <c r="M1102" s="181" t="s">
        <v>19</v>
      </c>
      <c r="N1102" s="182" t="s">
        <v>45</v>
      </c>
      <c r="P1102" s="137">
        <f>O1102*H1102</f>
        <v>0</v>
      </c>
      <c r="Q1102" s="137">
        <v>1.4200000000000001E-2</v>
      </c>
      <c r="R1102" s="137">
        <f>Q1102*H1102</f>
        <v>2.8400000000000002E-2</v>
      </c>
      <c r="S1102" s="137">
        <v>0</v>
      </c>
      <c r="T1102" s="138">
        <f>S1102*H1102</f>
        <v>0</v>
      </c>
      <c r="AR1102" s="139" t="s">
        <v>173</v>
      </c>
      <c r="AT1102" s="139" t="s">
        <v>623</v>
      </c>
      <c r="AU1102" s="139" t="s">
        <v>84</v>
      </c>
      <c r="AY1102" s="18" t="s">
        <v>129</v>
      </c>
      <c r="BE1102" s="140">
        <f>IF(N1102="základní",J1102,0)</f>
        <v>0</v>
      </c>
      <c r="BF1102" s="140">
        <f>IF(N1102="snížená",J1102,0)</f>
        <v>0</v>
      </c>
      <c r="BG1102" s="140">
        <f>IF(N1102="zákl. přenesená",J1102,0)</f>
        <v>0</v>
      </c>
      <c r="BH1102" s="140">
        <f>IF(N1102="sníž. přenesená",J1102,0)</f>
        <v>0</v>
      </c>
      <c r="BI1102" s="140">
        <f>IF(N1102="nulová",J1102,0)</f>
        <v>0</v>
      </c>
      <c r="BJ1102" s="18" t="s">
        <v>82</v>
      </c>
      <c r="BK1102" s="140">
        <f>ROUND(I1102*H1102,2)</f>
        <v>0</v>
      </c>
      <c r="BL1102" s="18" t="s">
        <v>136</v>
      </c>
      <c r="BM1102" s="139" t="s">
        <v>1136</v>
      </c>
    </row>
    <row r="1103" spans="2:65" s="1" customFormat="1" ht="58.5">
      <c r="B1103" s="33"/>
      <c r="D1103" s="146" t="s">
        <v>734</v>
      </c>
      <c r="F1103" s="183" t="s">
        <v>1137</v>
      </c>
      <c r="I1103" s="143"/>
      <c r="L1103" s="33"/>
      <c r="M1103" s="144"/>
      <c r="T1103" s="54"/>
      <c r="AT1103" s="18" t="s">
        <v>734</v>
      </c>
      <c r="AU1103" s="18" t="s">
        <v>84</v>
      </c>
    </row>
    <row r="1104" spans="2:65" s="12" customFormat="1" ht="11.25">
      <c r="B1104" s="145"/>
      <c r="D1104" s="146" t="s">
        <v>140</v>
      </c>
      <c r="E1104" s="147" t="s">
        <v>19</v>
      </c>
      <c r="F1104" s="148" t="s">
        <v>1138</v>
      </c>
      <c r="H1104" s="147" t="s">
        <v>19</v>
      </c>
      <c r="I1104" s="149"/>
      <c r="L1104" s="145"/>
      <c r="M1104" s="150"/>
      <c r="T1104" s="151"/>
      <c r="AT1104" s="147" t="s">
        <v>140</v>
      </c>
      <c r="AU1104" s="147" t="s">
        <v>84</v>
      </c>
      <c r="AV1104" s="12" t="s">
        <v>82</v>
      </c>
      <c r="AW1104" s="12" t="s">
        <v>35</v>
      </c>
      <c r="AX1104" s="12" t="s">
        <v>74</v>
      </c>
      <c r="AY1104" s="147" t="s">
        <v>129</v>
      </c>
    </row>
    <row r="1105" spans="2:65" s="12" customFormat="1" ht="11.25">
      <c r="B1105" s="145"/>
      <c r="D1105" s="146" t="s">
        <v>140</v>
      </c>
      <c r="E1105" s="147" t="s">
        <v>19</v>
      </c>
      <c r="F1105" s="148" t="s">
        <v>854</v>
      </c>
      <c r="H1105" s="147" t="s">
        <v>19</v>
      </c>
      <c r="I1105" s="149"/>
      <c r="L1105" s="145"/>
      <c r="M1105" s="150"/>
      <c r="T1105" s="151"/>
      <c r="AT1105" s="147" t="s">
        <v>140</v>
      </c>
      <c r="AU1105" s="147" t="s">
        <v>84</v>
      </c>
      <c r="AV1105" s="12" t="s">
        <v>82</v>
      </c>
      <c r="AW1105" s="12" t="s">
        <v>35</v>
      </c>
      <c r="AX1105" s="12" t="s">
        <v>74</v>
      </c>
      <c r="AY1105" s="147" t="s">
        <v>129</v>
      </c>
    </row>
    <row r="1106" spans="2:65" s="13" customFormat="1" ht="11.25">
      <c r="B1106" s="152"/>
      <c r="D1106" s="146" t="s">
        <v>140</v>
      </c>
      <c r="E1106" s="153" t="s">
        <v>19</v>
      </c>
      <c r="F1106" s="154" t="s">
        <v>84</v>
      </c>
      <c r="H1106" s="155">
        <v>2</v>
      </c>
      <c r="I1106" s="156"/>
      <c r="L1106" s="152"/>
      <c r="M1106" s="157"/>
      <c r="T1106" s="158"/>
      <c r="AT1106" s="153" t="s">
        <v>140</v>
      </c>
      <c r="AU1106" s="153" t="s">
        <v>84</v>
      </c>
      <c r="AV1106" s="13" t="s">
        <v>84</v>
      </c>
      <c r="AW1106" s="13" t="s">
        <v>35</v>
      </c>
      <c r="AX1106" s="13" t="s">
        <v>82</v>
      </c>
      <c r="AY1106" s="153" t="s">
        <v>129</v>
      </c>
    </row>
    <row r="1107" spans="2:65" s="1" customFormat="1" ht="24.2" customHeight="1">
      <c r="B1107" s="33"/>
      <c r="C1107" s="173" t="s">
        <v>1139</v>
      </c>
      <c r="D1107" s="173" t="s">
        <v>623</v>
      </c>
      <c r="E1107" s="174" t="s">
        <v>1140</v>
      </c>
      <c r="F1107" s="175" t="s">
        <v>1141</v>
      </c>
      <c r="G1107" s="176" t="s">
        <v>146</v>
      </c>
      <c r="H1107" s="177">
        <v>1</v>
      </c>
      <c r="I1107" s="178"/>
      <c r="J1107" s="179">
        <f>ROUND(I1107*H1107,2)</f>
        <v>0</v>
      </c>
      <c r="K1107" s="175" t="s">
        <v>135</v>
      </c>
      <c r="L1107" s="180"/>
      <c r="M1107" s="181" t="s">
        <v>19</v>
      </c>
      <c r="N1107" s="182" t="s">
        <v>45</v>
      </c>
      <c r="P1107" s="137">
        <f>O1107*H1107</f>
        <v>0</v>
      </c>
      <c r="Q1107" s="137">
        <v>1.8700000000000001E-2</v>
      </c>
      <c r="R1107" s="137">
        <f>Q1107*H1107</f>
        <v>1.8700000000000001E-2</v>
      </c>
      <c r="S1107" s="137">
        <v>0</v>
      </c>
      <c r="T1107" s="138">
        <f>S1107*H1107</f>
        <v>0</v>
      </c>
      <c r="AR1107" s="139" t="s">
        <v>173</v>
      </c>
      <c r="AT1107" s="139" t="s">
        <v>623</v>
      </c>
      <c r="AU1107" s="139" t="s">
        <v>84</v>
      </c>
      <c r="AY1107" s="18" t="s">
        <v>129</v>
      </c>
      <c r="BE1107" s="140">
        <f>IF(N1107="základní",J1107,0)</f>
        <v>0</v>
      </c>
      <c r="BF1107" s="140">
        <f>IF(N1107="snížená",J1107,0)</f>
        <v>0</v>
      </c>
      <c r="BG1107" s="140">
        <f>IF(N1107="zákl. přenesená",J1107,0)</f>
        <v>0</v>
      </c>
      <c r="BH1107" s="140">
        <f>IF(N1107="sníž. přenesená",J1107,0)</f>
        <v>0</v>
      </c>
      <c r="BI1107" s="140">
        <f>IF(N1107="nulová",J1107,0)</f>
        <v>0</v>
      </c>
      <c r="BJ1107" s="18" t="s">
        <v>82</v>
      </c>
      <c r="BK1107" s="140">
        <f>ROUND(I1107*H1107,2)</f>
        <v>0</v>
      </c>
      <c r="BL1107" s="18" t="s">
        <v>136</v>
      </c>
      <c r="BM1107" s="139" t="s">
        <v>1142</v>
      </c>
    </row>
    <row r="1108" spans="2:65" s="1" customFormat="1" ht="58.5">
      <c r="B1108" s="33"/>
      <c r="D1108" s="146" t="s">
        <v>734</v>
      </c>
      <c r="F1108" s="183" t="s">
        <v>1143</v>
      </c>
      <c r="I1108" s="143"/>
      <c r="L1108" s="33"/>
      <c r="M1108" s="144"/>
      <c r="T1108" s="54"/>
      <c r="AT1108" s="18" t="s">
        <v>734</v>
      </c>
      <c r="AU1108" s="18" t="s">
        <v>84</v>
      </c>
    </row>
    <row r="1109" spans="2:65" s="12" customFormat="1" ht="11.25">
      <c r="B1109" s="145"/>
      <c r="D1109" s="146" t="s">
        <v>140</v>
      </c>
      <c r="E1109" s="147" t="s">
        <v>19</v>
      </c>
      <c r="F1109" s="148" t="s">
        <v>1138</v>
      </c>
      <c r="H1109" s="147" t="s">
        <v>19</v>
      </c>
      <c r="I1109" s="149"/>
      <c r="L1109" s="145"/>
      <c r="M1109" s="150"/>
      <c r="T1109" s="151"/>
      <c r="AT1109" s="147" t="s">
        <v>140</v>
      </c>
      <c r="AU1109" s="147" t="s">
        <v>84</v>
      </c>
      <c r="AV1109" s="12" t="s">
        <v>82</v>
      </c>
      <c r="AW1109" s="12" t="s">
        <v>35</v>
      </c>
      <c r="AX1109" s="12" t="s">
        <v>74</v>
      </c>
      <c r="AY1109" s="147" t="s">
        <v>129</v>
      </c>
    </row>
    <row r="1110" spans="2:65" s="12" customFormat="1" ht="11.25">
      <c r="B1110" s="145"/>
      <c r="D1110" s="146" t="s">
        <v>140</v>
      </c>
      <c r="E1110" s="147" t="s">
        <v>19</v>
      </c>
      <c r="F1110" s="148" t="s">
        <v>854</v>
      </c>
      <c r="H1110" s="147" t="s">
        <v>19</v>
      </c>
      <c r="I1110" s="149"/>
      <c r="L1110" s="145"/>
      <c r="M1110" s="150"/>
      <c r="T1110" s="151"/>
      <c r="AT1110" s="147" t="s">
        <v>140</v>
      </c>
      <c r="AU1110" s="147" t="s">
        <v>84</v>
      </c>
      <c r="AV1110" s="12" t="s">
        <v>82</v>
      </c>
      <c r="AW1110" s="12" t="s">
        <v>35</v>
      </c>
      <c r="AX1110" s="12" t="s">
        <v>74</v>
      </c>
      <c r="AY1110" s="147" t="s">
        <v>129</v>
      </c>
    </row>
    <row r="1111" spans="2:65" s="13" customFormat="1" ht="11.25">
      <c r="B1111" s="152"/>
      <c r="D1111" s="146" t="s">
        <v>140</v>
      </c>
      <c r="E1111" s="153" t="s">
        <v>19</v>
      </c>
      <c r="F1111" s="154" t="s">
        <v>82</v>
      </c>
      <c r="H1111" s="155">
        <v>1</v>
      </c>
      <c r="I1111" s="156"/>
      <c r="L1111" s="152"/>
      <c r="M1111" s="157"/>
      <c r="T1111" s="158"/>
      <c r="AT1111" s="153" t="s">
        <v>140</v>
      </c>
      <c r="AU1111" s="153" t="s">
        <v>84</v>
      </c>
      <c r="AV1111" s="13" t="s">
        <v>84</v>
      </c>
      <c r="AW1111" s="13" t="s">
        <v>35</v>
      </c>
      <c r="AX1111" s="13" t="s">
        <v>82</v>
      </c>
      <c r="AY1111" s="153" t="s">
        <v>129</v>
      </c>
    </row>
    <row r="1112" spans="2:65" s="1" customFormat="1" ht="24.2" customHeight="1">
      <c r="B1112" s="33"/>
      <c r="C1112" s="173" t="s">
        <v>1144</v>
      </c>
      <c r="D1112" s="173" t="s">
        <v>623</v>
      </c>
      <c r="E1112" s="174" t="s">
        <v>1145</v>
      </c>
      <c r="F1112" s="175" t="s">
        <v>1146</v>
      </c>
      <c r="G1112" s="176" t="s">
        <v>146</v>
      </c>
      <c r="H1112" s="177">
        <v>1</v>
      </c>
      <c r="I1112" s="178"/>
      <c r="J1112" s="179">
        <f>ROUND(I1112*H1112,2)</f>
        <v>0</v>
      </c>
      <c r="K1112" s="175" t="s">
        <v>135</v>
      </c>
      <c r="L1112" s="180"/>
      <c r="M1112" s="181" t="s">
        <v>19</v>
      </c>
      <c r="N1112" s="182" t="s">
        <v>45</v>
      </c>
      <c r="P1112" s="137">
        <f>O1112*H1112</f>
        <v>0</v>
      </c>
      <c r="Q1112" s="137">
        <v>1.04E-2</v>
      </c>
      <c r="R1112" s="137">
        <f>Q1112*H1112</f>
        <v>1.04E-2</v>
      </c>
      <c r="S1112" s="137">
        <v>0</v>
      </c>
      <c r="T1112" s="138">
        <f>S1112*H1112</f>
        <v>0</v>
      </c>
      <c r="AR1112" s="139" t="s">
        <v>173</v>
      </c>
      <c r="AT1112" s="139" t="s">
        <v>623</v>
      </c>
      <c r="AU1112" s="139" t="s">
        <v>84</v>
      </c>
      <c r="AY1112" s="18" t="s">
        <v>129</v>
      </c>
      <c r="BE1112" s="140">
        <f>IF(N1112="základní",J1112,0)</f>
        <v>0</v>
      </c>
      <c r="BF1112" s="140">
        <f>IF(N1112="snížená",J1112,0)</f>
        <v>0</v>
      </c>
      <c r="BG1112" s="140">
        <f>IF(N1112="zákl. přenesená",J1112,0)</f>
        <v>0</v>
      </c>
      <c r="BH1112" s="140">
        <f>IF(N1112="sníž. přenesená",J1112,0)</f>
        <v>0</v>
      </c>
      <c r="BI1112" s="140">
        <f>IF(N1112="nulová",J1112,0)</f>
        <v>0</v>
      </c>
      <c r="BJ1112" s="18" t="s">
        <v>82</v>
      </c>
      <c r="BK1112" s="140">
        <f>ROUND(I1112*H1112,2)</f>
        <v>0</v>
      </c>
      <c r="BL1112" s="18" t="s">
        <v>136</v>
      </c>
      <c r="BM1112" s="139" t="s">
        <v>1147</v>
      </c>
    </row>
    <row r="1113" spans="2:65" s="1" customFormat="1" ht="58.5">
      <c r="B1113" s="33"/>
      <c r="D1113" s="146" t="s">
        <v>734</v>
      </c>
      <c r="F1113" s="183" t="s">
        <v>1143</v>
      </c>
      <c r="I1113" s="143"/>
      <c r="L1113" s="33"/>
      <c r="M1113" s="144"/>
      <c r="T1113" s="54"/>
      <c r="AT1113" s="18" t="s">
        <v>734</v>
      </c>
      <c r="AU1113" s="18" t="s">
        <v>84</v>
      </c>
    </row>
    <row r="1114" spans="2:65" s="12" customFormat="1" ht="11.25">
      <c r="B1114" s="145"/>
      <c r="D1114" s="146" t="s">
        <v>140</v>
      </c>
      <c r="E1114" s="147" t="s">
        <v>19</v>
      </c>
      <c r="F1114" s="148" t="s">
        <v>1138</v>
      </c>
      <c r="H1114" s="147" t="s">
        <v>19</v>
      </c>
      <c r="I1114" s="149"/>
      <c r="L1114" s="145"/>
      <c r="M1114" s="150"/>
      <c r="T1114" s="151"/>
      <c r="AT1114" s="147" t="s">
        <v>140</v>
      </c>
      <c r="AU1114" s="147" t="s">
        <v>84</v>
      </c>
      <c r="AV1114" s="12" t="s">
        <v>82</v>
      </c>
      <c r="AW1114" s="12" t="s">
        <v>35</v>
      </c>
      <c r="AX1114" s="12" t="s">
        <v>74</v>
      </c>
      <c r="AY1114" s="147" t="s">
        <v>129</v>
      </c>
    </row>
    <row r="1115" spans="2:65" s="12" customFormat="1" ht="11.25">
      <c r="B1115" s="145"/>
      <c r="D1115" s="146" t="s">
        <v>140</v>
      </c>
      <c r="E1115" s="147" t="s">
        <v>19</v>
      </c>
      <c r="F1115" s="148" t="s">
        <v>854</v>
      </c>
      <c r="H1115" s="147" t="s">
        <v>19</v>
      </c>
      <c r="I1115" s="149"/>
      <c r="L1115" s="145"/>
      <c r="M1115" s="150"/>
      <c r="T1115" s="151"/>
      <c r="AT1115" s="147" t="s">
        <v>140</v>
      </c>
      <c r="AU1115" s="147" t="s">
        <v>84</v>
      </c>
      <c r="AV1115" s="12" t="s">
        <v>82</v>
      </c>
      <c r="AW1115" s="12" t="s">
        <v>35</v>
      </c>
      <c r="AX1115" s="12" t="s">
        <v>74</v>
      </c>
      <c r="AY1115" s="147" t="s">
        <v>129</v>
      </c>
    </row>
    <row r="1116" spans="2:65" s="13" customFormat="1" ht="11.25">
      <c r="B1116" s="152"/>
      <c r="D1116" s="146" t="s">
        <v>140</v>
      </c>
      <c r="E1116" s="153" t="s">
        <v>19</v>
      </c>
      <c r="F1116" s="154" t="s">
        <v>82</v>
      </c>
      <c r="H1116" s="155">
        <v>1</v>
      </c>
      <c r="I1116" s="156"/>
      <c r="L1116" s="152"/>
      <c r="M1116" s="157"/>
      <c r="T1116" s="158"/>
      <c r="AT1116" s="153" t="s">
        <v>140</v>
      </c>
      <c r="AU1116" s="153" t="s">
        <v>84</v>
      </c>
      <c r="AV1116" s="13" t="s">
        <v>84</v>
      </c>
      <c r="AW1116" s="13" t="s">
        <v>35</v>
      </c>
      <c r="AX1116" s="13" t="s">
        <v>82</v>
      </c>
      <c r="AY1116" s="153" t="s">
        <v>129</v>
      </c>
    </row>
    <row r="1117" spans="2:65" s="1" customFormat="1" ht="49.15" customHeight="1">
      <c r="B1117" s="33"/>
      <c r="C1117" s="128" t="s">
        <v>1148</v>
      </c>
      <c r="D1117" s="128" t="s">
        <v>131</v>
      </c>
      <c r="E1117" s="129" t="s">
        <v>1149</v>
      </c>
      <c r="F1117" s="130" t="s">
        <v>1150</v>
      </c>
      <c r="G1117" s="131" t="s">
        <v>146</v>
      </c>
      <c r="H1117" s="132">
        <v>2</v>
      </c>
      <c r="I1117" s="133"/>
      <c r="J1117" s="134">
        <f>ROUND(I1117*H1117,2)</f>
        <v>0</v>
      </c>
      <c r="K1117" s="130" t="s">
        <v>135</v>
      </c>
      <c r="L1117" s="33"/>
      <c r="M1117" s="135" t="s">
        <v>19</v>
      </c>
      <c r="N1117" s="136" t="s">
        <v>45</v>
      </c>
      <c r="P1117" s="137">
        <f>O1117*H1117</f>
        <v>0</v>
      </c>
      <c r="Q1117" s="137">
        <v>0</v>
      </c>
      <c r="R1117" s="137">
        <f>Q1117*H1117</f>
        <v>0</v>
      </c>
      <c r="S1117" s="137">
        <v>0</v>
      </c>
      <c r="T1117" s="138">
        <f>S1117*H1117</f>
        <v>0</v>
      </c>
      <c r="AR1117" s="139" t="s">
        <v>136</v>
      </c>
      <c r="AT1117" s="139" t="s">
        <v>131</v>
      </c>
      <c r="AU1117" s="139" t="s">
        <v>84</v>
      </c>
      <c r="AY1117" s="18" t="s">
        <v>129</v>
      </c>
      <c r="BE1117" s="140">
        <f>IF(N1117="základní",J1117,0)</f>
        <v>0</v>
      </c>
      <c r="BF1117" s="140">
        <f>IF(N1117="snížená",J1117,0)</f>
        <v>0</v>
      </c>
      <c r="BG1117" s="140">
        <f>IF(N1117="zákl. přenesená",J1117,0)</f>
        <v>0</v>
      </c>
      <c r="BH1117" s="140">
        <f>IF(N1117="sníž. přenesená",J1117,0)</f>
        <v>0</v>
      </c>
      <c r="BI1117" s="140">
        <f>IF(N1117="nulová",J1117,0)</f>
        <v>0</v>
      </c>
      <c r="BJ1117" s="18" t="s">
        <v>82</v>
      </c>
      <c r="BK1117" s="140">
        <f>ROUND(I1117*H1117,2)</f>
        <v>0</v>
      </c>
      <c r="BL1117" s="18" t="s">
        <v>136</v>
      </c>
      <c r="BM1117" s="139" t="s">
        <v>1151</v>
      </c>
    </row>
    <row r="1118" spans="2:65" s="1" customFormat="1" ht="11.25">
      <c r="B1118" s="33"/>
      <c r="D1118" s="141" t="s">
        <v>138</v>
      </c>
      <c r="F1118" s="142" t="s">
        <v>1152</v>
      </c>
      <c r="I1118" s="143"/>
      <c r="L1118" s="33"/>
      <c r="M1118" s="144"/>
      <c r="T1118" s="54"/>
      <c r="AT1118" s="18" t="s">
        <v>138</v>
      </c>
      <c r="AU1118" s="18" t="s">
        <v>84</v>
      </c>
    </row>
    <row r="1119" spans="2:65" s="1" customFormat="1" ht="37.9" customHeight="1">
      <c r="B1119" s="33"/>
      <c r="C1119" s="173" t="s">
        <v>1153</v>
      </c>
      <c r="D1119" s="173" t="s">
        <v>623</v>
      </c>
      <c r="E1119" s="174" t="s">
        <v>1154</v>
      </c>
      <c r="F1119" s="175" t="s">
        <v>1155</v>
      </c>
      <c r="G1119" s="176" t="s">
        <v>146</v>
      </c>
      <c r="H1119" s="177">
        <v>1</v>
      </c>
      <c r="I1119" s="178"/>
      <c r="J1119" s="179">
        <f>ROUND(I1119*H1119,2)</f>
        <v>0</v>
      </c>
      <c r="K1119" s="175" t="s">
        <v>135</v>
      </c>
      <c r="L1119" s="180"/>
      <c r="M1119" s="181" t="s">
        <v>19</v>
      </c>
      <c r="N1119" s="182" t="s">
        <v>45</v>
      </c>
      <c r="P1119" s="137">
        <f>O1119*H1119</f>
        <v>0</v>
      </c>
      <c r="Q1119" s="137">
        <v>8.0000000000000002E-3</v>
      </c>
      <c r="R1119" s="137">
        <f>Q1119*H1119</f>
        <v>8.0000000000000002E-3</v>
      </c>
      <c r="S1119" s="137">
        <v>0</v>
      </c>
      <c r="T1119" s="138">
        <f>S1119*H1119</f>
        <v>0</v>
      </c>
      <c r="AR1119" s="139" t="s">
        <v>173</v>
      </c>
      <c r="AT1119" s="139" t="s">
        <v>623</v>
      </c>
      <c r="AU1119" s="139" t="s">
        <v>84</v>
      </c>
      <c r="AY1119" s="18" t="s">
        <v>129</v>
      </c>
      <c r="BE1119" s="140">
        <f>IF(N1119="základní",J1119,0)</f>
        <v>0</v>
      </c>
      <c r="BF1119" s="140">
        <f>IF(N1119="snížená",J1119,0)</f>
        <v>0</v>
      </c>
      <c r="BG1119" s="140">
        <f>IF(N1119="zákl. přenesená",J1119,0)</f>
        <v>0</v>
      </c>
      <c r="BH1119" s="140">
        <f>IF(N1119="sníž. přenesená",J1119,0)</f>
        <v>0</v>
      </c>
      <c r="BI1119" s="140">
        <f>IF(N1119="nulová",J1119,0)</f>
        <v>0</v>
      </c>
      <c r="BJ1119" s="18" t="s">
        <v>82</v>
      </c>
      <c r="BK1119" s="140">
        <f>ROUND(I1119*H1119,2)</f>
        <v>0</v>
      </c>
      <c r="BL1119" s="18" t="s">
        <v>136</v>
      </c>
      <c r="BM1119" s="139" t="s">
        <v>1156</v>
      </c>
    </row>
    <row r="1120" spans="2:65" s="1" customFormat="1" ht="68.25">
      <c r="B1120" s="33"/>
      <c r="D1120" s="146" t="s">
        <v>734</v>
      </c>
      <c r="F1120" s="183" t="s">
        <v>1157</v>
      </c>
      <c r="I1120" s="143"/>
      <c r="L1120" s="33"/>
      <c r="M1120" s="144"/>
      <c r="T1120" s="54"/>
      <c r="AT1120" s="18" t="s">
        <v>734</v>
      </c>
      <c r="AU1120" s="18" t="s">
        <v>84</v>
      </c>
    </row>
    <row r="1121" spans="2:65" s="12" customFormat="1" ht="11.25">
      <c r="B1121" s="145"/>
      <c r="D1121" s="146" t="s">
        <v>140</v>
      </c>
      <c r="E1121" s="147" t="s">
        <v>19</v>
      </c>
      <c r="F1121" s="148" t="s">
        <v>1138</v>
      </c>
      <c r="H1121" s="147" t="s">
        <v>19</v>
      </c>
      <c r="I1121" s="149"/>
      <c r="L1121" s="145"/>
      <c r="M1121" s="150"/>
      <c r="T1121" s="151"/>
      <c r="AT1121" s="147" t="s">
        <v>140</v>
      </c>
      <c r="AU1121" s="147" t="s">
        <v>84</v>
      </c>
      <c r="AV1121" s="12" t="s">
        <v>82</v>
      </c>
      <c r="AW1121" s="12" t="s">
        <v>35</v>
      </c>
      <c r="AX1121" s="12" t="s">
        <v>74</v>
      </c>
      <c r="AY1121" s="147" t="s">
        <v>129</v>
      </c>
    </row>
    <row r="1122" spans="2:65" s="12" customFormat="1" ht="11.25">
      <c r="B1122" s="145"/>
      <c r="D1122" s="146" t="s">
        <v>140</v>
      </c>
      <c r="E1122" s="147" t="s">
        <v>19</v>
      </c>
      <c r="F1122" s="148" t="s">
        <v>854</v>
      </c>
      <c r="H1122" s="147" t="s">
        <v>19</v>
      </c>
      <c r="I1122" s="149"/>
      <c r="L1122" s="145"/>
      <c r="M1122" s="150"/>
      <c r="T1122" s="151"/>
      <c r="AT1122" s="147" t="s">
        <v>140</v>
      </c>
      <c r="AU1122" s="147" t="s">
        <v>84</v>
      </c>
      <c r="AV1122" s="12" t="s">
        <v>82</v>
      </c>
      <c r="AW1122" s="12" t="s">
        <v>35</v>
      </c>
      <c r="AX1122" s="12" t="s">
        <v>74</v>
      </c>
      <c r="AY1122" s="147" t="s">
        <v>129</v>
      </c>
    </row>
    <row r="1123" spans="2:65" s="13" customFormat="1" ht="11.25">
      <c r="B1123" s="152"/>
      <c r="D1123" s="146" t="s">
        <v>140</v>
      </c>
      <c r="E1123" s="153" t="s">
        <v>19</v>
      </c>
      <c r="F1123" s="154" t="s">
        <v>82</v>
      </c>
      <c r="H1123" s="155">
        <v>1</v>
      </c>
      <c r="I1123" s="156"/>
      <c r="L1123" s="152"/>
      <c r="M1123" s="157"/>
      <c r="T1123" s="158"/>
      <c r="AT1123" s="153" t="s">
        <v>140</v>
      </c>
      <c r="AU1123" s="153" t="s">
        <v>84</v>
      </c>
      <c r="AV1123" s="13" t="s">
        <v>84</v>
      </c>
      <c r="AW1123" s="13" t="s">
        <v>35</v>
      </c>
      <c r="AX1123" s="13" t="s">
        <v>82</v>
      </c>
      <c r="AY1123" s="153" t="s">
        <v>129</v>
      </c>
    </row>
    <row r="1124" spans="2:65" s="1" customFormat="1" ht="33" customHeight="1">
      <c r="B1124" s="33"/>
      <c r="C1124" s="173" t="s">
        <v>1158</v>
      </c>
      <c r="D1124" s="173" t="s">
        <v>623</v>
      </c>
      <c r="E1124" s="174" t="s">
        <v>1159</v>
      </c>
      <c r="F1124" s="175" t="s">
        <v>1160</v>
      </c>
      <c r="G1124" s="176" t="s">
        <v>146</v>
      </c>
      <c r="H1124" s="177">
        <v>1</v>
      </c>
      <c r="I1124" s="178"/>
      <c r="J1124" s="179">
        <f>ROUND(I1124*H1124,2)</f>
        <v>0</v>
      </c>
      <c r="K1124" s="175" t="s">
        <v>135</v>
      </c>
      <c r="L1124" s="180"/>
      <c r="M1124" s="181" t="s">
        <v>19</v>
      </c>
      <c r="N1124" s="182" t="s">
        <v>45</v>
      </c>
      <c r="P1124" s="137">
        <f>O1124*H1124</f>
        <v>0</v>
      </c>
      <c r="Q1124" s="137">
        <v>8.6999999999999994E-3</v>
      </c>
      <c r="R1124" s="137">
        <f>Q1124*H1124</f>
        <v>8.6999999999999994E-3</v>
      </c>
      <c r="S1124" s="137">
        <v>0</v>
      </c>
      <c r="T1124" s="138">
        <f>S1124*H1124</f>
        <v>0</v>
      </c>
      <c r="AR1124" s="139" t="s">
        <v>173</v>
      </c>
      <c r="AT1124" s="139" t="s">
        <v>623</v>
      </c>
      <c r="AU1124" s="139" t="s">
        <v>84</v>
      </c>
      <c r="AY1124" s="18" t="s">
        <v>129</v>
      </c>
      <c r="BE1124" s="140">
        <f>IF(N1124="základní",J1124,0)</f>
        <v>0</v>
      </c>
      <c r="BF1124" s="140">
        <f>IF(N1124="snížená",J1124,0)</f>
        <v>0</v>
      </c>
      <c r="BG1124" s="140">
        <f>IF(N1124="zákl. přenesená",J1124,0)</f>
        <v>0</v>
      </c>
      <c r="BH1124" s="140">
        <f>IF(N1124="sníž. přenesená",J1124,0)</f>
        <v>0</v>
      </c>
      <c r="BI1124" s="140">
        <f>IF(N1124="nulová",J1124,0)</f>
        <v>0</v>
      </c>
      <c r="BJ1124" s="18" t="s">
        <v>82</v>
      </c>
      <c r="BK1124" s="140">
        <f>ROUND(I1124*H1124,2)</f>
        <v>0</v>
      </c>
      <c r="BL1124" s="18" t="s">
        <v>136</v>
      </c>
      <c r="BM1124" s="139" t="s">
        <v>1161</v>
      </c>
    </row>
    <row r="1125" spans="2:65" s="1" customFormat="1" ht="68.25">
      <c r="B1125" s="33"/>
      <c r="D1125" s="146" t="s">
        <v>734</v>
      </c>
      <c r="F1125" s="183" t="s">
        <v>1157</v>
      </c>
      <c r="I1125" s="143"/>
      <c r="L1125" s="33"/>
      <c r="M1125" s="144"/>
      <c r="T1125" s="54"/>
      <c r="AT1125" s="18" t="s">
        <v>734</v>
      </c>
      <c r="AU1125" s="18" t="s">
        <v>84</v>
      </c>
    </row>
    <row r="1126" spans="2:65" s="12" customFormat="1" ht="11.25">
      <c r="B1126" s="145"/>
      <c r="D1126" s="146" t="s">
        <v>140</v>
      </c>
      <c r="E1126" s="147" t="s">
        <v>19</v>
      </c>
      <c r="F1126" s="148" t="s">
        <v>1138</v>
      </c>
      <c r="H1126" s="147" t="s">
        <v>19</v>
      </c>
      <c r="I1126" s="149"/>
      <c r="L1126" s="145"/>
      <c r="M1126" s="150"/>
      <c r="T1126" s="151"/>
      <c r="AT1126" s="147" t="s">
        <v>140</v>
      </c>
      <c r="AU1126" s="147" t="s">
        <v>84</v>
      </c>
      <c r="AV1126" s="12" t="s">
        <v>82</v>
      </c>
      <c r="AW1126" s="12" t="s">
        <v>35</v>
      </c>
      <c r="AX1126" s="12" t="s">
        <v>74</v>
      </c>
      <c r="AY1126" s="147" t="s">
        <v>129</v>
      </c>
    </row>
    <row r="1127" spans="2:65" s="12" customFormat="1" ht="11.25">
      <c r="B1127" s="145"/>
      <c r="D1127" s="146" t="s">
        <v>140</v>
      </c>
      <c r="E1127" s="147" t="s">
        <v>19</v>
      </c>
      <c r="F1127" s="148" t="s">
        <v>854</v>
      </c>
      <c r="H1127" s="147" t="s">
        <v>19</v>
      </c>
      <c r="I1127" s="149"/>
      <c r="L1127" s="145"/>
      <c r="M1127" s="150"/>
      <c r="T1127" s="151"/>
      <c r="AT1127" s="147" t="s">
        <v>140</v>
      </c>
      <c r="AU1127" s="147" t="s">
        <v>84</v>
      </c>
      <c r="AV1127" s="12" t="s">
        <v>82</v>
      </c>
      <c r="AW1127" s="12" t="s">
        <v>35</v>
      </c>
      <c r="AX1127" s="12" t="s">
        <v>74</v>
      </c>
      <c r="AY1127" s="147" t="s">
        <v>129</v>
      </c>
    </row>
    <row r="1128" spans="2:65" s="13" customFormat="1" ht="11.25">
      <c r="B1128" s="152"/>
      <c r="D1128" s="146" t="s">
        <v>140</v>
      </c>
      <c r="E1128" s="153" t="s">
        <v>19</v>
      </c>
      <c r="F1128" s="154" t="s">
        <v>82</v>
      </c>
      <c r="H1128" s="155">
        <v>1</v>
      </c>
      <c r="I1128" s="156"/>
      <c r="L1128" s="152"/>
      <c r="M1128" s="157"/>
      <c r="T1128" s="158"/>
      <c r="AT1128" s="153" t="s">
        <v>140</v>
      </c>
      <c r="AU1128" s="153" t="s">
        <v>84</v>
      </c>
      <c r="AV1128" s="13" t="s">
        <v>84</v>
      </c>
      <c r="AW1128" s="13" t="s">
        <v>35</v>
      </c>
      <c r="AX1128" s="13" t="s">
        <v>82</v>
      </c>
      <c r="AY1128" s="153" t="s">
        <v>129</v>
      </c>
    </row>
    <row r="1129" spans="2:65" s="1" customFormat="1" ht="44.25" customHeight="1">
      <c r="B1129" s="33"/>
      <c r="C1129" s="128" t="s">
        <v>1162</v>
      </c>
      <c r="D1129" s="128" t="s">
        <v>131</v>
      </c>
      <c r="E1129" s="129" t="s">
        <v>1163</v>
      </c>
      <c r="F1129" s="130" t="s">
        <v>1164</v>
      </c>
      <c r="G1129" s="131" t="s">
        <v>146</v>
      </c>
      <c r="H1129" s="132">
        <v>5</v>
      </c>
      <c r="I1129" s="133"/>
      <c r="J1129" s="134">
        <f>ROUND(I1129*H1129,2)</f>
        <v>0</v>
      </c>
      <c r="K1129" s="130" t="s">
        <v>135</v>
      </c>
      <c r="L1129" s="33"/>
      <c r="M1129" s="135" t="s">
        <v>19</v>
      </c>
      <c r="N1129" s="136" t="s">
        <v>45</v>
      </c>
      <c r="P1129" s="137">
        <f>O1129*H1129</f>
        <v>0</v>
      </c>
      <c r="Q1129" s="137">
        <v>1.67E-3</v>
      </c>
      <c r="R1129" s="137">
        <f>Q1129*H1129</f>
        <v>8.3499999999999998E-3</v>
      </c>
      <c r="S1129" s="137">
        <v>0</v>
      </c>
      <c r="T1129" s="138">
        <f>S1129*H1129</f>
        <v>0</v>
      </c>
      <c r="AR1129" s="139" t="s">
        <v>136</v>
      </c>
      <c r="AT1129" s="139" t="s">
        <v>131</v>
      </c>
      <c r="AU1129" s="139" t="s">
        <v>84</v>
      </c>
      <c r="AY1129" s="18" t="s">
        <v>129</v>
      </c>
      <c r="BE1129" s="140">
        <f>IF(N1129="základní",J1129,0)</f>
        <v>0</v>
      </c>
      <c r="BF1129" s="140">
        <f>IF(N1129="snížená",J1129,0)</f>
        <v>0</v>
      </c>
      <c r="BG1129" s="140">
        <f>IF(N1129="zákl. přenesená",J1129,0)</f>
        <v>0</v>
      </c>
      <c r="BH1129" s="140">
        <f>IF(N1129="sníž. přenesená",J1129,0)</f>
        <v>0</v>
      </c>
      <c r="BI1129" s="140">
        <f>IF(N1129="nulová",J1129,0)</f>
        <v>0</v>
      </c>
      <c r="BJ1129" s="18" t="s">
        <v>82</v>
      </c>
      <c r="BK1129" s="140">
        <f>ROUND(I1129*H1129,2)</f>
        <v>0</v>
      </c>
      <c r="BL1129" s="18" t="s">
        <v>136</v>
      </c>
      <c r="BM1129" s="139" t="s">
        <v>1165</v>
      </c>
    </row>
    <row r="1130" spans="2:65" s="1" customFormat="1" ht="11.25">
      <c r="B1130" s="33"/>
      <c r="D1130" s="141" t="s">
        <v>138</v>
      </c>
      <c r="F1130" s="142" t="s">
        <v>1166</v>
      </c>
      <c r="I1130" s="143"/>
      <c r="L1130" s="33"/>
      <c r="M1130" s="144"/>
      <c r="T1130" s="54"/>
      <c r="AT1130" s="18" t="s">
        <v>138</v>
      </c>
      <c r="AU1130" s="18" t="s">
        <v>84</v>
      </c>
    </row>
    <row r="1131" spans="2:65" s="1" customFormat="1" ht="24.2" customHeight="1">
      <c r="B1131" s="33"/>
      <c r="C1131" s="173" t="s">
        <v>1167</v>
      </c>
      <c r="D1131" s="173" t="s">
        <v>623</v>
      </c>
      <c r="E1131" s="174" t="s">
        <v>1168</v>
      </c>
      <c r="F1131" s="175" t="s">
        <v>1169</v>
      </c>
      <c r="G1131" s="176" t="s">
        <v>146</v>
      </c>
      <c r="H1131" s="177">
        <v>2</v>
      </c>
      <c r="I1131" s="178"/>
      <c r="J1131" s="179">
        <f>ROUND(I1131*H1131,2)</f>
        <v>0</v>
      </c>
      <c r="K1131" s="175" t="s">
        <v>135</v>
      </c>
      <c r="L1131" s="180"/>
      <c r="M1131" s="181" t="s">
        <v>19</v>
      </c>
      <c r="N1131" s="182" t="s">
        <v>45</v>
      </c>
      <c r="P1131" s="137">
        <f>O1131*H1131</f>
        <v>0</v>
      </c>
      <c r="Q1131" s="137">
        <v>4.7000000000000002E-3</v>
      </c>
      <c r="R1131" s="137">
        <f>Q1131*H1131</f>
        <v>9.4000000000000004E-3</v>
      </c>
      <c r="S1131" s="137">
        <v>0</v>
      </c>
      <c r="T1131" s="138">
        <f>S1131*H1131</f>
        <v>0</v>
      </c>
      <c r="AR1131" s="139" t="s">
        <v>173</v>
      </c>
      <c r="AT1131" s="139" t="s">
        <v>623</v>
      </c>
      <c r="AU1131" s="139" t="s">
        <v>84</v>
      </c>
      <c r="AY1131" s="18" t="s">
        <v>129</v>
      </c>
      <c r="BE1131" s="140">
        <f>IF(N1131="základní",J1131,0)</f>
        <v>0</v>
      </c>
      <c r="BF1131" s="140">
        <f>IF(N1131="snížená",J1131,0)</f>
        <v>0</v>
      </c>
      <c r="BG1131" s="140">
        <f>IF(N1131="zákl. přenesená",J1131,0)</f>
        <v>0</v>
      </c>
      <c r="BH1131" s="140">
        <f>IF(N1131="sníž. přenesená",J1131,0)</f>
        <v>0</v>
      </c>
      <c r="BI1131" s="140">
        <f>IF(N1131="nulová",J1131,0)</f>
        <v>0</v>
      </c>
      <c r="BJ1131" s="18" t="s">
        <v>82</v>
      </c>
      <c r="BK1131" s="140">
        <f>ROUND(I1131*H1131,2)</f>
        <v>0</v>
      </c>
      <c r="BL1131" s="18" t="s">
        <v>136</v>
      </c>
      <c r="BM1131" s="139" t="s">
        <v>1170</v>
      </c>
    </row>
    <row r="1132" spans="2:65" s="1" customFormat="1" ht="58.5">
      <c r="B1132" s="33"/>
      <c r="D1132" s="146" t="s">
        <v>734</v>
      </c>
      <c r="F1132" s="183" t="s">
        <v>1171</v>
      </c>
      <c r="I1132" s="143"/>
      <c r="L1132" s="33"/>
      <c r="M1132" s="144"/>
      <c r="T1132" s="54"/>
      <c r="AT1132" s="18" t="s">
        <v>734</v>
      </c>
      <c r="AU1132" s="18" t="s">
        <v>84</v>
      </c>
    </row>
    <row r="1133" spans="2:65" s="12" customFormat="1" ht="11.25">
      <c r="B1133" s="145"/>
      <c r="D1133" s="146" t="s">
        <v>140</v>
      </c>
      <c r="E1133" s="147" t="s">
        <v>19</v>
      </c>
      <c r="F1133" s="148" t="s">
        <v>1138</v>
      </c>
      <c r="H1133" s="147" t="s">
        <v>19</v>
      </c>
      <c r="I1133" s="149"/>
      <c r="L1133" s="145"/>
      <c r="M1133" s="150"/>
      <c r="T1133" s="151"/>
      <c r="AT1133" s="147" t="s">
        <v>140</v>
      </c>
      <c r="AU1133" s="147" t="s">
        <v>84</v>
      </c>
      <c r="AV1133" s="12" t="s">
        <v>82</v>
      </c>
      <c r="AW1133" s="12" t="s">
        <v>35</v>
      </c>
      <c r="AX1133" s="12" t="s">
        <v>74</v>
      </c>
      <c r="AY1133" s="147" t="s">
        <v>129</v>
      </c>
    </row>
    <row r="1134" spans="2:65" s="12" customFormat="1" ht="11.25">
      <c r="B1134" s="145"/>
      <c r="D1134" s="146" t="s">
        <v>140</v>
      </c>
      <c r="E1134" s="147" t="s">
        <v>19</v>
      </c>
      <c r="F1134" s="148" t="s">
        <v>854</v>
      </c>
      <c r="H1134" s="147" t="s">
        <v>19</v>
      </c>
      <c r="I1134" s="149"/>
      <c r="L1134" s="145"/>
      <c r="M1134" s="150"/>
      <c r="T1134" s="151"/>
      <c r="AT1134" s="147" t="s">
        <v>140</v>
      </c>
      <c r="AU1134" s="147" t="s">
        <v>84</v>
      </c>
      <c r="AV1134" s="12" t="s">
        <v>82</v>
      </c>
      <c r="AW1134" s="12" t="s">
        <v>35</v>
      </c>
      <c r="AX1134" s="12" t="s">
        <v>74</v>
      </c>
      <c r="AY1134" s="147" t="s">
        <v>129</v>
      </c>
    </row>
    <row r="1135" spans="2:65" s="13" customFormat="1" ht="11.25">
      <c r="B1135" s="152"/>
      <c r="D1135" s="146" t="s">
        <v>140</v>
      </c>
      <c r="E1135" s="153" t="s">
        <v>19</v>
      </c>
      <c r="F1135" s="154" t="s">
        <v>84</v>
      </c>
      <c r="H1135" s="155">
        <v>2</v>
      </c>
      <c r="I1135" s="156"/>
      <c r="L1135" s="152"/>
      <c r="M1135" s="157"/>
      <c r="T1135" s="158"/>
      <c r="AT1135" s="153" t="s">
        <v>140</v>
      </c>
      <c r="AU1135" s="153" t="s">
        <v>84</v>
      </c>
      <c r="AV1135" s="13" t="s">
        <v>84</v>
      </c>
      <c r="AW1135" s="13" t="s">
        <v>35</v>
      </c>
      <c r="AX1135" s="13" t="s">
        <v>82</v>
      </c>
      <c r="AY1135" s="153" t="s">
        <v>129</v>
      </c>
    </row>
    <row r="1136" spans="2:65" s="1" customFormat="1" ht="24.2" customHeight="1">
      <c r="B1136" s="33"/>
      <c r="C1136" s="173" t="s">
        <v>1172</v>
      </c>
      <c r="D1136" s="173" t="s">
        <v>623</v>
      </c>
      <c r="E1136" s="174" t="s">
        <v>1173</v>
      </c>
      <c r="F1136" s="175" t="s">
        <v>1174</v>
      </c>
      <c r="G1136" s="176" t="s">
        <v>146</v>
      </c>
      <c r="H1136" s="177">
        <v>3</v>
      </c>
      <c r="I1136" s="178"/>
      <c r="J1136" s="179">
        <f>ROUND(I1136*H1136,2)</f>
        <v>0</v>
      </c>
      <c r="K1136" s="175" t="s">
        <v>135</v>
      </c>
      <c r="L1136" s="180"/>
      <c r="M1136" s="181" t="s">
        <v>19</v>
      </c>
      <c r="N1136" s="182" t="s">
        <v>45</v>
      </c>
      <c r="P1136" s="137">
        <f>O1136*H1136</f>
        <v>0</v>
      </c>
      <c r="Q1136" s="137">
        <v>1.2200000000000001E-2</v>
      </c>
      <c r="R1136" s="137">
        <f>Q1136*H1136</f>
        <v>3.6600000000000001E-2</v>
      </c>
      <c r="S1136" s="137">
        <v>0</v>
      </c>
      <c r="T1136" s="138">
        <f>S1136*H1136</f>
        <v>0</v>
      </c>
      <c r="AR1136" s="139" t="s">
        <v>173</v>
      </c>
      <c r="AT1136" s="139" t="s">
        <v>623</v>
      </c>
      <c r="AU1136" s="139" t="s">
        <v>84</v>
      </c>
      <c r="AY1136" s="18" t="s">
        <v>129</v>
      </c>
      <c r="BE1136" s="140">
        <f>IF(N1136="základní",J1136,0)</f>
        <v>0</v>
      </c>
      <c r="BF1136" s="140">
        <f>IF(N1136="snížená",J1136,0)</f>
        <v>0</v>
      </c>
      <c r="BG1136" s="140">
        <f>IF(N1136="zákl. přenesená",J1136,0)</f>
        <v>0</v>
      </c>
      <c r="BH1136" s="140">
        <f>IF(N1136="sníž. přenesená",J1136,0)</f>
        <v>0</v>
      </c>
      <c r="BI1136" s="140">
        <f>IF(N1136="nulová",J1136,0)</f>
        <v>0</v>
      </c>
      <c r="BJ1136" s="18" t="s">
        <v>82</v>
      </c>
      <c r="BK1136" s="140">
        <f>ROUND(I1136*H1136,2)</f>
        <v>0</v>
      </c>
      <c r="BL1136" s="18" t="s">
        <v>136</v>
      </c>
      <c r="BM1136" s="139" t="s">
        <v>1175</v>
      </c>
    </row>
    <row r="1137" spans="2:65" s="1" customFormat="1" ht="58.5">
      <c r="B1137" s="33"/>
      <c r="D1137" s="146" t="s">
        <v>734</v>
      </c>
      <c r="F1137" s="183" t="s">
        <v>1171</v>
      </c>
      <c r="I1137" s="143"/>
      <c r="L1137" s="33"/>
      <c r="M1137" s="144"/>
      <c r="T1137" s="54"/>
      <c r="AT1137" s="18" t="s">
        <v>734</v>
      </c>
      <c r="AU1137" s="18" t="s">
        <v>84</v>
      </c>
    </row>
    <row r="1138" spans="2:65" s="12" customFormat="1" ht="11.25">
      <c r="B1138" s="145"/>
      <c r="D1138" s="146" t="s">
        <v>140</v>
      </c>
      <c r="E1138" s="147" t="s">
        <v>19</v>
      </c>
      <c r="F1138" s="148" t="s">
        <v>1138</v>
      </c>
      <c r="H1138" s="147" t="s">
        <v>19</v>
      </c>
      <c r="I1138" s="149"/>
      <c r="L1138" s="145"/>
      <c r="M1138" s="150"/>
      <c r="T1138" s="151"/>
      <c r="AT1138" s="147" t="s">
        <v>140</v>
      </c>
      <c r="AU1138" s="147" t="s">
        <v>84</v>
      </c>
      <c r="AV1138" s="12" t="s">
        <v>82</v>
      </c>
      <c r="AW1138" s="12" t="s">
        <v>35</v>
      </c>
      <c r="AX1138" s="12" t="s">
        <v>74</v>
      </c>
      <c r="AY1138" s="147" t="s">
        <v>129</v>
      </c>
    </row>
    <row r="1139" spans="2:65" s="12" customFormat="1" ht="11.25">
      <c r="B1139" s="145"/>
      <c r="D1139" s="146" t="s">
        <v>140</v>
      </c>
      <c r="E1139" s="147" t="s">
        <v>19</v>
      </c>
      <c r="F1139" s="148" t="s">
        <v>854</v>
      </c>
      <c r="H1139" s="147" t="s">
        <v>19</v>
      </c>
      <c r="I1139" s="149"/>
      <c r="L1139" s="145"/>
      <c r="M1139" s="150"/>
      <c r="T1139" s="151"/>
      <c r="AT1139" s="147" t="s">
        <v>140</v>
      </c>
      <c r="AU1139" s="147" t="s">
        <v>84</v>
      </c>
      <c r="AV1139" s="12" t="s">
        <v>82</v>
      </c>
      <c r="AW1139" s="12" t="s">
        <v>35</v>
      </c>
      <c r="AX1139" s="12" t="s">
        <v>74</v>
      </c>
      <c r="AY1139" s="147" t="s">
        <v>129</v>
      </c>
    </row>
    <row r="1140" spans="2:65" s="13" customFormat="1" ht="11.25">
      <c r="B1140" s="152"/>
      <c r="D1140" s="146" t="s">
        <v>140</v>
      </c>
      <c r="E1140" s="153" t="s">
        <v>19</v>
      </c>
      <c r="F1140" s="154" t="s">
        <v>149</v>
      </c>
      <c r="H1140" s="155">
        <v>3</v>
      </c>
      <c r="I1140" s="156"/>
      <c r="L1140" s="152"/>
      <c r="M1140" s="157"/>
      <c r="T1140" s="158"/>
      <c r="AT1140" s="153" t="s">
        <v>140</v>
      </c>
      <c r="AU1140" s="153" t="s">
        <v>84</v>
      </c>
      <c r="AV1140" s="13" t="s">
        <v>84</v>
      </c>
      <c r="AW1140" s="13" t="s">
        <v>35</v>
      </c>
      <c r="AX1140" s="13" t="s">
        <v>82</v>
      </c>
      <c r="AY1140" s="153" t="s">
        <v>129</v>
      </c>
    </row>
    <row r="1141" spans="2:65" s="1" customFormat="1" ht="49.15" customHeight="1">
      <c r="B1141" s="33"/>
      <c r="C1141" s="128" t="s">
        <v>1176</v>
      </c>
      <c r="D1141" s="128" t="s">
        <v>131</v>
      </c>
      <c r="E1141" s="129" t="s">
        <v>1177</v>
      </c>
      <c r="F1141" s="130" t="s">
        <v>1178</v>
      </c>
      <c r="G1141" s="131" t="s">
        <v>146</v>
      </c>
      <c r="H1141" s="132">
        <v>6</v>
      </c>
      <c r="I1141" s="133"/>
      <c r="J1141" s="134">
        <f>ROUND(I1141*H1141,2)</f>
        <v>0</v>
      </c>
      <c r="K1141" s="130" t="s">
        <v>135</v>
      </c>
      <c r="L1141" s="33"/>
      <c r="M1141" s="135" t="s">
        <v>19</v>
      </c>
      <c r="N1141" s="136" t="s">
        <v>45</v>
      </c>
      <c r="P1141" s="137">
        <f>O1141*H1141</f>
        <v>0</v>
      </c>
      <c r="Q1141" s="137">
        <v>0</v>
      </c>
      <c r="R1141" s="137">
        <f>Q1141*H1141</f>
        <v>0</v>
      </c>
      <c r="S1141" s="137">
        <v>0</v>
      </c>
      <c r="T1141" s="138">
        <f>S1141*H1141</f>
        <v>0</v>
      </c>
      <c r="AR1141" s="139" t="s">
        <v>136</v>
      </c>
      <c r="AT1141" s="139" t="s">
        <v>131</v>
      </c>
      <c r="AU1141" s="139" t="s">
        <v>84</v>
      </c>
      <c r="AY1141" s="18" t="s">
        <v>129</v>
      </c>
      <c r="BE1141" s="140">
        <f>IF(N1141="základní",J1141,0)</f>
        <v>0</v>
      </c>
      <c r="BF1141" s="140">
        <f>IF(N1141="snížená",J1141,0)</f>
        <v>0</v>
      </c>
      <c r="BG1141" s="140">
        <f>IF(N1141="zákl. přenesená",J1141,0)</f>
        <v>0</v>
      </c>
      <c r="BH1141" s="140">
        <f>IF(N1141="sníž. přenesená",J1141,0)</f>
        <v>0</v>
      </c>
      <c r="BI1141" s="140">
        <f>IF(N1141="nulová",J1141,0)</f>
        <v>0</v>
      </c>
      <c r="BJ1141" s="18" t="s">
        <v>82</v>
      </c>
      <c r="BK1141" s="140">
        <f>ROUND(I1141*H1141,2)</f>
        <v>0</v>
      </c>
      <c r="BL1141" s="18" t="s">
        <v>136</v>
      </c>
      <c r="BM1141" s="139" t="s">
        <v>1179</v>
      </c>
    </row>
    <row r="1142" spans="2:65" s="1" customFormat="1" ht="11.25">
      <c r="B1142" s="33"/>
      <c r="D1142" s="141" t="s">
        <v>138</v>
      </c>
      <c r="F1142" s="142" t="s">
        <v>1180</v>
      </c>
      <c r="I1142" s="143"/>
      <c r="L1142" s="33"/>
      <c r="M1142" s="144"/>
      <c r="T1142" s="54"/>
      <c r="AT1142" s="18" t="s">
        <v>138</v>
      </c>
      <c r="AU1142" s="18" t="s">
        <v>84</v>
      </c>
    </row>
    <row r="1143" spans="2:65" s="1" customFormat="1" ht="21.75" customHeight="1">
      <c r="B1143" s="33"/>
      <c r="C1143" s="173" t="s">
        <v>1181</v>
      </c>
      <c r="D1143" s="173" t="s">
        <v>623</v>
      </c>
      <c r="E1143" s="174" t="s">
        <v>1182</v>
      </c>
      <c r="F1143" s="175" t="s">
        <v>1183</v>
      </c>
      <c r="G1143" s="176" t="s">
        <v>146</v>
      </c>
      <c r="H1143" s="177">
        <v>2</v>
      </c>
      <c r="I1143" s="178"/>
      <c r="J1143" s="179">
        <f>ROUND(I1143*H1143,2)</f>
        <v>0</v>
      </c>
      <c r="K1143" s="175" t="s">
        <v>135</v>
      </c>
      <c r="L1143" s="180"/>
      <c r="M1143" s="181" t="s">
        <v>19</v>
      </c>
      <c r="N1143" s="182" t="s">
        <v>45</v>
      </c>
      <c r="P1143" s="137">
        <f>O1143*H1143</f>
        <v>0</v>
      </c>
      <c r="Q1143" s="137">
        <v>2.92E-2</v>
      </c>
      <c r="R1143" s="137">
        <f>Q1143*H1143</f>
        <v>5.8400000000000001E-2</v>
      </c>
      <c r="S1143" s="137">
        <v>0</v>
      </c>
      <c r="T1143" s="138">
        <f>S1143*H1143</f>
        <v>0</v>
      </c>
      <c r="AR1143" s="139" t="s">
        <v>173</v>
      </c>
      <c r="AT1143" s="139" t="s">
        <v>623</v>
      </c>
      <c r="AU1143" s="139" t="s">
        <v>84</v>
      </c>
      <c r="AY1143" s="18" t="s">
        <v>129</v>
      </c>
      <c r="BE1143" s="140">
        <f>IF(N1143="základní",J1143,0)</f>
        <v>0</v>
      </c>
      <c r="BF1143" s="140">
        <f>IF(N1143="snížená",J1143,0)</f>
        <v>0</v>
      </c>
      <c r="BG1143" s="140">
        <f>IF(N1143="zákl. přenesená",J1143,0)</f>
        <v>0</v>
      </c>
      <c r="BH1143" s="140">
        <f>IF(N1143="sníž. přenesená",J1143,0)</f>
        <v>0</v>
      </c>
      <c r="BI1143" s="140">
        <f>IF(N1143="nulová",J1143,0)</f>
        <v>0</v>
      </c>
      <c r="BJ1143" s="18" t="s">
        <v>82</v>
      </c>
      <c r="BK1143" s="140">
        <f>ROUND(I1143*H1143,2)</f>
        <v>0</v>
      </c>
      <c r="BL1143" s="18" t="s">
        <v>136</v>
      </c>
      <c r="BM1143" s="139" t="s">
        <v>1184</v>
      </c>
    </row>
    <row r="1144" spans="2:65" s="1" customFormat="1" ht="68.25">
      <c r="B1144" s="33"/>
      <c r="D1144" s="146" t="s">
        <v>734</v>
      </c>
      <c r="F1144" s="183" t="s">
        <v>1185</v>
      </c>
      <c r="I1144" s="143"/>
      <c r="L1144" s="33"/>
      <c r="M1144" s="144"/>
      <c r="T1144" s="54"/>
      <c r="AT1144" s="18" t="s">
        <v>734</v>
      </c>
      <c r="AU1144" s="18" t="s">
        <v>84</v>
      </c>
    </row>
    <row r="1145" spans="2:65" s="12" customFormat="1" ht="11.25">
      <c r="B1145" s="145"/>
      <c r="D1145" s="146" t="s">
        <v>140</v>
      </c>
      <c r="E1145" s="147" t="s">
        <v>19</v>
      </c>
      <c r="F1145" s="148" t="s">
        <v>1138</v>
      </c>
      <c r="H1145" s="147" t="s">
        <v>19</v>
      </c>
      <c r="I1145" s="149"/>
      <c r="L1145" s="145"/>
      <c r="M1145" s="150"/>
      <c r="T1145" s="151"/>
      <c r="AT1145" s="147" t="s">
        <v>140</v>
      </c>
      <c r="AU1145" s="147" t="s">
        <v>84</v>
      </c>
      <c r="AV1145" s="12" t="s">
        <v>82</v>
      </c>
      <c r="AW1145" s="12" t="s">
        <v>35</v>
      </c>
      <c r="AX1145" s="12" t="s">
        <v>74</v>
      </c>
      <c r="AY1145" s="147" t="s">
        <v>129</v>
      </c>
    </row>
    <row r="1146" spans="2:65" s="12" customFormat="1" ht="11.25">
      <c r="B1146" s="145"/>
      <c r="D1146" s="146" t="s">
        <v>140</v>
      </c>
      <c r="E1146" s="147" t="s">
        <v>19</v>
      </c>
      <c r="F1146" s="148" t="s">
        <v>854</v>
      </c>
      <c r="H1146" s="147" t="s">
        <v>19</v>
      </c>
      <c r="I1146" s="149"/>
      <c r="L1146" s="145"/>
      <c r="M1146" s="150"/>
      <c r="T1146" s="151"/>
      <c r="AT1146" s="147" t="s">
        <v>140</v>
      </c>
      <c r="AU1146" s="147" t="s">
        <v>84</v>
      </c>
      <c r="AV1146" s="12" t="s">
        <v>82</v>
      </c>
      <c r="AW1146" s="12" t="s">
        <v>35</v>
      </c>
      <c r="AX1146" s="12" t="s">
        <v>74</v>
      </c>
      <c r="AY1146" s="147" t="s">
        <v>129</v>
      </c>
    </row>
    <row r="1147" spans="2:65" s="13" customFormat="1" ht="11.25">
      <c r="B1147" s="152"/>
      <c r="D1147" s="146" t="s">
        <v>140</v>
      </c>
      <c r="E1147" s="153" t="s">
        <v>19</v>
      </c>
      <c r="F1147" s="154" t="s">
        <v>84</v>
      </c>
      <c r="H1147" s="155">
        <v>2</v>
      </c>
      <c r="I1147" s="156"/>
      <c r="L1147" s="152"/>
      <c r="M1147" s="157"/>
      <c r="T1147" s="158"/>
      <c r="AT1147" s="153" t="s">
        <v>140</v>
      </c>
      <c r="AU1147" s="153" t="s">
        <v>84</v>
      </c>
      <c r="AV1147" s="13" t="s">
        <v>84</v>
      </c>
      <c r="AW1147" s="13" t="s">
        <v>35</v>
      </c>
      <c r="AX1147" s="13" t="s">
        <v>82</v>
      </c>
      <c r="AY1147" s="153" t="s">
        <v>129</v>
      </c>
    </row>
    <row r="1148" spans="2:65" s="1" customFormat="1" ht="24.2" customHeight="1">
      <c r="B1148" s="33"/>
      <c r="C1148" s="173" t="s">
        <v>1186</v>
      </c>
      <c r="D1148" s="173" t="s">
        <v>623</v>
      </c>
      <c r="E1148" s="174" t="s">
        <v>1187</v>
      </c>
      <c r="F1148" s="175" t="s">
        <v>1188</v>
      </c>
      <c r="G1148" s="176" t="s">
        <v>146</v>
      </c>
      <c r="H1148" s="177">
        <v>4</v>
      </c>
      <c r="I1148" s="178"/>
      <c r="J1148" s="179">
        <f>ROUND(I1148*H1148,2)</f>
        <v>0</v>
      </c>
      <c r="K1148" s="175" t="s">
        <v>135</v>
      </c>
      <c r="L1148" s="180"/>
      <c r="M1148" s="181" t="s">
        <v>19</v>
      </c>
      <c r="N1148" s="182" t="s">
        <v>45</v>
      </c>
      <c r="P1148" s="137">
        <f>O1148*H1148</f>
        <v>0</v>
      </c>
      <c r="Q1148" s="137">
        <v>2.3300000000000001E-2</v>
      </c>
      <c r="R1148" s="137">
        <f>Q1148*H1148</f>
        <v>9.3200000000000005E-2</v>
      </c>
      <c r="S1148" s="137">
        <v>0</v>
      </c>
      <c r="T1148" s="138">
        <f>S1148*H1148</f>
        <v>0</v>
      </c>
      <c r="AR1148" s="139" t="s">
        <v>173</v>
      </c>
      <c r="AT1148" s="139" t="s">
        <v>623</v>
      </c>
      <c r="AU1148" s="139" t="s">
        <v>84</v>
      </c>
      <c r="AY1148" s="18" t="s">
        <v>129</v>
      </c>
      <c r="BE1148" s="140">
        <f>IF(N1148="základní",J1148,0)</f>
        <v>0</v>
      </c>
      <c r="BF1148" s="140">
        <f>IF(N1148="snížená",J1148,0)</f>
        <v>0</v>
      </c>
      <c r="BG1148" s="140">
        <f>IF(N1148="zákl. přenesená",J1148,0)</f>
        <v>0</v>
      </c>
      <c r="BH1148" s="140">
        <f>IF(N1148="sníž. přenesená",J1148,0)</f>
        <v>0</v>
      </c>
      <c r="BI1148" s="140">
        <f>IF(N1148="nulová",J1148,0)</f>
        <v>0</v>
      </c>
      <c r="BJ1148" s="18" t="s">
        <v>82</v>
      </c>
      <c r="BK1148" s="140">
        <f>ROUND(I1148*H1148,2)</f>
        <v>0</v>
      </c>
      <c r="BL1148" s="18" t="s">
        <v>136</v>
      </c>
      <c r="BM1148" s="139" t="s">
        <v>1189</v>
      </c>
    </row>
    <row r="1149" spans="2:65" s="1" customFormat="1" ht="68.25">
      <c r="B1149" s="33"/>
      <c r="D1149" s="146" t="s">
        <v>734</v>
      </c>
      <c r="F1149" s="183" t="s">
        <v>1190</v>
      </c>
      <c r="I1149" s="143"/>
      <c r="L1149" s="33"/>
      <c r="M1149" s="144"/>
      <c r="T1149" s="54"/>
      <c r="AT1149" s="18" t="s">
        <v>734</v>
      </c>
      <c r="AU1149" s="18" t="s">
        <v>84</v>
      </c>
    </row>
    <row r="1150" spans="2:65" s="12" customFormat="1" ht="11.25">
      <c r="B1150" s="145"/>
      <c r="D1150" s="146" t="s">
        <v>140</v>
      </c>
      <c r="E1150" s="147" t="s">
        <v>19</v>
      </c>
      <c r="F1150" s="148" t="s">
        <v>1138</v>
      </c>
      <c r="H1150" s="147" t="s">
        <v>19</v>
      </c>
      <c r="I1150" s="149"/>
      <c r="L1150" s="145"/>
      <c r="M1150" s="150"/>
      <c r="T1150" s="151"/>
      <c r="AT1150" s="147" t="s">
        <v>140</v>
      </c>
      <c r="AU1150" s="147" t="s">
        <v>84</v>
      </c>
      <c r="AV1150" s="12" t="s">
        <v>82</v>
      </c>
      <c r="AW1150" s="12" t="s">
        <v>35</v>
      </c>
      <c r="AX1150" s="12" t="s">
        <v>74</v>
      </c>
      <c r="AY1150" s="147" t="s">
        <v>129</v>
      </c>
    </row>
    <row r="1151" spans="2:65" s="12" customFormat="1" ht="11.25">
      <c r="B1151" s="145"/>
      <c r="D1151" s="146" t="s">
        <v>140</v>
      </c>
      <c r="E1151" s="147" t="s">
        <v>19</v>
      </c>
      <c r="F1151" s="148" t="s">
        <v>854</v>
      </c>
      <c r="H1151" s="147" t="s">
        <v>19</v>
      </c>
      <c r="I1151" s="149"/>
      <c r="L1151" s="145"/>
      <c r="M1151" s="150"/>
      <c r="T1151" s="151"/>
      <c r="AT1151" s="147" t="s">
        <v>140</v>
      </c>
      <c r="AU1151" s="147" t="s">
        <v>84</v>
      </c>
      <c r="AV1151" s="12" t="s">
        <v>82</v>
      </c>
      <c r="AW1151" s="12" t="s">
        <v>35</v>
      </c>
      <c r="AX1151" s="12" t="s">
        <v>74</v>
      </c>
      <c r="AY1151" s="147" t="s">
        <v>129</v>
      </c>
    </row>
    <row r="1152" spans="2:65" s="13" customFormat="1" ht="11.25">
      <c r="B1152" s="152"/>
      <c r="D1152" s="146" t="s">
        <v>140</v>
      </c>
      <c r="E1152" s="153" t="s">
        <v>19</v>
      </c>
      <c r="F1152" s="154" t="s">
        <v>136</v>
      </c>
      <c r="H1152" s="155">
        <v>4</v>
      </c>
      <c r="I1152" s="156"/>
      <c r="L1152" s="152"/>
      <c r="M1152" s="157"/>
      <c r="T1152" s="158"/>
      <c r="AT1152" s="153" t="s">
        <v>140</v>
      </c>
      <c r="AU1152" s="153" t="s">
        <v>84</v>
      </c>
      <c r="AV1152" s="13" t="s">
        <v>84</v>
      </c>
      <c r="AW1152" s="13" t="s">
        <v>35</v>
      </c>
      <c r="AX1152" s="13" t="s">
        <v>82</v>
      </c>
      <c r="AY1152" s="153" t="s">
        <v>129</v>
      </c>
    </row>
    <row r="1153" spans="2:65" s="1" customFormat="1" ht="44.25" customHeight="1">
      <c r="B1153" s="33"/>
      <c r="C1153" s="128" t="s">
        <v>1191</v>
      </c>
      <c r="D1153" s="128" t="s">
        <v>131</v>
      </c>
      <c r="E1153" s="129" t="s">
        <v>1192</v>
      </c>
      <c r="F1153" s="130" t="s">
        <v>1193</v>
      </c>
      <c r="G1153" s="131" t="s">
        <v>146</v>
      </c>
      <c r="H1153" s="132">
        <v>8</v>
      </c>
      <c r="I1153" s="133"/>
      <c r="J1153" s="134">
        <f>ROUND(I1153*H1153,2)</f>
        <v>0</v>
      </c>
      <c r="K1153" s="130" t="s">
        <v>135</v>
      </c>
      <c r="L1153" s="33"/>
      <c r="M1153" s="135" t="s">
        <v>19</v>
      </c>
      <c r="N1153" s="136" t="s">
        <v>45</v>
      </c>
      <c r="P1153" s="137">
        <f>O1153*H1153</f>
        <v>0</v>
      </c>
      <c r="Q1153" s="137">
        <v>2.8700000000000002E-3</v>
      </c>
      <c r="R1153" s="137">
        <f>Q1153*H1153</f>
        <v>2.2960000000000001E-2</v>
      </c>
      <c r="S1153" s="137">
        <v>0</v>
      </c>
      <c r="T1153" s="138">
        <f>S1153*H1153</f>
        <v>0</v>
      </c>
      <c r="AR1153" s="139" t="s">
        <v>136</v>
      </c>
      <c r="AT1153" s="139" t="s">
        <v>131</v>
      </c>
      <c r="AU1153" s="139" t="s">
        <v>84</v>
      </c>
      <c r="AY1153" s="18" t="s">
        <v>129</v>
      </c>
      <c r="BE1153" s="140">
        <f>IF(N1153="základní",J1153,0)</f>
        <v>0</v>
      </c>
      <c r="BF1153" s="140">
        <f>IF(N1153="snížená",J1153,0)</f>
        <v>0</v>
      </c>
      <c r="BG1153" s="140">
        <f>IF(N1153="zákl. přenesená",J1153,0)</f>
        <v>0</v>
      </c>
      <c r="BH1153" s="140">
        <f>IF(N1153="sníž. přenesená",J1153,0)</f>
        <v>0</v>
      </c>
      <c r="BI1153" s="140">
        <f>IF(N1153="nulová",J1153,0)</f>
        <v>0</v>
      </c>
      <c r="BJ1153" s="18" t="s">
        <v>82</v>
      </c>
      <c r="BK1153" s="140">
        <f>ROUND(I1153*H1153,2)</f>
        <v>0</v>
      </c>
      <c r="BL1153" s="18" t="s">
        <v>136</v>
      </c>
      <c r="BM1153" s="139" t="s">
        <v>1194</v>
      </c>
    </row>
    <row r="1154" spans="2:65" s="1" customFormat="1" ht="11.25">
      <c r="B1154" s="33"/>
      <c r="D1154" s="141" t="s">
        <v>138</v>
      </c>
      <c r="F1154" s="142" t="s">
        <v>1195</v>
      </c>
      <c r="I1154" s="143"/>
      <c r="L1154" s="33"/>
      <c r="M1154" s="144"/>
      <c r="T1154" s="54"/>
      <c r="AT1154" s="18" t="s">
        <v>138</v>
      </c>
      <c r="AU1154" s="18" t="s">
        <v>84</v>
      </c>
    </row>
    <row r="1155" spans="2:65" s="1" customFormat="1" ht="24.2" customHeight="1">
      <c r="B1155" s="33"/>
      <c r="C1155" s="173" t="s">
        <v>1196</v>
      </c>
      <c r="D1155" s="173" t="s">
        <v>623</v>
      </c>
      <c r="E1155" s="174" t="s">
        <v>1197</v>
      </c>
      <c r="F1155" s="175" t="s">
        <v>1198</v>
      </c>
      <c r="G1155" s="176" t="s">
        <v>146</v>
      </c>
      <c r="H1155" s="177">
        <v>7</v>
      </c>
      <c r="I1155" s="178"/>
      <c r="J1155" s="179">
        <f>ROUND(I1155*H1155,2)</f>
        <v>0</v>
      </c>
      <c r="K1155" s="175" t="s">
        <v>135</v>
      </c>
      <c r="L1155" s="180"/>
      <c r="M1155" s="181" t="s">
        <v>19</v>
      </c>
      <c r="N1155" s="182" t="s">
        <v>45</v>
      </c>
      <c r="P1155" s="137">
        <f>O1155*H1155</f>
        <v>0</v>
      </c>
      <c r="Q1155" s="137">
        <v>2.3E-2</v>
      </c>
      <c r="R1155" s="137">
        <f>Q1155*H1155</f>
        <v>0.161</v>
      </c>
      <c r="S1155" s="137">
        <v>0</v>
      </c>
      <c r="T1155" s="138">
        <f>S1155*H1155</f>
        <v>0</v>
      </c>
      <c r="AR1155" s="139" t="s">
        <v>173</v>
      </c>
      <c r="AT1155" s="139" t="s">
        <v>623</v>
      </c>
      <c r="AU1155" s="139" t="s">
        <v>84</v>
      </c>
      <c r="AY1155" s="18" t="s">
        <v>129</v>
      </c>
      <c r="BE1155" s="140">
        <f>IF(N1155="základní",J1155,0)</f>
        <v>0</v>
      </c>
      <c r="BF1155" s="140">
        <f>IF(N1155="snížená",J1155,0)</f>
        <v>0</v>
      </c>
      <c r="BG1155" s="140">
        <f>IF(N1155="zákl. přenesená",J1155,0)</f>
        <v>0</v>
      </c>
      <c r="BH1155" s="140">
        <f>IF(N1155="sníž. přenesená",J1155,0)</f>
        <v>0</v>
      </c>
      <c r="BI1155" s="140">
        <f>IF(N1155="nulová",J1155,0)</f>
        <v>0</v>
      </c>
      <c r="BJ1155" s="18" t="s">
        <v>82</v>
      </c>
      <c r="BK1155" s="140">
        <f>ROUND(I1155*H1155,2)</f>
        <v>0</v>
      </c>
      <c r="BL1155" s="18" t="s">
        <v>136</v>
      </c>
      <c r="BM1155" s="139" t="s">
        <v>1199</v>
      </c>
    </row>
    <row r="1156" spans="2:65" s="1" customFormat="1" ht="58.5">
      <c r="B1156" s="33"/>
      <c r="D1156" s="146" t="s">
        <v>734</v>
      </c>
      <c r="F1156" s="183" t="s">
        <v>1200</v>
      </c>
      <c r="I1156" s="143"/>
      <c r="L1156" s="33"/>
      <c r="M1156" s="144"/>
      <c r="T1156" s="54"/>
      <c r="AT1156" s="18" t="s">
        <v>734</v>
      </c>
      <c r="AU1156" s="18" t="s">
        <v>84</v>
      </c>
    </row>
    <row r="1157" spans="2:65" s="12" customFormat="1" ht="11.25">
      <c r="B1157" s="145"/>
      <c r="D1157" s="146" t="s">
        <v>140</v>
      </c>
      <c r="E1157" s="147" t="s">
        <v>19</v>
      </c>
      <c r="F1157" s="148" t="s">
        <v>141</v>
      </c>
      <c r="H1157" s="147" t="s">
        <v>19</v>
      </c>
      <c r="I1157" s="149"/>
      <c r="L1157" s="145"/>
      <c r="M1157" s="150"/>
      <c r="T1157" s="151"/>
      <c r="AT1157" s="147" t="s">
        <v>140</v>
      </c>
      <c r="AU1157" s="147" t="s">
        <v>84</v>
      </c>
      <c r="AV1157" s="12" t="s">
        <v>82</v>
      </c>
      <c r="AW1157" s="12" t="s">
        <v>35</v>
      </c>
      <c r="AX1157" s="12" t="s">
        <v>74</v>
      </c>
      <c r="AY1157" s="147" t="s">
        <v>129</v>
      </c>
    </row>
    <row r="1158" spans="2:65" s="12" customFormat="1" ht="22.5">
      <c r="B1158" s="145"/>
      <c r="D1158" s="146" t="s">
        <v>140</v>
      </c>
      <c r="E1158" s="147" t="s">
        <v>19</v>
      </c>
      <c r="F1158" s="148" t="s">
        <v>861</v>
      </c>
      <c r="H1158" s="147" t="s">
        <v>19</v>
      </c>
      <c r="I1158" s="149"/>
      <c r="L1158" s="145"/>
      <c r="M1158" s="150"/>
      <c r="T1158" s="151"/>
      <c r="AT1158" s="147" t="s">
        <v>140</v>
      </c>
      <c r="AU1158" s="147" t="s">
        <v>84</v>
      </c>
      <c r="AV1158" s="12" t="s">
        <v>82</v>
      </c>
      <c r="AW1158" s="12" t="s">
        <v>35</v>
      </c>
      <c r="AX1158" s="12" t="s">
        <v>74</v>
      </c>
      <c r="AY1158" s="147" t="s">
        <v>129</v>
      </c>
    </row>
    <row r="1159" spans="2:65" s="12" customFormat="1" ht="11.25">
      <c r="B1159" s="145"/>
      <c r="D1159" s="146" t="s">
        <v>140</v>
      </c>
      <c r="E1159" s="147" t="s">
        <v>19</v>
      </c>
      <c r="F1159" s="148" t="s">
        <v>854</v>
      </c>
      <c r="H1159" s="147" t="s">
        <v>19</v>
      </c>
      <c r="I1159" s="149"/>
      <c r="L1159" s="145"/>
      <c r="M1159" s="150"/>
      <c r="T1159" s="151"/>
      <c r="AT1159" s="147" t="s">
        <v>140</v>
      </c>
      <c r="AU1159" s="147" t="s">
        <v>84</v>
      </c>
      <c r="AV1159" s="12" t="s">
        <v>82</v>
      </c>
      <c r="AW1159" s="12" t="s">
        <v>35</v>
      </c>
      <c r="AX1159" s="12" t="s">
        <v>74</v>
      </c>
      <c r="AY1159" s="147" t="s">
        <v>129</v>
      </c>
    </row>
    <row r="1160" spans="2:65" s="13" customFormat="1" ht="11.25">
      <c r="B1160" s="152"/>
      <c r="D1160" s="146" t="s">
        <v>140</v>
      </c>
      <c r="E1160" s="153" t="s">
        <v>19</v>
      </c>
      <c r="F1160" s="154" t="s">
        <v>84</v>
      </c>
      <c r="H1160" s="155">
        <v>2</v>
      </c>
      <c r="I1160" s="156"/>
      <c r="L1160" s="152"/>
      <c r="M1160" s="157"/>
      <c r="T1160" s="158"/>
      <c r="AT1160" s="153" t="s">
        <v>140</v>
      </c>
      <c r="AU1160" s="153" t="s">
        <v>84</v>
      </c>
      <c r="AV1160" s="13" t="s">
        <v>84</v>
      </c>
      <c r="AW1160" s="13" t="s">
        <v>35</v>
      </c>
      <c r="AX1160" s="13" t="s">
        <v>74</v>
      </c>
      <c r="AY1160" s="153" t="s">
        <v>129</v>
      </c>
    </row>
    <row r="1161" spans="2:65" s="12" customFormat="1" ht="11.25">
      <c r="B1161" s="145"/>
      <c r="D1161" s="146" t="s">
        <v>140</v>
      </c>
      <c r="E1161" s="147" t="s">
        <v>19</v>
      </c>
      <c r="F1161" s="148" t="s">
        <v>1138</v>
      </c>
      <c r="H1161" s="147" t="s">
        <v>19</v>
      </c>
      <c r="I1161" s="149"/>
      <c r="L1161" s="145"/>
      <c r="M1161" s="150"/>
      <c r="T1161" s="151"/>
      <c r="AT1161" s="147" t="s">
        <v>140</v>
      </c>
      <c r="AU1161" s="147" t="s">
        <v>84</v>
      </c>
      <c r="AV1161" s="12" t="s">
        <v>82</v>
      </c>
      <c r="AW1161" s="12" t="s">
        <v>35</v>
      </c>
      <c r="AX1161" s="12" t="s">
        <v>74</v>
      </c>
      <c r="AY1161" s="147" t="s">
        <v>129</v>
      </c>
    </row>
    <row r="1162" spans="2:65" s="12" customFormat="1" ht="11.25">
      <c r="B1162" s="145"/>
      <c r="D1162" s="146" t="s">
        <v>140</v>
      </c>
      <c r="E1162" s="147" t="s">
        <v>19</v>
      </c>
      <c r="F1162" s="148" t="s">
        <v>854</v>
      </c>
      <c r="H1162" s="147" t="s">
        <v>19</v>
      </c>
      <c r="I1162" s="149"/>
      <c r="L1162" s="145"/>
      <c r="M1162" s="150"/>
      <c r="T1162" s="151"/>
      <c r="AT1162" s="147" t="s">
        <v>140</v>
      </c>
      <c r="AU1162" s="147" t="s">
        <v>84</v>
      </c>
      <c r="AV1162" s="12" t="s">
        <v>82</v>
      </c>
      <c r="AW1162" s="12" t="s">
        <v>35</v>
      </c>
      <c r="AX1162" s="12" t="s">
        <v>74</v>
      </c>
      <c r="AY1162" s="147" t="s">
        <v>129</v>
      </c>
    </row>
    <row r="1163" spans="2:65" s="13" customFormat="1" ht="11.25">
      <c r="B1163" s="152"/>
      <c r="D1163" s="146" t="s">
        <v>140</v>
      </c>
      <c r="E1163" s="153" t="s">
        <v>19</v>
      </c>
      <c r="F1163" s="154" t="s">
        <v>158</v>
      </c>
      <c r="H1163" s="155">
        <v>5</v>
      </c>
      <c r="I1163" s="156"/>
      <c r="L1163" s="152"/>
      <c r="M1163" s="157"/>
      <c r="T1163" s="158"/>
      <c r="AT1163" s="153" t="s">
        <v>140</v>
      </c>
      <c r="AU1163" s="153" t="s">
        <v>84</v>
      </c>
      <c r="AV1163" s="13" t="s">
        <v>84</v>
      </c>
      <c r="AW1163" s="13" t="s">
        <v>35</v>
      </c>
      <c r="AX1163" s="13" t="s">
        <v>74</v>
      </c>
      <c r="AY1163" s="153" t="s">
        <v>129</v>
      </c>
    </row>
    <row r="1164" spans="2:65" s="14" customFormat="1" ht="11.25">
      <c r="B1164" s="159"/>
      <c r="D1164" s="146" t="s">
        <v>140</v>
      </c>
      <c r="E1164" s="160" t="s">
        <v>19</v>
      </c>
      <c r="F1164" s="161" t="s">
        <v>190</v>
      </c>
      <c r="H1164" s="162">
        <v>7</v>
      </c>
      <c r="I1164" s="163"/>
      <c r="L1164" s="159"/>
      <c r="M1164" s="164"/>
      <c r="T1164" s="165"/>
      <c r="AT1164" s="160" t="s">
        <v>140</v>
      </c>
      <c r="AU1164" s="160" t="s">
        <v>84</v>
      </c>
      <c r="AV1164" s="14" t="s">
        <v>136</v>
      </c>
      <c r="AW1164" s="14" t="s">
        <v>35</v>
      </c>
      <c r="AX1164" s="14" t="s">
        <v>82</v>
      </c>
      <c r="AY1164" s="160" t="s">
        <v>129</v>
      </c>
    </row>
    <row r="1165" spans="2:65" s="1" customFormat="1" ht="21.75" customHeight="1">
      <c r="B1165" s="33"/>
      <c r="C1165" s="173" t="s">
        <v>1201</v>
      </c>
      <c r="D1165" s="173" t="s">
        <v>623</v>
      </c>
      <c r="E1165" s="174" t="s">
        <v>1202</v>
      </c>
      <c r="F1165" s="175" t="s">
        <v>1203</v>
      </c>
      <c r="G1165" s="176" t="s">
        <v>146</v>
      </c>
      <c r="H1165" s="177">
        <v>1</v>
      </c>
      <c r="I1165" s="178"/>
      <c r="J1165" s="179">
        <f>ROUND(I1165*H1165,2)</f>
        <v>0</v>
      </c>
      <c r="K1165" s="175" t="s">
        <v>135</v>
      </c>
      <c r="L1165" s="180"/>
      <c r="M1165" s="181" t="s">
        <v>19</v>
      </c>
      <c r="N1165" s="182" t="s">
        <v>45</v>
      </c>
      <c r="P1165" s="137">
        <f>O1165*H1165</f>
        <v>0</v>
      </c>
      <c r="Q1165" s="137">
        <v>1.7999999999999999E-2</v>
      </c>
      <c r="R1165" s="137">
        <f>Q1165*H1165</f>
        <v>1.7999999999999999E-2</v>
      </c>
      <c r="S1165" s="137">
        <v>0</v>
      </c>
      <c r="T1165" s="138">
        <f>S1165*H1165</f>
        <v>0</v>
      </c>
      <c r="AR1165" s="139" t="s">
        <v>173</v>
      </c>
      <c r="AT1165" s="139" t="s">
        <v>623</v>
      </c>
      <c r="AU1165" s="139" t="s">
        <v>84</v>
      </c>
      <c r="AY1165" s="18" t="s">
        <v>129</v>
      </c>
      <c r="BE1165" s="140">
        <f>IF(N1165="základní",J1165,0)</f>
        <v>0</v>
      </c>
      <c r="BF1165" s="140">
        <f>IF(N1165="snížená",J1165,0)</f>
        <v>0</v>
      </c>
      <c r="BG1165" s="140">
        <f>IF(N1165="zákl. přenesená",J1165,0)</f>
        <v>0</v>
      </c>
      <c r="BH1165" s="140">
        <f>IF(N1165="sníž. přenesená",J1165,0)</f>
        <v>0</v>
      </c>
      <c r="BI1165" s="140">
        <f>IF(N1165="nulová",J1165,0)</f>
        <v>0</v>
      </c>
      <c r="BJ1165" s="18" t="s">
        <v>82</v>
      </c>
      <c r="BK1165" s="140">
        <f>ROUND(I1165*H1165,2)</f>
        <v>0</v>
      </c>
      <c r="BL1165" s="18" t="s">
        <v>136</v>
      </c>
      <c r="BM1165" s="139" t="s">
        <v>1204</v>
      </c>
    </row>
    <row r="1166" spans="2:65" s="12" customFormat="1" ht="11.25">
      <c r="B1166" s="145"/>
      <c r="D1166" s="146" t="s">
        <v>140</v>
      </c>
      <c r="E1166" s="147" t="s">
        <v>19</v>
      </c>
      <c r="F1166" s="148" t="s">
        <v>1138</v>
      </c>
      <c r="H1166" s="147" t="s">
        <v>19</v>
      </c>
      <c r="I1166" s="149"/>
      <c r="L1166" s="145"/>
      <c r="M1166" s="150"/>
      <c r="T1166" s="151"/>
      <c r="AT1166" s="147" t="s">
        <v>140</v>
      </c>
      <c r="AU1166" s="147" t="s">
        <v>84</v>
      </c>
      <c r="AV1166" s="12" t="s">
        <v>82</v>
      </c>
      <c r="AW1166" s="12" t="s">
        <v>35</v>
      </c>
      <c r="AX1166" s="12" t="s">
        <v>74</v>
      </c>
      <c r="AY1166" s="147" t="s">
        <v>129</v>
      </c>
    </row>
    <row r="1167" spans="2:65" s="12" customFormat="1" ht="11.25">
      <c r="B1167" s="145"/>
      <c r="D1167" s="146" t="s">
        <v>140</v>
      </c>
      <c r="E1167" s="147" t="s">
        <v>19</v>
      </c>
      <c r="F1167" s="148" t="s">
        <v>854</v>
      </c>
      <c r="H1167" s="147" t="s">
        <v>19</v>
      </c>
      <c r="I1167" s="149"/>
      <c r="L1167" s="145"/>
      <c r="M1167" s="150"/>
      <c r="T1167" s="151"/>
      <c r="AT1167" s="147" t="s">
        <v>140</v>
      </c>
      <c r="AU1167" s="147" t="s">
        <v>84</v>
      </c>
      <c r="AV1167" s="12" t="s">
        <v>82</v>
      </c>
      <c r="AW1167" s="12" t="s">
        <v>35</v>
      </c>
      <c r="AX1167" s="12" t="s">
        <v>74</v>
      </c>
      <c r="AY1167" s="147" t="s">
        <v>129</v>
      </c>
    </row>
    <row r="1168" spans="2:65" s="13" customFormat="1" ht="11.25">
      <c r="B1168" s="152"/>
      <c r="D1168" s="146" t="s">
        <v>140</v>
      </c>
      <c r="E1168" s="153" t="s">
        <v>19</v>
      </c>
      <c r="F1168" s="154" t="s">
        <v>82</v>
      </c>
      <c r="H1168" s="155">
        <v>1</v>
      </c>
      <c r="I1168" s="156"/>
      <c r="L1168" s="152"/>
      <c r="M1168" s="157"/>
      <c r="T1168" s="158"/>
      <c r="AT1168" s="153" t="s">
        <v>140</v>
      </c>
      <c r="AU1168" s="153" t="s">
        <v>84</v>
      </c>
      <c r="AV1168" s="13" t="s">
        <v>84</v>
      </c>
      <c r="AW1168" s="13" t="s">
        <v>35</v>
      </c>
      <c r="AX1168" s="13" t="s">
        <v>82</v>
      </c>
      <c r="AY1168" s="153" t="s">
        <v>129</v>
      </c>
    </row>
    <row r="1169" spans="2:65" s="1" customFormat="1" ht="49.15" customHeight="1">
      <c r="B1169" s="33"/>
      <c r="C1169" s="128" t="s">
        <v>1205</v>
      </c>
      <c r="D1169" s="128" t="s">
        <v>131</v>
      </c>
      <c r="E1169" s="129" t="s">
        <v>1206</v>
      </c>
      <c r="F1169" s="130" t="s">
        <v>1207</v>
      </c>
      <c r="G1169" s="131" t="s">
        <v>146</v>
      </c>
      <c r="H1169" s="132">
        <v>1</v>
      </c>
      <c r="I1169" s="133"/>
      <c r="J1169" s="134">
        <f>ROUND(I1169*H1169,2)</f>
        <v>0</v>
      </c>
      <c r="K1169" s="130" t="s">
        <v>135</v>
      </c>
      <c r="L1169" s="33"/>
      <c r="M1169" s="135" t="s">
        <v>19</v>
      </c>
      <c r="N1169" s="136" t="s">
        <v>45</v>
      </c>
      <c r="P1169" s="137">
        <f>O1169*H1169</f>
        <v>0</v>
      </c>
      <c r="Q1169" s="137">
        <v>0</v>
      </c>
      <c r="R1169" s="137">
        <f>Q1169*H1169</f>
        <v>0</v>
      </c>
      <c r="S1169" s="137">
        <v>0</v>
      </c>
      <c r="T1169" s="138">
        <f>S1169*H1169</f>
        <v>0</v>
      </c>
      <c r="AR1169" s="139" t="s">
        <v>136</v>
      </c>
      <c r="AT1169" s="139" t="s">
        <v>131</v>
      </c>
      <c r="AU1169" s="139" t="s">
        <v>84</v>
      </c>
      <c r="AY1169" s="18" t="s">
        <v>129</v>
      </c>
      <c r="BE1169" s="140">
        <f>IF(N1169="základní",J1169,0)</f>
        <v>0</v>
      </c>
      <c r="BF1169" s="140">
        <f>IF(N1169="snížená",J1169,0)</f>
        <v>0</v>
      </c>
      <c r="BG1169" s="140">
        <f>IF(N1169="zákl. přenesená",J1169,0)</f>
        <v>0</v>
      </c>
      <c r="BH1169" s="140">
        <f>IF(N1169="sníž. přenesená",J1169,0)</f>
        <v>0</v>
      </c>
      <c r="BI1169" s="140">
        <f>IF(N1169="nulová",J1169,0)</f>
        <v>0</v>
      </c>
      <c r="BJ1169" s="18" t="s">
        <v>82</v>
      </c>
      <c r="BK1169" s="140">
        <f>ROUND(I1169*H1169,2)</f>
        <v>0</v>
      </c>
      <c r="BL1169" s="18" t="s">
        <v>136</v>
      </c>
      <c r="BM1169" s="139" t="s">
        <v>1208</v>
      </c>
    </row>
    <row r="1170" spans="2:65" s="1" customFormat="1" ht="11.25">
      <c r="B1170" s="33"/>
      <c r="D1170" s="141" t="s">
        <v>138</v>
      </c>
      <c r="F1170" s="142" t="s">
        <v>1209</v>
      </c>
      <c r="I1170" s="143"/>
      <c r="L1170" s="33"/>
      <c r="M1170" s="144"/>
      <c r="T1170" s="54"/>
      <c r="AT1170" s="18" t="s">
        <v>138</v>
      </c>
      <c r="AU1170" s="18" t="s">
        <v>84</v>
      </c>
    </row>
    <row r="1171" spans="2:65" s="12" customFormat="1" ht="11.25">
      <c r="B1171" s="145"/>
      <c r="D1171" s="146" t="s">
        <v>140</v>
      </c>
      <c r="E1171" s="147" t="s">
        <v>19</v>
      </c>
      <c r="F1171" s="148" t="s">
        <v>1138</v>
      </c>
      <c r="H1171" s="147" t="s">
        <v>19</v>
      </c>
      <c r="I1171" s="149"/>
      <c r="L1171" s="145"/>
      <c r="M1171" s="150"/>
      <c r="T1171" s="151"/>
      <c r="AT1171" s="147" t="s">
        <v>140</v>
      </c>
      <c r="AU1171" s="147" t="s">
        <v>84</v>
      </c>
      <c r="AV1171" s="12" t="s">
        <v>82</v>
      </c>
      <c r="AW1171" s="12" t="s">
        <v>35</v>
      </c>
      <c r="AX1171" s="12" t="s">
        <v>74</v>
      </c>
      <c r="AY1171" s="147" t="s">
        <v>129</v>
      </c>
    </row>
    <row r="1172" spans="2:65" s="12" customFormat="1" ht="11.25">
      <c r="B1172" s="145"/>
      <c r="D1172" s="146" t="s">
        <v>140</v>
      </c>
      <c r="E1172" s="147" t="s">
        <v>19</v>
      </c>
      <c r="F1172" s="148" t="s">
        <v>854</v>
      </c>
      <c r="H1172" s="147" t="s">
        <v>19</v>
      </c>
      <c r="I1172" s="149"/>
      <c r="L1172" s="145"/>
      <c r="M1172" s="150"/>
      <c r="T1172" s="151"/>
      <c r="AT1172" s="147" t="s">
        <v>140</v>
      </c>
      <c r="AU1172" s="147" t="s">
        <v>84</v>
      </c>
      <c r="AV1172" s="12" t="s">
        <v>82</v>
      </c>
      <c r="AW1172" s="12" t="s">
        <v>35</v>
      </c>
      <c r="AX1172" s="12" t="s">
        <v>74</v>
      </c>
      <c r="AY1172" s="147" t="s">
        <v>129</v>
      </c>
    </row>
    <row r="1173" spans="2:65" s="13" customFormat="1" ht="11.25">
      <c r="B1173" s="152"/>
      <c r="D1173" s="146" t="s">
        <v>140</v>
      </c>
      <c r="E1173" s="153" t="s">
        <v>19</v>
      </c>
      <c r="F1173" s="154" t="s">
        <v>82</v>
      </c>
      <c r="H1173" s="155">
        <v>1</v>
      </c>
      <c r="I1173" s="156"/>
      <c r="L1173" s="152"/>
      <c r="M1173" s="157"/>
      <c r="T1173" s="158"/>
      <c r="AT1173" s="153" t="s">
        <v>140</v>
      </c>
      <c r="AU1173" s="153" t="s">
        <v>84</v>
      </c>
      <c r="AV1173" s="13" t="s">
        <v>84</v>
      </c>
      <c r="AW1173" s="13" t="s">
        <v>35</v>
      </c>
      <c r="AX1173" s="13" t="s">
        <v>82</v>
      </c>
      <c r="AY1173" s="153" t="s">
        <v>129</v>
      </c>
    </row>
    <row r="1174" spans="2:65" s="1" customFormat="1" ht="37.9" customHeight="1">
      <c r="B1174" s="33"/>
      <c r="C1174" s="173" t="s">
        <v>1210</v>
      </c>
      <c r="D1174" s="173" t="s">
        <v>623</v>
      </c>
      <c r="E1174" s="174" t="s">
        <v>1211</v>
      </c>
      <c r="F1174" s="175" t="s">
        <v>1212</v>
      </c>
      <c r="G1174" s="176" t="s">
        <v>146</v>
      </c>
      <c r="H1174" s="177">
        <v>1</v>
      </c>
      <c r="I1174" s="178"/>
      <c r="J1174" s="179">
        <f>ROUND(I1174*H1174,2)</f>
        <v>0</v>
      </c>
      <c r="K1174" s="175" t="s">
        <v>19</v>
      </c>
      <c r="L1174" s="180"/>
      <c r="M1174" s="181" t="s">
        <v>19</v>
      </c>
      <c r="N1174" s="182" t="s">
        <v>45</v>
      </c>
      <c r="P1174" s="137">
        <f>O1174*H1174</f>
        <v>0</v>
      </c>
      <c r="Q1174" s="137">
        <v>0.04</v>
      </c>
      <c r="R1174" s="137">
        <f>Q1174*H1174</f>
        <v>0.04</v>
      </c>
      <c r="S1174" s="137">
        <v>0</v>
      </c>
      <c r="T1174" s="138">
        <f>S1174*H1174</f>
        <v>0</v>
      </c>
      <c r="AR1174" s="139" t="s">
        <v>173</v>
      </c>
      <c r="AT1174" s="139" t="s">
        <v>623</v>
      </c>
      <c r="AU1174" s="139" t="s">
        <v>84</v>
      </c>
      <c r="AY1174" s="18" t="s">
        <v>129</v>
      </c>
      <c r="BE1174" s="140">
        <f>IF(N1174="základní",J1174,0)</f>
        <v>0</v>
      </c>
      <c r="BF1174" s="140">
        <f>IF(N1174="snížená",J1174,0)</f>
        <v>0</v>
      </c>
      <c r="BG1174" s="140">
        <f>IF(N1174="zákl. přenesená",J1174,0)</f>
        <v>0</v>
      </c>
      <c r="BH1174" s="140">
        <f>IF(N1174="sníž. přenesená",J1174,0)</f>
        <v>0</v>
      </c>
      <c r="BI1174" s="140">
        <f>IF(N1174="nulová",J1174,0)</f>
        <v>0</v>
      </c>
      <c r="BJ1174" s="18" t="s">
        <v>82</v>
      </c>
      <c r="BK1174" s="140">
        <f>ROUND(I1174*H1174,2)</f>
        <v>0</v>
      </c>
      <c r="BL1174" s="18" t="s">
        <v>136</v>
      </c>
      <c r="BM1174" s="139" t="s">
        <v>1213</v>
      </c>
    </row>
    <row r="1175" spans="2:65" s="1" customFormat="1" ht="68.25">
      <c r="B1175" s="33"/>
      <c r="D1175" s="146" t="s">
        <v>734</v>
      </c>
      <c r="F1175" s="183" t="s">
        <v>1214</v>
      </c>
      <c r="I1175" s="143"/>
      <c r="L1175" s="33"/>
      <c r="M1175" s="144"/>
      <c r="T1175" s="54"/>
      <c r="AT1175" s="18" t="s">
        <v>734</v>
      </c>
      <c r="AU1175" s="18" t="s">
        <v>84</v>
      </c>
    </row>
    <row r="1176" spans="2:65" s="1" customFormat="1" ht="44.25" customHeight="1">
      <c r="B1176" s="33"/>
      <c r="C1176" s="128" t="s">
        <v>1215</v>
      </c>
      <c r="D1176" s="128" t="s">
        <v>131</v>
      </c>
      <c r="E1176" s="129" t="s">
        <v>1216</v>
      </c>
      <c r="F1176" s="130" t="s">
        <v>1217</v>
      </c>
      <c r="G1176" s="131" t="s">
        <v>146</v>
      </c>
      <c r="H1176" s="132">
        <v>2</v>
      </c>
      <c r="I1176" s="133"/>
      <c r="J1176" s="134">
        <f>ROUND(I1176*H1176,2)</f>
        <v>0</v>
      </c>
      <c r="K1176" s="130" t="s">
        <v>135</v>
      </c>
      <c r="L1176" s="33"/>
      <c r="M1176" s="135" t="s">
        <v>19</v>
      </c>
      <c r="N1176" s="136" t="s">
        <v>45</v>
      </c>
      <c r="P1176" s="137">
        <f>O1176*H1176</f>
        <v>0</v>
      </c>
      <c r="Q1176" s="137">
        <v>4.2900000000000004E-3</v>
      </c>
      <c r="R1176" s="137">
        <f>Q1176*H1176</f>
        <v>8.5800000000000008E-3</v>
      </c>
      <c r="S1176" s="137">
        <v>0</v>
      </c>
      <c r="T1176" s="138">
        <f>S1176*H1176</f>
        <v>0</v>
      </c>
      <c r="AR1176" s="139" t="s">
        <v>136</v>
      </c>
      <c r="AT1176" s="139" t="s">
        <v>131</v>
      </c>
      <c r="AU1176" s="139" t="s">
        <v>84</v>
      </c>
      <c r="AY1176" s="18" t="s">
        <v>129</v>
      </c>
      <c r="BE1176" s="140">
        <f>IF(N1176="základní",J1176,0)</f>
        <v>0</v>
      </c>
      <c r="BF1176" s="140">
        <f>IF(N1176="snížená",J1176,0)</f>
        <v>0</v>
      </c>
      <c r="BG1176" s="140">
        <f>IF(N1176="zákl. přenesená",J1176,0)</f>
        <v>0</v>
      </c>
      <c r="BH1176" s="140">
        <f>IF(N1176="sníž. přenesená",J1176,0)</f>
        <v>0</v>
      </c>
      <c r="BI1176" s="140">
        <f>IF(N1176="nulová",J1176,0)</f>
        <v>0</v>
      </c>
      <c r="BJ1176" s="18" t="s">
        <v>82</v>
      </c>
      <c r="BK1176" s="140">
        <f>ROUND(I1176*H1176,2)</f>
        <v>0</v>
      </c>
      <c r="BL1176" s="18" t="s">
        <v>136</v>
      </c>
      <c r="BM1176" s="139" t="s">
        <v>1218</v>
      </c>
    </row>
    <row r="1177" spans="2:65" s="1" customFormat="1" ht="11.25">
      <c r="B1177" s="33"/>
      <c r="D1177" s="141" t="s">
        <v>138</v>
      </c>
      <c r="F1177" s="142" t="s">
        <v>1219</v>
      </c>
      <c r="I1177" s="143"/>
      <c r="L1177" s="33"/>
      <c r="M1177" s="144"/>
      <c r="T1177" s="54"/>
      <c r="AT1177" s="18" t="s">
        <v>138</v>
      </c>
      <c r="AU1177" s="18" t="s">
        <v>84</v>
      </c>
    </row>
    <row r="1178" spans="2:65" s="1" customFormat="1" ht="33" customHeight="1">
      <c r="B1178" s="33"/>
      <c r="C1178" s="173" t="s">
        <v>1220</v>
      </c>
      <c r="D1178" s="173" t="s">
        <v>623</v>
      </c>
      <c r="E1178" s="174" t="s">
        <v>1221</v>
      </c>
      <c r="F1178" s="175" t="s">
        <v>1222</v>
      </c>
      <c r="G1178" s="176" t="s">
        <v>146</v>
      </c>
      <c r="H1178" s="177">
        <v>1</v>
      </c>
      <c r="I1178" s="178"/>
      <c r="J1178" s="179">
        <f>ROUND(I1178*H1178,2)</f>
        <v>0</v>
      </c>
      <c r="K1178" s="175" t="s">
        <v>135</v>
      </c>
      <c r="L1178" s="180"/>
      <c r="M1178" s="181" t="s">
        <v>19</v>
      </c>
      <c r="N1178" s="182" t="s">
        <v>45</v>
      </c>
      <c r="P1178" s="137">
        <f>O1178*H1178</f>
        <v>0</v>
      </c>
      <c r="Q1178" s="137">
        <v>4.2000000000000003E-2</v>
      </c>
      <c r="R1178" s="137">
        <f>Q1178*H1178</f>
        <v>4.2000000000000003E-2</v>
      </c>
      <c r="S1178" s="137">
        <v>0</v>
      </c>
      <c r="T1178" s="138">
        <f>S1178*H1178</f>
        <v>0</v>
      </c>
      <c r="AR1178" s="139" t="s">
        <v>173</v>
      </c>
      <c r="AT1178" s="139" t="s">
        <v>623</v>
      </c>
      <c r="AU1178" s="139" t="s">
        <v>84</v>
      </c>
      <c r="AY1178" s="18" t="s">
        <v>129</v>
      </c>
      <c r="BE1178" s="140">
        <f>IF(N1178="základní",J1178,0)</f>
        <v>0</v>
      </c>
      <c r="BF1178" s="140">
        <f>IF(N1178="snížená",J1178,0)</f>
        <v>0</v>
      </c>
      <c r="BG1178" s="140">
        <f>IF(N1178="zákl. přenesená",J1178,0)</f>
        <v>0</v>
      </c>
      <c r="BH1178" s="140">
        <f>IF(N1178="sníž. přenesená",J1178,0)</f>
        <v>0</v>
      </c>
      <c r="BI1178" s="140">
        <f>IF(N1178="nulová",J1178,0)</f>
        <v>0</v>
      </c>
      <c r="BJ1178" s="18" t="s">
        <v>82</v>
      </c>
      <c r="BK1178" s="140">
        <f>ROUND(I1178*H1178,2)</f>
        <v>0</v>
      </c>
      <c r="BL1178" s="18" t="s">
        <v>136</v>
      </c>
      <c r="BM1178" s="139" t="s">
        <v>1223</v>
      </c>
    </row>
    <row r="1179" spans="2:65" s="1" customFormat="1" ht="68.25">
      <c r="B1179" s="33"/>
      <c r="D1179" s="146" t="s">
        <v>734</v>
      </c>
      <c r="F1179" s="183" t="s">
        <v>1224</v>
      </c>
      <c r="I1179" s="143"/>
      <c r="L1179" s="33"/>
      <c r="M1179" s="144"/>
      <c r="T1179" s="54"/>
      <c r="AT1179" s="18" t="s">
        <v>734</v>
      </c>
      <c r="AU1179" s="18" t="s">
        <v>84</v>
      </c>
    </row>
    <row r="1180" spans="2:65" s="12" customFormat="1" ht="11.25">
      <c r="B1180" s="145"/>
      <c r="D1180" s="146" t="s">
        <v>140</v>
      </c>
      <c r="E1180" s="147" t="s">
        <v>19</v>
      </c>
      <c r="F1180" s="148" t="s">
        <v>1138</v>
      </c>
      <c r="H1180" s="147" t="s">
        <v>19</v>
      </c>
      <c r="I1180" s="149"/>
      <c r="L1180" s="145"/>
      <c r="M1180" s="150"/>
      <c r="T1180" s="151"/>
      <c r="AT1180" s="147" t="s">
        <v>140</v>
      </c>
      <c r="AU1180" s="147" t="s">
        <v>84</v>
      </c>
      <c r="AV1180" s="12" t="s">
        <v>82</v>
      </c>
      <c r="AW1180" s="12" t="s">
        <v>35</v>
      </c>
      <c r="AX1180" s="12" t="s">
        <v>74</v>
      </c>
      <c r="AY1180" s="147" t="s">
        <v>129</v>
      </c>
    </row>
    <row r="1181" spans="2:65" s="12" customFormat="1" ht="11.25">
      <c r="B1181" s="145"/>
      <c r="D1181" s="146" t="s">
        <v>140</v>
      </c>
      <c r="E1181" s="147" t="s">
        <v>19</v>
      </c>
      <c r="F1181" s="148" t="s">
        <v>854</v>
      </c>
      <c r="H1181" s="147" t="s">
        <v>19</v>
      </c>
      <c r="I1181" s="149"/>
      <c r="L1181" s="145"/>
      <c r="M1181" s="150"/>
      <c r="T1181" s="151"/>
      <c r="AT1181" s="147" t="s">
        <v>140</v>
      </c>
      <c r="AU1181" s="147" t="s">
        <v>84</v>
      </c>
      <c r="AV1181" s="12" t="s">
        <v>82</v>
      </c>
      <c r="AW1181" s="12" t="s">
        <v>35</v>
      </c>
      <c r="AX1181" s="12" t="s">
        <v>74</v>
      </c>
      <c r="AY1181" s="147" t="s">
        <v>129</v>
      </c>
    </row>
    <row r="1182" spans="2:65" s="13" customFormat="1" ht="11.25">
      <c r="B1182" s="152"/>
      <c r="D1182" s="146" t="s">
        <v>140</v>
      </c>
      <c r="E1182" s="153" t="s">
        <v>19</v>
      </c>
      <c r="F1182" s="154" t="s">
        <v>82</v>
      </c>
      <c r="H1182" s="155">
        <v>1</v>
      </c>
      <c r="I1182" s="156"/>
      <c r="L1182" s="152"/>
      <c r="M1182" s="157"/>
      <c r="T1182" s="158"/>
      <c r="AT1182" s="153" t="s">
        <v>140</v>
      </c>
      <c r="AU1182" s="153" t="s">
        <v>84</v>
      </c>
      <c r="AV1182" s="13" t="s">
        <v>84</v>
      </c>
      <c r="AW1182" s="13" t="s">
        <v>35</v>
      </c>
      <c r="AX1182" s="13" t="s">
        <v>82</v>
      </c>
      <c r="AY1182" s="153" t="s">
        <v>129</v>
      </c>
    </row>
    <row r="1183" spans="2:65" s="1" customFormat="1" ht="33" customHeight="1">
      <c r="B1183" s="33"/>
      <c r="C1183" s="173" t="s">
        <v>1225</v>
      </c>
      <c r="D1183" s="173" t="s">
        <v>623</v>
      </c>
      <c r="E1183" s="174" t="s">
        <v>1226</v>
      </c>
      <c r="F1183" s="175" t="s">
        <v>1227</v>
      </c>
      <c r="G1183" s="176" t="s">
        <v>146</v>
      </c>
      <c r="H1183" s="177">
        <v>1</v>
      </c>
      <c r="I1183" s="178"/>
      <c r="J1183" s="179">
        <f>ROUND(I1183*H1183,2)</f>
        <v>0</v>
      </c>
      <c r="K1183" s="175" t="s">
        <v>135</v>
      </c>
      <c r="L1183" s="180"/>
      <c r="M1183" s="181" t="s">
        <v>19</v>
      </c>
      <c r="N1183" s="182" t="s">
        <v>45</v>
      </c>
      <c r="P1183" s="137">
        <f>O1183*H1183</f>
        <v>0</v>
      </c>
      <c r="Q1183" s="137">
        <v>0.05</v>
      </c>
      <c r="R1183" s="137">
        <f>Q1183*H1183</f>
        <v>0.05</v>
      </c>
      <c r="S1183" s="137">
        <v>0</v>
      </c>
      <c r="T1183" s="138">
        <f>S1183*H1183</f>
        <v>0</v>
      </c>
      <c r="AR1183" s="139" t="s">
        <v>173</v>
      </c>
      <c r="AT1183" s="139" t="s">
        <v>623</v>
      </c>
      <c r="AU1183" s="139" t="s">
        <v>84</v>
      </c>
      <c r="AY1183" s="18" t="s">
        <v>129</v>
      </c>
      <c r="BE1183" s="140">
        <f>IF(N1183="základní",J1183,0)</f>
        <v>0</v>
      </c>
      <c r="BF1183" s="140">
        <f>IF(N1183="snížená",J1183,0)</f>
        <v>0</v>
      </c>
      <c r="BG1183" s="140">
        <f>IF(N1183="zákl. přenesená",J1183,0)</f>
        <v>0</v>
      </c>
      <c r="BH1183" s="140">
        <f>IF(N1183="sníž. přenesená",J1183,0)</f>
        <v>0</v>
      </c>
      <c r="BI1183" s="140">
        <f>IF(N1183="nulová",J1183,0)</f>
        <v>0</v>
      </c>
      <c r="BJ1183" s="18" t="s">
        <v>82</v>
      </c>
      <c r="BK1183" s="140">
        <f>ROUND(I1183*H1183,2)</f>
        <v>0</v>
      </c>
      <c r="BL1183" s="18" t="s">
        <v>136</v>
      </c>
      <c r="BM1183" s="139" t="s">
        <v>1228</v>
      </c>
    </row>
    <row r="1184" spans="2:65" s="1" customFormat="1" ht="68.25">
      <c r="B1184" s="33"/>
      <c r="D1184" s="146" t="s">
        <v>734</v>
      </c>
      <c r="F1184" s="183" t="s">
        <v>1229</v>
      </c>
      <c r="I1184" s="143"/>
      <c r="L1184" s="33"/>
      <c r="M1184" s="144"/>
      <c r="T1184" s="54"/>
      <c r="AT1184" s="18" t="s">
        <v>734</v>
      </c>
      <c r="AU1184" s="18" t="s">
        <v>84</v>
      </c>
    </row>
    <row r="1185" spans="2:65" s="12" customFormat="1" ht="11.25">
      <c r="B1185" s="145"/>
      <c r="D1185" s="146" t="s">
        <v>140</v>
      </c>
      <c r="E1185" s="147" t="s">
        <v>19</v>
      </c>
      <c r="F1185" s="148" t="s">
        <v>1138</v>
      </c>
      <c r="H1185" s="147" t="s">
        <v>19</v>
      </c>
      <c r="I1185" s="149"/>
      <c r="L1185" s="145"/>
      <c r="M1185" s="150"/>
      <c r="T1185" s="151"/>
      <c r="AT1185" s="147" t="s">
        <v>140</v>
      </c>
      <c r="AU1185" s="147" t="s">
        <v>84</v>
      </c>
      <c r="AV1185" s="12" t="s">
        <v>82</v>
      </c>
      <c r="AW1185" s="12" t="s">
        <v>35</v>
      </c>
      <c r="AX1185" s="12" t="s">
        <v>74</v>
      </c>
      <c r="AY1185" s="147" t="s">
        <v>129</v>
      </c>
    </row>
    <row r="1186" spans="2:65" s="12" customFormat="1" ht="11.25">
      <c r="B1186" s="145"/>
      <c r="D1186" s="146" t="s">
        <v>140</v>
      </c>
      <c r="E1186" s="147" t="s">
        <v>19</v>
      </c>
      <c r="F1186" s="148" t="s">
        <v>854</v>
      </c>
      <c r="H1186" s="147" t="s">
        <v>19</v>
      </c>
      <c r="I1186" s="149"/>
      <c r="L1186" s="145"/>
      <c r="M1186" s="150"/>
      <c r="T1186" s="151"/>
      <c r="AT1186" s="147" t="s">
        <v>140</v>
      </c>
      <c r="AU1186" s="147" t="s">
        <v>84</v>
      </c>
      <c r="AV1186" s="12" t="s">
        <v>82</v>
      </c>
      <c r="AW1186" s="12" t="s">
        <v>35</v>
      </c>
      <c r="AX1186" s="12" t="s">
        <v>74</v>
      </c>
      <c r="AY1186" s="147" t="s">
        <v>129</v>
      </c>
    </row>
    <row r="1187" spans="2:65" s="13" customFormat="1" ht="11.25">
      <c r="B1187" s="152"/>
      <c r="D1187" s="146" t="s">
        <v>140</v>
      </c>
      <c r="E1187" s="153" t="s">
        <v>19</v>
      </c>
      <c r="F1187" s="154" t="s">
        <v>82</v>
      </c>
      <c r="H1187" s="155">
        <v>1</v>
      </c>
      <c r="I1187" s="156"/>
      <c r="L1187" s="152"/>
      <c r="M1187" s="157"/>
      <c r="T1187" s="158"/>
      <c r="AT1187" s="153" t="s">
        <v>140</v>
      </c>
      <c r="AU1187" s="153" t="s">
        <v>84</v>
      </c>
      <c r="AV1187" s="13" t="s">
        <v>84</v>
      </c>
      <c r="AW1187" s="13" t="s">
        <v>35</v>
      </c>
      <c r="AX1187" s="13" t="s">
        <v>82</v>
      </c>
      <c r="AY1187" s="153" t="s">
        <v>129</v>
      </c>
    </row>
    <row r="1188" spans="2:65" s="1" customFormat="1" ht="49.15" customHeight="1">
      <c r="B1188" s="33"/>
      <c r="C1188" s="128" t="s">
        <v>1230</v>
      </c>
      <c r="D1188" s="128" t="s">
        <v>131</v>
      </c>
      <c r="E1188" s="129" t="s">
        <v>1231</v>
      </c>
      <c r="F1188" s="130" t="s">
        <v>1232</v>
      </c>
      <c r="G1188" s="131" t="s">
        <v>146</v>
      </c>
      <c r="H1188" s="132">
        <v>31</v>
      </c>
      <c r="I1188" s="133"/>
      <c r="J1188" s="134">
        <f>ROUND(I1188*H1188,2)</f>
        <v>0</v>
      </c>
      <c r="K1188" s="130" t="s">
        <v>135</v>
      </c>
      <c r="L1188" s="33"/>
      <c r="M1188" s="135" t="s">
        <v>19</v>
      </c>
      <c r="N1188" s="136" t="s">
        <v>45</v>
      </c>
      <c r="P1188" s="137">
        <f>O1188*H1188</f>
        <v>0</v>
      </c>
      <c r="Q1188" s="137">
        <v>0</v>
      </c>
      <c r="R1188" s="137">
        <f>Q1188*H1188</f>
        <v>0</v>
      </c>
      <c r="S1188" s="137">
        <v>0</v>
      </c>
      <c r="T1188" s="138">
        <f>S1188*H1188</f>
        <v>0</v>
      </c>
      <c r="AR1188" s="139" t="s">
        <v>136</v>
      </c>
      <c r="AT1188" s="139" t="s">
        <v>131</v>
      </c>
      <c r="AU1188" s="139" t="s">
        <v>84</v>
      </c>
      <c r="AY1188" s="18" t="s">
        <v>129</v>
      </c>
      <c r="BE1188" s="140">
        <f>IF(N1188="základní",J1188,0)</f>
        <v>0</v>
      </c>
      <c r="BF1188" s="140">
        <f>IF(N1188="snížená",J1188,0)</f>
        <v>0</v>
      </c>
      <c r="BG1188" s="140">
        <f>IF(N1188="zákl. přenesená",J1188,0)</f>
        <v>0</v>
      </c>
      <c r="BH1188" s="140">
        <f>IF(N1188="sníž. přenesená",J1188,0)</f>
        <v>0</v>
      </c>
      <c r="BI1188" s="140">
        <f>IF(N1188="nulová",J1188,0)</f>
        <v>0</v>
      </c>
      <c r="BJ1188" s="18" t="s">
        <v>82</v>
      </c>
      <c r="BK1188" s="140">
        <f>ROUND(I1188*H1188,2)</f>
        <v>0</v>
      </c>
      <c r="BL1188" s="18" t="s">
        <v>136</v>
      </c>
      <c r="BM1188" s="139" t="s">
        <v>1233</v>
      </c>
    </row>
    <row r="1189" spans="2:65" s="1" customFormat="1" ht="11.25">
      <c r="B1189" s="33"/>
      <c r="D1189" s="141" t="s">
        <v>138</v>
      </c>
      <c r="F1189" s="142" t="s">
        <v>1234</v>
      </c>
      <c r="I1189" s="143"/>
      <c r="L1189" s="33"/>
      <c r="M1189" s="144"/>
      <c r="T1189" s="54"/>
      <c r="AT1189" s="18" t="s">
        <v>138</v>
      </c>
      <c r="AU1189" s="18" t="s">
        <v>84</v>
      </c>
    </row>
    <row r="1190" spans="2:65" s="1" customFormat="1" ht="33" customHeight="1">
      <c r="B1190" s="33"/>
      <c r="C1190" s="173" t="s">
        <v>1235</v>
      </c>
      <c r="D1190" s="173" t="s">
        <v>623</v>
      </c>
      <c r="E1190" s="174" t="s">
        <v>1236</v>
      </c>
      <c r="F1190" s="175" t="s">
        <v>1237</v>
      </c>
      <c r="G1190" s="176" t="s">
        <v>146</v>
      </c>
      <c r="H1190" s="177">
        <v>8</v>
      </c>
      <c r="I1190" s="178"/>
      <c r="J1190" s="179">
        <f>ROUND(I1190*H1190,2)</f>
        <v>0</v>
      </c>
      <c r="K1190" s="175" t="s">
        <v>19</v>
      </c>
      <c r="L1190" s="180"/>
      <c r="M1190" s="181" t="s">
        <v>19</v>
      </c>
      <c r="N1190" s="182" t="s">
        <v>45</v>
      </c>
      <c r="P1190" s="137">
        <f>O1190*H1190</f>
        <v>0</v>
      </c>
      <c r="Q1190" s="137">
        <v>8.6999999999999994E-2</v>
      </c>
      <c r="R1190" s="137">
        <f>Q1190*H1190</f>
        <v>0.69599999999999995</v>
      </c>
      <c r="S1190" s="137">
        <v>0</v>
      </c>
      <c r="T1190" s="138">
        <f>S1190*H1190</f>
        <v>0</v>
      </c>
      <c r="AR1190" s="139" t="s">
        <v>173</v>
      </c>
      <c r="AT1190" s="139" t="s">
        <v>623</v>
      </c>
      <c r="AU1190" s="139" t="s">
        <v>84</v>
      </c>
      <c r="AY1190" s="18" t="s">
        <v>129</v>
      </c>
      <c r="BE1190" s="140">
        <f>IF(N1190="základní",J1190,0)</f>
        <v>0</v>
      </c>
      <c r="BF1190" s="140">
        <f>IF(N1190="snížená",J1190,0)</f>
        <v>0</v>
      </c>
      <c r="BG1190" s="140">
        <f>IF(N1190="zákl. přenesená",J1190,0)</f>
        <v>0</v>
      </c>
      <c r="BH1190" s="140">
        <f>IF(N1190="sníž. přenesená",J1190,0)</f>
        <v>0</v>
      </c>
      <c r="BI1190" s="140">
        <f>IF(N1190="nulová",J1190,0)</f>
        <v>0</v>
      </c>
      <c r="BJ1190" s="18" t="s">
        <v>82</v>
      </c>
      <c r="BK1190" s="140">
        <f>ROUND(I1190*H1190,2)</f>
        <v>0</v>
      </c>
      <c r="BL1190" s="18" t="s">
        <v>136</v>
      </c>
      <c r="BM1190" s="139" t="s">
        <v>1238</v>
      </c>
    </row>
    <row r="1191" spans="2:65" s="1" customFormat="1" ht="68.25">
      <c r="B1191" s="33"/>
      <c r="D1191" s="146" t="s">
        <v>734</v>
      </c>
      <c r="F1191" s="183" t="s">
        <v>1239</v>
      </c>
      <c r="I1191" s="143"/>
      <c r="L1191" s="33"/>
      <c r="M1191" s="144"/>
      <c r="T1191" s="54"/>
      <c r="AT1191" s="18" t="s">
        <v>734</v>
      </c>
      <c r="AU1191" s="18" t="s">
        <v>84</v>
      </c>
    </row>
    <row r="1192" spans="2:65" s="12" customFormat="1" ht="11.25">
      <c r="B1192" s="145"/>
      <c r="D1192" s="146" t="s">
        <v>140</v>
      </c>
      <c r="E1192" s="147" t="s">
        <v>19</v>
      </c>
      <c r="F1192" s="148" t="s">
        <v>1138</v>
      </c>
      <c r="H1192" s="147" t="s">
        <v>19</v>
      </c>
      <c r="I1192" s="149"/>
      <c r="L1192" s="145"/>
      <c r="M1192" s="150"/>
      <c r="T1192" s="151"/>
      <c r="AT1192" s="147" t="s">
        <v>140</v>
      </c>
      <c r="AU1192" s="147" t="s">
        <v>84</v>
      </c>
      <c r="AV1192" s="12" t="s">
        <v>82</v>
      </c>
      <c r="AW1192" s="12" t="s">
        <v>35</v>
      </c>
      <c r="AX1192" s="12" t="s">
        <v>74</v>
      </c>
      <c r="AY1192" s="147" t="s">
        <v>129</v>
      </c>
    </row>
    <row r="1193" spans="2:65" s="12" customFormat="1" ht="11.25">
      <c r="B1193" s="145"/>
      <c r="D1193" s="146" t="s">
        <v>140</v>
      </c>
      <c r="E1193" s="147" t="s">
        <v>19</v>
      </c>
      <c r="F1193" s="148" t="s">
        <v>854</v>
      </c>
      <c r="H1193" s="147" t="s">
        <v>19</v>
      </c>
      <c r="I1193" s="149"/>
      <c r="L1193" s="145"/>
      <c r="M1193" s="150"/>
      <c r="T1193" s="151"/>
      <c r="AT1193" s="147" t="s">
        <v>140</v>
      </c>
      <c r="AU1193" s="147" t="s">
        <v>84</v>
      </c>
      <c r="AV1193" s="12" t="s">
        <v>82</v>
      </c>
      <c r="AW1193" s="12" t="s">
        <v>35</v>
      </c>
      <c r="AX1193" s="12" t="s">
        <v>74</v>
      </c>
      <c r="AY1193" s="147" t="s">
        <v>129</v>
      </c>
    </row>
    <row r="1194" spans="2:65" s="13" customFormat="1" ht="11.25">
      <c r="B1194" s="152"/>
      <c r="D1194" s="146" t="s">
        <v>140</v>
      </c>
      <c r="E1194" s="153" t="s">
        <v>19</v>
      </c>
      <c r="F1194" s="154" t="s">
        <v>173</v>
      </c>
      <c r="H1194" s="155">
        <v>8</v>
      </c>
      <c r="I1194" s="156"/>
      <c r="L1194" s="152"/>
      <c r="M1194" s="157"/>
      <c r="T1194" s="158"/>
      <c r="AT1194" s="153" t="s">
        <v>140</v>
      </c>
      <c r="AU1194" s="153" t="s">
        <v>84</v>
      </c>
      <c r="AV1194" s="13" t="s">
        <v>84</v>
      </c>
      <c r="AW1194" s="13" t="s">
        <v>35</v>
      </c>
      <c r="AX1194" s="13" t="s">
        <v>82</v>
      </c>
      <c r="AY1194" s="153" t="s">
        <v>129</v>
      </c>
    </row>
    <row r="1195" spans="2:65" s="1" customFormat="1" ht="45" customHeight="1">
      <c r="B1195" s="33"/>
      <c r="C1195" s="173" t="s">
        <v>1240</v>
      </c>
      <c r="D1195" s="173" t="s">
        <v>623</v>
      </c>
      <c r="E1195" s="174" t="s">
        <v>1241</v>
      </c>
      <c r="F1195" s="175" t="s">
        <v>1242</v>
      </c>
      <c r="G1195" s="176" t="s">
        <v>146</v>
      </c>
      <c r="H1195" s="177">
        <v>4</v>
      </c>
      <c r="I1195" s="178"/>
      <c r="J1195" s="179">
        <f>ROUND(I1195*H1195,2)</f>
        <v>0</v>
      </c>
      <c r="K1195" s="175" t="s">
        <v>19</v>
      </c>
      <c r="L1195" s="180"/>
      <c r="M1195" s="181" t="s">
        <v>19</v>
      </c>
      <c r="N1195" s="182" t="s">
        <v>45</v>
      </c>
      <c r="P1195" s="137">
        <f>O1195*H1195</f>
        <v>0</v>
      </c>
      <c r="Q1195" s="137">
        <v>0.11</v>
      </c>
      <c r="R1195" s="137">
        <f>Q1195*H1195</f>
        <v>0.44</v>
      </c>
      <c r="S1195" s="137">
        <v>0</v>
      </c>
      <c r="T1195" s="138">
        <f>S1195*H1195</f>
        <v>0</v>
      </c>
      <c r="AR1195" s="139" t="s">
        <v>173</v>
      </c>
      <c r="AT1195" s="139" t="s">
        <v>623</v>
      </c>
      <c r="AU1195" s="139" t="s">
        <v>84</v>
      </c>
      <c r="AY1195" s="18" t="s">
        <v>129</v>
      </c>
      <c r="BE1195" s="140">
        <f>IF(N1195="základní",J1195,0)</f>
        <v>0</v>
      </c>
      <c r="BF1195" s="140">
        <f>IF(N1195="snížená",J1195,0)</f>
        <v>0</v>
      </c>
      <c r="BG1195" s="140">
        <f>IF(N1195="zákl. přenesená",J1195,0)</f>
        <v>0</v>
      </c>
      <c r="BH1195" s="140">
        <f>IF(N1195="sníž. přenesená",J1195,0)</f>
        <v>0</v>
      </c>
      <c r="BI1195" s="140">
        <f>IF(N1195="nulová",J1195,0)</f>
        <v>0</v>
      </c>
      <c r="BJ1195" s="18" t="s">
        <v>82</v>
      </c>
      <c r="BK1195" s="140">
        <f>ROUND(I1195*H1195,2)</f>
        <v>0</v>
      </c>
      <c r="BL1195" s="18" t="s">
        <v>136</v>
      </c>
      <c r="BM1195" s="139" t="s">
        <v>1243</v>
      </c>
    </row>
    <row r="1196" spans="2:65" s="1" customFormat="1" ht="68.25">
      <c r="B1196" s="33"/>
      <c r="D1196" s="146" t="s">
        <v>734</v>
      </c>
      <c r="F1196" s="183" t="s">
        <v>1244</v>
      </c>
      <c r="I1196" s="143"/>
      <c r="L1196" s="33"/>
      <c r="M1196" s="144"/>
      <c r="T1196" s="54"/>
      <c r="AT1196" s="18" t="s">
        <v>734</v>
      </c>
      <c r="AU1196" s="18" t="s">
        <v>84</v>
      </c>
    </row>
    <row r="1197" spans="2:65" s="12" customFormat="1" ht="11.25">
      <c r="B1197" s="145"/>
      <c r="D1197" s="146" t="s">
        <v>140</v>
      </c>
      <c r="E1197" s="147" t="s">
        <v>19</v>
      </c>
      <c r="F1197" s="148" t="s">
        <v>1138</v>
      </c>
      <c r="H1197" s="147" t="s">
        <v>19</v>
      </c>
      <c r="I1197" s="149"/>
      <c r="L1197" s="145"/>
      <c r="M1197" s="150"/>
      <c r="T1197" s="151"/>
      <c r="AT1197" s="147" t="s">
        <v>140</v>
      </c>
      <c r="AU1197" s="147" t="s">
        <v>84</v>
      </c>
      <c r="AV1197" s="12" t="s">
        <v>82</v>
      </c>
      <c r="AW1197" s="12" t="s">
        <v>35</v>
      </c>
      <c r="AX1197" s="12" t="s">
        <v>74</v>
      </c>
      <c r="AY1197" s="147" t="s">
        <v>129</v>
      </c>
    </row>
    <row r="1198" spans="2:65" s="12" customFormat="1" ht="11.25">
      <c r="B1198" s="145"/>
      <c r="D1198" s="146" t="s">
        <v>140</v>
      </c>
      <c r="E1198" s="147" t="s">
        <v>19</v>
      </c>
      <c r="F1198" s="148" t="s">
        <v>854</v>
      </c>
      <c r="H1198" s="147" t="s">
        <v>19</v>
      </c>
      <c r="I1198" s="149"/>
      <c r="L1198" s="145"/>
      <c r="M1198" s="150"/>
      <c r="T1198" s="151"/>
      <c r="AT1198" s="147" t="s">
        <v>140</v>
      </c>
      <c r="AU1198" s="147" t="s">
        <v>84</v>
      </c>
      <c r="AV1198" s="12" t="s">
        <v>82</v>
      </c>
      <c r="AW1198" s="12" t="s">
        <v>35</v>
      </c>
      <c r="AX1198" s="12" t="s">
        <v>74</v>
      </c>
      <c r="AY1198" s="147" t="s">
        <v>129</v>
      </c>
    </row>
    <row r="1199" spans="2:65" s="13" customFormat="1" ht="11.25">
      <c r="B1199" s="152"/>
      <c r="D1199" s="146" t="s">
        <v>140</v>
      </c>
      <c r="E1199" s="153" t="s">
        <v>19</v>
      </c>
      <c r="F1199" s="154" t="s">
        <v>136</v>
      </c>
      <c r="H1199" s="155">
        <v>4</v>
      </c>
      <c r="I1199" s="156"/>
      <c r="L1199" s="152"/>
      <c r="M1199" s="157"/>
      <c r="T1199" s="158"/>
      <c r="AT1199" s="153" t="s">
        <v>140</v>
      </c>
      <c r="AU1199" s="153" t="s">
        <v>84</v>
      </c>
      <c r="AV1199" s="13" t="s">
        <v>84</v>
      </c>
      <c r="AW1199" s="13" t="s">
        <v>35</v>
      </c>
      <c r="AX1199" s="13" t="s">
        <v>82</v>
      </c>
      <c r="AY1199" s="153" t="s">
        <v>129</v>
      </c>
    </row>
    <row r="1200" spans="2:65" s="1" customFormat="1" ht="45" customHeight="1">
      <c r="B1200" s="33"/>
      <c r="C1200" s="173" t="s">
        <v>1245</v>
      </c>
      <c r="D1200" s="173" t="s">
        <v>623</v>
      </c>
      <c r="E1200" s="174" t="s">
        <v>1246</v>
      </c>
      <c r="F1200" s="175" t="s">
        <v>1247</v>
      </c>
      <c r="G1200" s="176" t="s">
        <v>146</v>
      </c>
      <c r="H1200" s="177">
        <v>5</v>
      </c>
      <c r="I1200" s="178"/>
      <c r="J1200" s="179">
        <f>ROUND(I1200*H1200,2)</f>
        <v>0</v>
      </c>
      <c r="K1200" s="175" t="s">
        <v>19</v>
      </c>
      <c r="L1200" s="180"/>
      <c r="M1200" s="181" t="s">
        <v>19</v>
      </c>
      <c r="N1200" s="182" t="s">
        <v>45</v>
      </c>
      <c r="P1200" s="137">
        <f>O1200*H1200</f>
        <v>0</v>
      </c>
      <c r="Q1200" s="137">
        <v>0.127</v>
      </c>
      <c r="R1200" s="137">
        <f>Q1200*H1200</f>
        <v>0.63500000000000001</v>
      </c>
      <c r="S1200" s="137">
        <v>0</v>
      </c>
      <c r="T1200" s="138">
        <f>S1200*H1200</f>
        <v>0</v>
      </c>
      <c r="AR1200" s="139" t="s">
        <v>173</v>
      </c>
      <c r="AT1200" s="139" t="s">
        <v>623</v>
      </c>
      <c r="AU1200" s="139" t="s">
        <v>84</v>
      </c>
      <c r="AY1200" s="18" t="s">
        <v>129</v>
      </c>
      <c r="BE1200" s="140">
        <f>IF(N1200="základní",J1200,0)</f>
        <v>0</v>
      </c>
      <c r="BF1200" s="140">
        <f>IF(N1200="snížená",J1200,0)</f>
        <v>0</v>
      </c>
      <c r="BG1200" s="140">
        <f>IF(N1200="zákl. přenesená",J1200,0)</f>
        <v>0</v>
      </c>
      <c r="BH1200" s="140">
        <f>IF(N1200="sníž. přenesená",J1200,0)</f>
        <v>0</v>
      </c>
      <c r="BI1200" s="140">
        <f>IF(N1200="nulová",J1200,0)</f>
        <v>0</v>
      </c>
      <c r="BJ1200" s="18" t="s">
        <v>82</v>
      </c>
      <c r="BK1200" s="140">
        <f>ROUND(I1200*H1200,2)</f>
        <v>0</v>
      </c>
      <c r="BL1200" s="18" t="s">
        <v>136</v>
      </c>
      <c r="BM1200" s="139" t="s">
        <v>1248</v>
      </c>
    </row>
    <row r="1201" spans="2:65" s="1" customFormat="1" ht="68.25">
      <c r="B1201" s="33"/>
      <c r="D1201" s="146" t="s">
        <v>734</v>
      </c>
      <c r="F1201" s="183" t="s">
        <v>1249</v>
      </c>
      <c r="I1201" s="143"/>
      <c r="L1201" s="33"/>
      <c r="M1201" s="144"/>
      <c r="T1201" s="54"/>
      <c r="AT1201" s="18" t="s">
        <v>734</v>
      </c>
      <c r="AU1201" s="18" t="s">
        <v>84</v>
      </c>
    </row>
    <row r="1202" spans="2:65" s="12" customFormat="1" ht="11.25">
      <c r="B1202" s="145"/>
      <c r="D1202" s="146" t="s">
        <v>140</v>
      </c>
      <c r="E1202" s="147" t="s">
        <v>19</v>
      </c>
      <c r="F1202" s="148" t="s">
        <v>1138</v>
      </c>
      <c r="H1202" s="147" t="s">
        <v>19</v>
      </c>
      <c r="I1202" s="149"/>
      <c r="L1202" s="145"/>
      <c r="M1202" s="150"/>
      <c r="T1202" s="151"/>
      <c r="AT1202" s="147" t="s">
        <v>140</v>
      </c>
      <c r="AU1202" s="147" t="s">
        <v>84</v>
      </c>
      <c r="AV1202" s="12" t="s">
        <v>82</v>
      </c>
      <c r="AW1202" s="12" t="s">
        <v>35</v>
      </c>
      <c r="AX1202" s="12" t="s">
        <v>74</v>
      </c>
      <c r="AY1202" s="147" t="s">
        <v>129</v>
      </c>
    </row>
    <row r="1203" spans="2:65" s="12" customFormat="1" ht="11.25">
      <c r="B1203" s="145"/>
      <c r="D1203" s="146" t="s">
        <v>140</v>
      </c>
      <c r="E1203" s="147" t="s">
        <v>19</v>
      </c>
      <c r="F1203" s="148" t="s">
        <v>854</v>
      </c>
      <c r="H1203" s="147" t="s">
        <v>19</v>
      </c>
      <c r="I1203" s="149"/>
      <c r="L1203" s="145"/>
      <c r="M1203" s="150"/>
      <c r="T1203" s="151"/>
      <c r="AT1203" s="147" t="s">
        <v>140</v>
      </c>
      <c r="AU1203" s="147" t="s">
        <v>84</v>
      </c>
      <c r="AV1203" s="12" t="s">
        <v>82</v>
      </c>
      <c r="AW1203" s="12" t="s">
        <v>35</v>
      </c>
      <c r="AX1203" s="12" t="s">
        <v>74</v>
      </c>
      <c r="AY1203" s="147" t="s">
        <v>129</v>
      </c>
    </row>
    <row r="1204" spans="2:65" s="13" customFormat="1" ht="11.25">
      <c r="B1204" s="152"/>
      <c r="D1204" s="146" t="s">
        <v>140</v>
      </c>
      <c r="E1204" s="153" t="s">
        <v>19</v>
      </c>
      <c r="F1204" s="154" t="s">
        <v>158</v>
      </c>
      <c r="H1204" s="155">
        <v>5</v>
      </c>
      <c r="I1204" s="156"/>
      <c r="L1204" s="152"/>
      <c r="M1204" s="157"/>
      <c r="T1204" s="158"/>
      <c r="AT1204" s="153" t="s">
        <v>140</v>
      </c>
      <c r="AU1204" s="153" t="s">
        <v>84</v>
      </c>
      <c r="AV1204" s="13" t="s">
        <v>84</v>
      </c>
      <c r="AW1204" s="13" t="s">
        <v>35</v>
      </c>
      <c r="AX1204" s="13" t="s">
        <v>82</v>
      </c>
      <c r="AY1204" s="153" t="s">
        <v>129</v>
      </c>
    </row>
    <row r="1205" spans="2:65" s="1" customFormat="1" ht="45" customHeight="1">
      <c r="B1205" s="33"/>
      <c r="C1205" s="173" t="s">
        <v>1250</v>
      </c>
      <c r="D1205" s="173" t="s">
        <v>623</v>
      </c>
      <c r="E1205" s="174" t="s">
        <v>1251</v>
      </c>
      <c r="F1205" s="175" t="s">
        <v>1252</v>
      </c>
      <c r="G1205" s="176" t="s">
        <v>146</v>
      </c>
      <c r="H1205" s="177">
        <v>9</v>
      </c>
      <c r="I1205" s="178"/>
      <c r="J1205" s="179">
        <f>ROUND(I1205*H1205,2)</f>
        <v>0</v>
      </c>
      <c r="K1205" s="175" t="s">
        <v>19</v>
      </c>
      <c r="L1205" s="180"/>
      <c r="M1205" s="181" t="s">
        <v>19</v>
      </c>
      <c r="N1205" s="182" t="s">
        <v>45</v>
      </c>
      <c r="P1205" s="137">
        <f>O1205*H1205</f>
        <v>0</v>
      </c>
      <c r="Q1205" s="137">
        <v>0.13500000000000001</v>
      </c>
      <c r="R1205" s="137">
        <f>Q1205*H1205</f>
        <v>1.2150000000000001</v>
      </c>
      <c r="S1205" s="137">
        <v>0</v>
      </c>
      <c r="T1205" s="138">
        <f>S1205*H1205</f>
        <v>0</v>
      </c>
      <c r="AR1205" s="139" t="s">
        <v>173</v>
      </c>
      <c r="AT1205" s="139" t="s">
        <v>623</v>
      </c>
      <c r="AU1205" s="139" t="s">
        <v>84</v>
      </c>
      <c r="AY1205" s="18" t="s">
        <v>129</v>
      </c>
      <c r="BE1205" s="140">
        <f>IF(N1205="základní",J1205,0)</f>
        <v>0</v>
      </c>
      <c r="BF1205" s="140">
        <f>IF(N1205="snížená",J1205,0)</f>
        <v>0</v>
      </c>
      <c r="BG1205" s="140">
        <f>IF(N1205="zákl. přenesená",J1205,0)</f>
        <v>0</v>
      </c>
      <c r="BH1205" s="140">
        <f>IF(N1205="sníž. přenesená",J1205,0)</f>
        <v>0</v>
      </c>
      <c r="BI1205" s="140">
        <f>IF(N1205="nulová",J1205,0)</f>
        <v>0</v>
      </c>
      <c r="BJ1205" s="18" t="s">
        <v>82</v>
      </c>
      <c r="BK1205" s="140">
        <f>ROUND(I1205*H1205,2)</f>
        <v>0</v>
      </c>
      <c r="BL1205" s="18" t="s">
        <v>136</v>
      </c>
      <c r="BM1205" s="139" t="s">
        <v>1253</v>
      </c>
    </row>
    <row r="1206" spans="2:65" s="1" customFormat="1" ht="78">
      <c r="B1206" s="33"/>
      <c r="D1206" s="146" t="s">
        <v>734</v>
      </c>
      <c r="F1206" s="183" t="s">
        <v>1254</v>
      </c>
      <c r="I1206" s="143"/>
      <c r="L1206" s="33"/>
      <c r="M1206" s="144"/>
      <c r="T1206" s="54"/>
      <c r="AT1206" s="18" t="s">
        <v>734</v>
      </c>
      <c r="AU1206" s="18" t="s">
        <v>84</v>
      </c>
    </row>
    <row r="1207" spans="2:65" s="12" customFormat="1" ht="11.25">
      <c r="B1207" s="145"/>
      <c r="D1207" s="146" t="s">
        <v>140</v>
      </c>
      <c r="E1207" s="147" t="s">
        <v>19</v>
      </c>
      <c r="F1207" s="148" t="s">
        <v>1138</v>
      </c>
      <c r="H1207" s="147" t="s">
        <v>19</v>
      </c>
      <c r="I1207" s="149"/>
      <c r="L1207" s="145"/>
      <c r="M1207" s="150"/>
      <c r="T1207" s="151"/>
      <c r="AT1207" s="147" t="s">
        <v>140</v>
      </c>
      <c r="AU1207" s="147" t="s">
        <v>84</v>
      </c>
      <c r="AV1207" s="12" t="s">
        <v>82</v>
      </c>
      <c r="AW1207" s="12" t="s">
        <v>35</v>
      </c>
      <c r="AX1207" s="12" t="s">
        <v>74</v>
      </c>
      <c r="AY1207" s="147" t="s">
        <v>129</v>
      </c>
    </row>
    <row r="1208" spans="2:65" s="12" customFormat="1" ht="11.25">
      <c r="B1208" s="145"/>
      <c r="D1208" s="146" t="s">
        <v>140</v>
      </c>
      <c r="E1208" s="147" t="s">
        <v>19</v>
      </c>
      <c r="F1208" s="148" t="s">
        <v>854</v>
      </c>
      <c r="H1208" s="147" t="s">
        <v>19</v>
      </c>
      <c r="I1208" s="149"/>
      <c r="L1208" s="145"/>
      <c r="M1208" s="150"/>
      <c r="T1208" s="151"/>
      <c r="AT1208" s="147" t="s">
        <v>140</v>
      </c>
      <c r="AU1208" s="147" t="s">
        <v>84</v>
      </c>
      <c r="AV1208" s="12" t="s">
        <v>82</v>
      </c>
      <c r="AW1208" s="12" t="s">
        <v>35</v>
      </c>
      <c r="AX1208" s="12" t="s">
        <v>74</v>
      </c>
      <c r="AY1208" s="147" t="s">
        <v>129</v>
      </c>
    </row>
    <row r="1209" spans="2:65" s="13" customFormat="1" ht="11.25">
      <c r="B1209" s="152"/>
      <c r="D1209" s="146" t="s">
        <v>140</v>
      </c>
      <c r="E1209" s="153" t="s">
        <v>19</v>
      </c>
      <c r="F1209" s="154" t="s">
        <v>178</v>
      </c>
      <c r="H1209" s="155">
        <v>9</v>
      </c>
      <c r="I1209" s="156"/>
      <c r="L1209" s="152"/>
      <c r="M1209" s="157"/>
      <c r="T1209" s="158"/>
      <c r="AT1209" s="153" t="s">
        <v>140</v>
      </c>
      <c r="AU1209" s="153" t="s">
        <v>84</v>
      </c>
      <c r="AV1209" s="13" t="s">
        <v>84</v>
      </c>
      <c r="AW1209" s="13" t="s">
        <v>35</v>
      </c>
      <c r="AX1209" s="13" t="s">
        <v>82</v>
      </c>
      <c r="AY1209" s="153" t="s">
        <v>129</v>
      </c>
    </row>
    <row r="1210" spans="2:65" s="1" customFormat="1" ht="45" customHeight="1">
      <c r="B1210" s="33"/>
      <c r="C1210" s="173" t="s">
        <v>1255</v>
      </c>
      <c r="D1210" s="173" t="s">
        <v>623</v>
      </c>
      <c r="E1210" s="174" t="s">
        <v>1256</v>
      </c>
      <c r="F1210" s="175" t="s">
        <v>1257</v>
      </c>
      <c r="G1210" s="176" t="s">
        <v>146</v>
      </c>
      <c r="H1210" s="177">
        <v>4</v>
      </c>
      <c r="I1210" s="178"/>
      <c r="J1210" s="179">
        <f>ROUND(I1210*H1210,2)</f>
        <v>0</v>
      </c>
      <c r="K1210" s="175" t="s">
        <v>19</v>
      </c>
      <c r="L1210" s="180"/>
      <c r="M1210" s="181" t="s">
        <v>19</v>
      </c>
      <c r="N1210" s="182" t="s">
        <v>45</v>
      </c>
      <c r="P1210" s="137">
        <f>O1210*H1210</f>
        <v>0</v>
      </c>
      <c r="Q1210" s="137">
        <v>0.22500000000000001</v>
      </c>
      <c r="R1210" s="137">
        <f>Q1210*H1210</f>
        <v>0.9</v>
      </c>
      <c r="S1210" s="137">
        <v>0</v>
      </c>
      <c r="T1210" s="138">
        <f>S1210*H1210</f>
        <v>0</v>
      </c>
      <c r="AR1210" s="139" t="s">
        <v>173</v>
      </c>
      <c r="AT1210" s="139" t="s">
        <v>623</v>
      </c>
      <c r="AU1210" s="139" t="s">
        <v>84</v>
      </c>
      <c r="AY1210" s="18" t="s">
        <v>129</v>
      </c>
      <c r="BE1210" s="140">
        <f>IF(N1210="základní",J1210,0)</f>
        <v>0</v>
      </c>
      <c r="BF1210" s="140">
        <f>IF(N1210="snížená",J1210,0)</f>
        <v>0</v>
      </c>
      <c r="BG1210" s="140">
        <f>IF(N1210="zákl. přenesená",J1210,0)</f>
        <v>0</v>
      </c>
      <c r="BH1210" s="140">
        <f>IF(N1210="sníž. přenesená",J1210,0)</f>
        <v>0</v>
      </c>
      <c r="BI1210" s="140">
        <f>IF(N1210="nulová",J1210,0)</f>
        <v>0</v>
      </c>
      <c r="BJ1210" s="18" t="s">
        <v>82</v>
      </c>
      <c r="BK1210" s="140">
        <f>ROUND(I1210*H1210,2)</f>
        <v>0</v>
      </c>
      <c r="BL1210" s="18" t="s">
        <v>136</v>
      </c>
      <c r="BM1210" s="139" t="s">
        <v>1258</v>
      </c>
    </row>
    <row r="1211" spans="2:65" s="1" customFormat="1" ht="68.25">
      <c r="B1211" s="33"/>
      <c r="D1211" s="146" t="s">
        <v>734</v>
      </c>
      <c r="F1211" s="183" t="s">
        <v>1249</v>
      </c>
      <c r="I1211" s="143"/>
      <c r="L1211" s="33"/>
      <c r="M1211" s="144"/>
      <c r="T1211" s="54"/>
      <c r="AT1211" s="18" t="s">
        <v>734</v>
      </c>
      <c r="AU1211" s="18" t="s">
        <v>84</v>
      </c>
    </row>
    <row r="1212" spans="2:65" s="12" customFormat="1" ht="11.25">
      <c r="B1212" s="145"/>
      <c r="D1212" s="146" t="s">
        <v>140</v>
      </c>
      <c r="E1212" s="147" t="s">
        <v>19</v>
      </c>
      <c r="F1212" s="148" t="s">
        <v>1138</v>
      </c>
      <c r="H1212" s="147" t="s">
        <v>19</v>
      </c>
      <c r="I1212" s="149"/>
      <c r="L1212" s="145"/>
      <c r="M1212" s="150"/>
      <c r="T1212" s="151"/>
      <c r="AT1212" s="147" t="s">
        <v>140</v>
      </c>
      <c r="AU1212" s="147" t="s">
        <v>84</v>
      </c>
      <c r="AV1212" s="12" t="s">
        <v>82</v>
      </c>
      <c r="AW1212" s="12" t="s">
        <v>35</v>
      </c>
      <c r="AX1212" s="12" t="s">
        <v>74</v>
      </c>
      <c r="AY1212" s="147" t="s">
        <v>129</v>
      </c>
    </row>
    <row r="1213" spans="2:65" s="12" customFormat="1" ht="11.25">
      <c r="B1213" s="145"/>
      <c r="D1213" s="146" t="s">
        <v>140</v>
      </c>
      <c r="E1213" s="147" t="s">
        <v>19</v>
      </c>
      <c r="F1213" s="148" t="s">
        <v>854</v>
      </c>
      <c r="H1213" s="147" t="s">
        <v>19</v>
      </c>
      <c r="I1213" s="149"/>
      <c r="L1213" s="145"/>
      <c r="M1213" s="150"/>
      <c r="T1213" s="151"/>
      <c r="AT1213" s="147" t="s">
        <v>140</v>
      </c>
      <c r="AU1213" s="147" t="s">
        <v>84</v>
      </c>
      <c r="AV1213" s="12" t="s">
        <v>82</v>
      </c>
      <c r="AW1213" s="12" t="s">
        <v>35</v>
      </c>
      <c r="AX1213" s="12" t="s">
        <v>74</v>
      </c>
      <c r="AY1213" s="147" t="s">
        <v>129</v>
      </c>
    </row>
    <row r="1214" spans="2:65" s="13" customFormat="1" ht="11.25">
      <c r="B1214" s="152"/>
      <c r="D1214" s="146" t="s">
        <v>140</v>
      </c>
      <c r="E1214" s="153" t="s">
        <v>19</v>
      </c>
      <c r="F1214" s="154" t="s">
        <v>136</v>
      </c>
      <c r="H1214" s="155">
        <v>4</v>
      </c>
      <c r="I1214" s="156"/>
      <c r="L1214" s="152"/>
      <c r="M1214" s="157"/>
      <c r="T1214" s="158"/>
      <c r="AT1214" s="153" t="s">
        <v>140</v>
      </c>
      <c r="AU1214" s="153" t="s">
        <v>84</v>
      </c>
      <c r="AV1214" s="13" t="s">
        <v>84</v>
      </c>
      <c r="AW1214" s="13" t="s">
        <v>35</v>
      </c>
      <c r="AX1214" s="13" t="s">
        <v>82</v>
      </c>
      <c r="AY1214" s="153" t="s">
        <v>129</v>
      </c>
    </row>
    <row r="1215" spans="2:65" s="1" customFormat="1" ht="45" customHeight="1">
      <c r="B1215" s="33"/>
      <c r="C1215" s="173" t="s">
        <v>1259</v>
      </c>
      <c r="D1215" s="173" t="s">
        <v>623</v>
      </c>
      <c r="E1215" s="174" t="s">
        <v>1260</v>
      </c>
      <c r="F1215" s="175" t="s">
        <v>1261</v>
      </c>
      <c r="G1215" s="176" t="s">
        <v>146</v>
      </c>
      <c r="H1215" s="177">
        <v>1</v>
      </c>
      <c r="I1215" s="178"/>
      <c r="J1215" s="179">
        <f>ROUND(I1215*H1215,2)</f>
        <v>0</v>
      </c>
      <c r="K1215" s="175" t="s">
        <v>19</v>
      </c>
      <c r="L1215" s="180"/>
      <c r="M1215" s="181" t="s">
        <v>19</v>
      </c>
      <c r="N1215" s="182" t="s">
        <v>45</v>
      </c>
      <c r="P1215" s="137">
        <f>O1215*H1215</f>
        <v>0</v>
      </c>
      <c r="Q1215" s="137">
        <v>0.15</v>
      </c>
      <c r="R1215" s="137">
        <f>Q1215*H1215</f>
        <v>0.15</v>
      </c>
      <c r="S1215" s="137">
        <v>0</v>
      </c>
      <c r="T1215" s="138">
        <f>S1215*H1215</f>
        <v>0</v>
      </c>
      <c r="AR1215" s="139" t="s">
        <v>173</v>
      </c>
      <c r="AT1215" s="139" t="s">
        <v>623</v>
      </c>
      <c r="AU1215" s="139" t="s">
        <v>84</v>
      </c>
      <c r="AY1215" s="18" t="s">
        <v>129</v>
      </c>
      <c r="BE1215" s="140">
        <f>IF(N1215="základní",J1215,0)</f>
        <v>0</v>
      </c>
      <c r="BF1215" s="140">
        <f>IF(N1215="snížená",J1215,0)</f>
        <v>0</v>
      </c>
      <c r="BG1215" s="140">
        <f>IF(N1215="zákl. přenesená",J1215,0)</f>
        <v>0</v>
      </c>
      <c r="BH1215" s="140">
        <f>IF(N1215="sníž. přenesená",J1215,0)</f>
        <v>0</v>
      </c>
      <c r="BI1215" s="140">
        <f>IF(N1215="nulová",J1215,0)</f>
        <v>0</v>
      </c>
      <c r="BJ1215" s="18" t="s">
        <v>82</v>
      </c>
      <c r="BK1215" s="140">
        <f>ROUND(I1215*H1215,2)</f>
        <v>0</v>
      </c>
      <c r="BL1215" s="18" t="s">
        <v>136</v>
      </c>
      <c r="BM1215" s="139" t="s">
        <v>1262</v>
      </c>
    </row>
    <row r="1216" spans="2:65" s="1" customFormat="1" ht="68.25">
      <c r="B1216" s="33"/>
      <c r="D1216" s="146" t="s">
        <v>734</v>
      </c>
      <c r="F1216" s="183" t="s">
        <v>1263</v>
      </c>
      <c r="I1216" s="143"/>
      <c r="L1216" s="33"/>
      <c r="M1216" s="144"/>
      <c r="T1216" s="54"/>
      <c r="AT1216" s="18" t="s">
        <v>734</v>
      </c>
      <c r="AU1216" s="18" t="s">
        <v>84</v>
      </c>
    </row>
    <row r="1217" spans="2:65" s="12" customFormat="1" ht="11.25">
      <c r="B1217" s="145"/>
      <c r="D1217" s="146" t="s">
        <v>140</v>
      </c>
      <c r="E1217" s="147" t="s">
        <v>19</v>
      </c>
      <c r="F1217" s="148" t="s">
        <v>1138</v>
      </c>
      <c r="H1217" s="147" t="s">
        <v>19</v>
      </c>
      <c r="I1217" s="149"/>
      <c r="L1217" s="145"/>
      <c r="M1217" s="150"/>
      <c r="T1217" s="151"/>
      <c r="AT1217" s="147" t="s">
        <v>140</v>
      </c>
      <c r="AU1217" s="147" t="s">
        <v>84</v>
      </c>
      <c r="AV1217" s="12" t="s">
        <v>82</v>
      </c>
      <c r="AW1217" s="12" t="s">
        <v>35</v>
      </c>
      <c r="AX1217" s="12" t="s">
        <v>74</v>
      </c>
      <c r="AY1217" s="147" t="s">
        <v>129</v>
      </c>
    </row>
    <row r="1218" spans="2:65" s="12" customFormat="1" ht="11.25">
      <c r="B1218" s="145"/>
      <c r="D1218" s="146" t="s">
        <v>140</v>
      </c>
      <c r="E1218" s="147" t="s">
        <v>19</v>
      </c>
      <c r="F1218" s="148" t="s">
        <v>854</v>
      </c>
      <c r="H1218" s="147" t="s">
        <v>19</v>
      </c>
      <c r="I1218" s="149"/>
      <c r="L1218" s="145"/>
      <c r="M1218" s="150"/>
      <c r="T1218" s="151"/>
      <c r="AT1218" s="147" t="s">
        <v>140</v>
      </c>
      <c r="AU1218" s="147" t="s">
        <v>84</v>
      </c>
      <c r="AV1218" s="12" t="s">
        <v>82</v>
      </c>
      <c r="AW1218" s="12" t="s">
        <v>35</v>
      </c>
      <c r="AX1218" s="12" t="s">
        <v>74</v>
      </c>
      <c r="AY1218" s="147" t="s">
        <v>129</v>
      </c>
    </row>
    <row r="1219" spans="2:65" s="13" customFormat="1" ht="11.25">
      <c r="B1219" s="152"/>
      <c r="D1219" s="146" t="s">
        <v>140</v>
      </c>
      <c r="E1219" s="153" t="s">
        <v>19</v>
      </c>
      <c r="F1219" s="154" t="s">
        <v>82</v>
      </c>
      <c r="H1219" s="155">
        <v>1</v>
      </c>
      <c r="I1219" s="156"/>
      <c r="L1219" s="152"/>
      <c r="M1219" s="157"/>
      <c r="T1219" s="158"/>
      <c r="AT1219" s="153" t="s">
        <v>140</v>
      </c>
      <c r="AU1219" s="153" t="s">
        <v>84</v>
      </c>
      <c r="AV1219" s="13" t="s">
        <v>84</v>
      </c>
      <c r="AW1219" s="13" t="s">
        <v>35</v>
      </c>
      <c r="AX1219" s="13" t="s">
        <v>82</v>
      </c>
      <c r="AY1219" s="153" t="s">
        <v>129</v>
      </c>
    </row>
    <row r="1220" spans="2:65" s="1" customFormat="1" ht="44.25" customHeight="1">
      <c r="B1220" s="33"/>
      <c r="C1220" s="128" t="s">
        <v>1264</v>
      </c>
      <c r="D1220" s="128" t="s">
        <v>131</v>
      </c>
      <c r="E1220" s="129" t="s">
        <v>1265</v>
      </c>
      <c r="F1220" s="130" t="s">
        <v>1266</v>
      </c>
      <c r="G1220" s="131" t="s">
        <v>146</v>
      </c>
      <c r="H1220" s="132">
        <v>2</v>
      </c>
      <c r="I1220" s="133"/>
      <c r="J1220" s="134">
        <f>ROUND(I1220*H1220,2)</f>
        <v>0</v>
      </c>
      <c r="K1220" s="130" t="s">
        <v>135</v>
      </c>
      <c r="L1220" s="33"/>
      <c r="M1220" s="135" t="s">
        <v>19</v>
      </c>
      <c r="N1220" s="136" t="s">
        <v>45</v>
      </c>
      <c r="P1220" s="137">
        <f>O1220*H1220</f>
        <v>0</v>
      </c>
      <c r="Q1220" s="137">
        <v>1.6449999999999999E-2</v>
      </c>
      <c r="R1220" s="137">
        <f>Q1220*H1220</f>
        <v>3.2899999999999999E-2</v>
      </c>
      <c r="S1220" s="137">
        <v>0</v>
      </c>
      <c r="T1220" s="138">
        <f>S1220*H1220</f>
        <v>0</v>
      </c>
      <c r="AR1220" s="139" t="s">
        <v>136</v>
      </c>
      <c r="AT1220" s="139" t="s">
        <v>131</v>
      </c>
      <c r="AU1220" s="139" t="s">
        <v>84</v>
      </c>
      <c r="AY1220" s="18" t="s">
        <v>129</v>
      </c>
      <c r="BE1220" s="140">
        <f>IF(N1220="základní",J1220,0)</f>
        <v>0</v>
      </c>
      <c r="BF1220" s="140">
        <f>IF(N1220="snížená",J1220,0)</f>
        <v>0</v>
      </c>
      <c r="BG1220" s="140">
        <f>IF(N1220="zákl. přenesená",J1220,0)</f>
        <v>0</v>
      </c>
      <c r="BH1220" s="140">
        <f>IF(N1220="sníž. přenesená",J1220,0)</f>
        <v>0</v>
      </c>
      <c r="BI1220" s="140">
        <f>IF(N1220="nulová",J1220,0)</f>
        <v>0</v>
      </c>
      <c r="BJ1220" s="18" t="s">
        <v>82</v>
      </c>
      <c r="BK1220" s="140">
        <f>ROUND(I1220*H1220,2)</f>
        <v>0</v>
      </c>
      <c r="BL1220" s="18" t="s">
        <v>136</v>
      </c>
      <c r="BM1220" s="139" t="s">
        <v>1267</v>
      </c>
    </row>
    <row r="1221" spans="2:65" s="1" customFormat="1" ht="11.25">
      <c r="B1221" s="33"/>
      <c r="D1221" s="141" t="s">
        <v>138</v>
      </c>
      <c r="F1221" s="142" t="s">
        <v>1268</v>
      </c>
      <c r="I1221" s="143"/>
      <c r="L1221" s="33"/>
      <c r="M1221" s="144"/>
      <c r="T1221" s="54"/>
      <c r="AT1221" s="18" t="s">
        <v>138</v>
      </c>
      <c r="AU1221" s="18" t="s">
        <v>84</v>
      </c>
    </row>
    <row r="1222" spans="2:65" s="1" customFormat="1" ht="24.2" customHeight="1">
      <c r="B1222" s="33"/>
      <c r="C1222" s="173" t="s">
        <v>1269</v>
      </c>
      <c r="D1222" s="173" t="s">
        <v>623</v>
      </c>
      <c r="E1222" s="174" t="s">
        <v>1270</v>
      </c>
      <c r="F1222" s="175" t="s">
        <v>1271</v>
      </c>
      <c r="G1222" s="176" t="s">
        <v>146</v>
      </c>
      <c r="H1222" s="177">
        <v>1</v>
      </c>
      <c r="I1222" s="178"/>
      <c r="J1222" s="179">
        <f>ROUND(I1222*H1222,2)</f>
        <v>0</v>
      </c>
      <c r="K1222" s="175" t="s">
        <v>135</v>
      </c>
      <c r="L1222" s="180"/>
      <c r="M1222" s="181" t="s">
        <v>19</v>
      </c>
      <c r="N1222" s="182" t="s">
        <v>45</v>
      </c>
      <c r="P1222" s="137">
        <f>O1222*H1222</f>
        <v>0</v>
      </c>
      <c r="Q1222" s="137">
        <v>0.11360000000000001</v>
      </c>
      <c r="R1222" s="137">
        <f>Q1222*H1222</f>
        <v>0.11360000000000001</v>
      </c>
      <c r="S1222" s="137">
        <v>0</v>
      </c>
      <c r="T1222" s="138">
        <f>S1222*H1222</f>
        <v>0</v>
      </c>
      <c r="AR1222" s="139" t="s">
        <v>173</v>
      </c>
      <c r="AT1222" s="139" t="s">
        <v>623</v>
      </c>
      <c r="AU1222" s="139" t="s">
        <v>84</v>
      </c>
      <c r="AY1222" s="18" t="s">
        <v>129</v>
      </c>
      <c r="BE1222" s="140">
        <f>IF(N1222="základní",J1222,0)</f>
        <v>0</v>
      </c>
      <c r="BF1222" s="140">
        <f>IF(N1222="snížená",J1222,0)</f>
        <v>0</v>
      </c>
      <c r="BG1222" s="140">
        <f>IF(N1222="zákl. přenesená",J1222,0)</f>
        <v>0</v>
      </c>
      <c r="BH1222" s="140">
        <f>IF(N1222="sníž. přenesená",J1222,0)</f>
        <v>0</v>
      </c>
      <c r="BI1222" s="140">
        <f>IF(N1222="nulová",J1222,0)</f>
        <v>0</v>
      </c>
      <c r="BJ1222" s="18" t="s">
        <v>82</v>
      </c>
      <c r="BK1222" s="140">
        <f>ROUND(I1222*H1222,2)</f>
        <v>0</v>
      </c>
      <c r="BL1222" s="18" t="s">
        <v>136</v>
      </c>
      <c r="BM1222" s="139" t="s">
        <v>1272</v>
      </c>
    </row>
    <row r="1223" spans="2:65" s="1" customFormat="1" ht="58.5">
      <c r="B1223" s="33"/>
      <c r="D1223" s="146" t="s">
        <v>734</v>
      </c>
      <c r="F1223" s="183" t="s">
        <v>1273</v>
      </c>
      <c r="I1223" s="143"/>
      <c r="L1223" s="33"/>
      <c r="M1223" s="144"/>
      <c r="T1223" s="54"/>
      <c r="AT1223" s="18" t="s">
        <v>734</v>
      </c>
      <c r="AU1223" s="18" t="s">
        <v>84</v>
      </c>
    </row>
    <row r="1224" spans="2:65" s="12" customFormat="1" ht="11.25">
      <c r="B1224" s="145"/>
      <c r="D1224" s="146" t="s">
        <v>140</v>
      </c>
      <c r="E1224" s="147" t="s">
        <v>19</v>
      </c>
      <c r="F1224" s="148" t="s">
        <v>1138</v>
      </c>
      <c r="H1224" s="147" t="s">
        <v>19</v>
      </c>
      <c r="I1224" s="149"/>
      <c r="L1224" s="145"/>
      <c r="M1224" s="150"/>
      <c r="T1224" s="151"/>
      <c r="AT1224" s="147" t="s">
        <v>140</v>
      </c>
      <c r="AU1224" s="147" t="s">
        <v>84</v>
      </c>
      <c r="AV1224" s="12" t="s">
        <v>82</v>
      </c>
      <c r="AW1224" s="12" t="s">
        <v>35</v>
      </c>
      <c r="AX1224" s="12" t="s">
        <v>74</v>
      </c>
      <c r="AY1224" s="147" t="s">
        <v>129</v>
      </c>
    </row>
    <row r="1225" spans="2:65" s="12" customFormat="1" ht="11.25">
      <c r="B1225" s="145"/>
      <c r="D1225" s="146" t="s">
        <v>140</v>
      </c>
      <c r="E1225" s="147" t="s">
        <v>19</v>
      </c>
      <c r="F1225" s="148" t="s">
        <v>854</v>
      </c>
      <c r="H1225" s="147" t="s">
        <v>19</v>
      </c>
      <c r="I1225" s="149"/>
      <c r="L1225" s="145"/>
      <c r="M1225" s="150"/>
      <c r="T1225" s="151"/>
      <c r="AT1225" s="147" t="s">
        <v>140</v>
      </c>
      <c r="AU1225" s="147" t="s">
        <v>84</v>
      </c>
      <c r="AV1225" s="12" t="s">
        <v>82</v>
      </c>
      <c r="AW1225" s="12" t="s">
        <v>35</v>
      </c>
      <c r="AX1225" s="12" t="s">
        <v>74</v>
      </c>
      <c r="AY1225" s="147" t="s">
        <v>129</v>
      </c>
    </row>
    <row r="1226" spans="2:65" s="13" customFormat="1" ht="11.25">
      <c r="B1226" s="152"/>
      <c r="D1226" s="146" t="s">
        <v>140</v>
      </c>
      <c r="E1226" s="153" t="s">
        <v>19</v>
      </c>
      <c r="F1226" s="154" t="s">
        <v>82</v>
      </c>
      <c r="H1226" s="155">
        <v>1</v>
      </c>
      <c r="I1226" s="156"/>
      <c r="L1226" s="152"/>
      <c r="M1226" s="157"/>
      <c r="T1226" s="158"/>
      <c r="AT1226" s="153" t="s">
        <v>140</v>
      </c>
      <c r="AU1226" s="153" t="s">
        <v>84</v>
      </c>
      <c r="AV1226" s="13" t="s">
        <v>84</v>
      </c>
      <c r="AW1226" s="13" t="s">
        <v>35</v>
      </c>
      <c r="AX1226" s="13" t="s">
        <v>82</v>
      </c>
      <c r="AY1226" s="153" t="s">
        <v>129</v>
      </c>
    </row>
    <row r="1227" spans="2:65" s="1" customFormat="1" ht="24.2" customHeight="1">
      <c r="B1227" s="33"/>
      <c r="C1227" s="173" t="s">
        <v>1274</v>
      </c>
      <c r="D1227" s="173" t="s">
        <v>623</v>
      </c>
      <c r="E1227" s="174" t="s">
        <v>1275</v>
      </c>
      <c r="F1227" s="175" t="s">
        <v>1276</v>
      </c>
      <c r="G1227" s="176" t="s">
        <v>146</v>
      </c>
      <c r="H1227" s="177">
        <v>1</v>
      </c>
      <c r="I1227" s="178"/>
      <c r="J1227" s="179">
        <f>ROUND(I1227*H1227,2)</f>
        <v>0</v>
      </c>
      <c r="K1227" s="175" t="s">
        <v>135</v>
      </c>
      <c r="L1227" s="180"/>
      <c r="M1227" s="181" t="s">
        <v>19</v>
      </c>
      <c r="N1227" s="182" t="s">
        <v>45</v>
      </c>
      <c r="P1227" s="137">
        <f>O1227*H1227</f>
        <v>0</v>
      </c>
      <c r="Q1227" s="137">
        <v>8.4099999999999994E-2</v>
      </c>
      <c r="R1227" s="137">
        <f>Q1227*H1227</f>
        <v>8.4099999999999994E-2</v>
      </c>
      <c r="S1227" s="137">
        <v>0</v>
      </c>
      <c r="T1227" s="138">
        <f>S1227*H1227</f>
        <v>0</v>
      </c>
      <c r="AR1227" s="139" t="s">
        <v>173</v>
      </c>
      <c r="AT1227" s="139" t="s">
        <v>623</v>
      </c>
      <c r="AU1227" s="139" t="s">
        <v>84</v>
      </c>
      <c r="AY1227" s="18" t="s">
        <v>129</v>
      </c>
      <c r="BE1227" s="140">
        <f>IF(N1227="základní",J1227,0)</f>
        <v>0</v>
      </c>
      <c r="BF1227" s="140">
        <f>IF(N1227="snížená",J1227,0)</f>
        <v>0</v>
      </c>
      <c r="BG1227" s="140">
        <f>IF(N1227="zákl. přenesená",J1227,0)</f>
        <v>0</v>
      </c>
      <c r="BH1227" s="140">
        <f>IF(N1227="sníž. přenesená",J1227,0)</f>
        <v>0</v>
      </c>
      <c r="BI1227" s="140">
        <f>IF(N1227="nulová",J1227,0)</f>
        <v>0</v>
      </c>
      <c r="BJ1227" s="18" t="s">
        <v>82</v>
      </c>
      <c r="BK1227" s="140">
        <f>ROUND(I1227*H1227,2)</f>
        <v>0</v>
      </c>
      <c r="BL1227" s="18" t="s">
        <v>136</v>
      </c>
      <c r="BM1227" s="139" t="s">
        <v>1277</v>
      </c>
    </row>
    <row r="1228" spans="2:65" s="12" customFormat="1" ht="11.25">
      <c r="B1228" s="145"/>
      <c r="D1228" s="146" t="s">
        <v>140</v>
      </c>
      <c r="E1228" s="147" t="s">
        <v>19</v>
      </c>
      <c r="F1228" s="148" t="s">
        <v>1138</v>
      </c>
      <c r="H1228" s="147" t="s">
        <v>19</v>
      </c>
      <c r="I1228" s="149"/>
      <c r="L1228" s="145"/>
      <c r="M1228" s="150"/>
      <c r="T1228" s="151"/>
      <c r="AT1228" s="147" t="s">
        <v>140</v>
      </c>
      <c r="AU1228" s="147" t="s">
        <v>84</v>
      </c>
      <c r="AV1228" s="12" t="s">
        <v>82</v>
      </c>
      <c r="AW1228" s="12" t="s">
        <v>35</v>
      </c>
      <c r="AX1228" s="12" t="s">
        <v>74</v>
      </c>
      <c r="AY1228" s="147" t="s">
        <v>129</v>
      </c>
    </row>
    <row r="1229" spans="2:65" s="12" customFormat="1" ht="11.25">
      <c r="B1229" s="145"/>
      <c r="D1229" s="146" t="s">
        <v>140</v>
      </c>
      <c r="E1229" s="147" t="s">
        <v>19</v>
      </c>
      <c r="F1229" s="148" t="s">
        <v>854</v>
      </c>
      <c r="H1229" s="147" t="s">
        <v>19</v>
      </c>
      <c r="I1229" s="149"/>
      <c r="L1229" s="145"/>
      <c r="M1229" s="150"/>
      <c r="T1229" s="151"/>
      <c r="AT1229" s="147" t="s">
        <v>140</v>
      </c>
      <c r="AU1229" s="147" t="s">
        <v>84</v>
      </c>
      <c r="AV1229" s="12" t="s">
        <v>82</v>
      </c>
      <c r="AW1229" s="12" t="s">
        <v>35</v>
      </c>
      <c r="AX1229" s="12" t="s">
        <v>74</v>
      </c>
      <c r="AY1229" s="147" t="s">
        <v>129</v>
      </c>
    </row>
    <row r="1230" spans="2:65" s="13" customFormat="1" ht="11.25">
      <c r="B1230" s="152"/>
      <c r="D1230" s="146" t="s">
        <v>140</v>
      </c>
      <c r="E1230" s="153" t="s">
        <v>19</v>
      </c>
      <c r="F1230" s="154" t="s">
        <v>82</v>
      </c>
      <c r="H1230" s="155">
        <v>1</v>
      </c>
      <c r="I1230" s="156"/>
      <c r="L1230" s="152"/>
      <c r="M1230" s="157"/>
      <c r="T1230" s="158"/>
      <c r="AT1230" s="153" t="s">
        <v>140</v>
      </c>
      <c r="AU1230" s="153" t="s">
        <v>84</v>
      </c>
      <c r="AV1230" s="13" t="s">
        <v>84</v>
      </c>
      <c r="AW1230" s="13" t="s">
        <v>35</v>
      </c>
      <c r="AX1230" s="13" t="s">
        <v>82</v>
      </c>
      <c r="AY1230" s="153" t="s">
        <v>129</v>
      </c>
    </row>
    <row r="1231" spans="2:65" s="1" customFormat="1" ht="49.15" customHeight="1">
      <c r="B1231" s="33"/>
      <c r="C1231" s="128" t="s">
        <v>1278</v>
      </c>
      <c r="D1231" s="128" t="s">
        <v>131</v>
      </c>
      <c r="E1231" s="129" t="s">
        <v>1279</v>
      </c>
      <c r="F1231" s="130" t="s">
        <v>1280</v>
      </c>
      <c r="G1231" s="131" t="s">
        <v>146</v>
      </c>
      <c r="H1231" s="132">
        <v>1</v>
      </c>
      <c r="I1231" s="133"/>
      <c r="J1231" s="134">
        <f>ROUND(I1231*H1231,2)</f>
        <v>0</v>
      </c>
      <c r="K1231" s="130" t="s">
        <v>135</v>
      </c>
      <c r="L1231" s="33"/>
      <c r="M1231" s="135" t="s">
        <v>19</v>
      </c>
      <c r="N1231" s="136" t="s">
        <v>45</v>
      </c>
      <c r="P1231" s="137">
        <f>O1231*H1231</f>
        <v>0</v>
      </c>
      <c r="Q1231" s="137">
        <v>0</v>
      </c>
      <c r="R1231" s="137">
        <f>Q1231*H1231</f>
        <v>0</v>
      </c>
      <c r="S1231" s="137">
        <v>0</v>
      </c>
      <c r="T1231" s="138">
        <f>S1231*H1231</f>
        <v>0</v>
      </c>
      <c r="AR1231" s="139" t="s">
        <v>136</v>
      </c>
      <c r="AT1231" s="139" t="s">
        <v>131</v>
      </c>
      <c r="AU1231" s="139" t="s">
        <v>84</v>
      </c>
      <c r="AY1231" s="18" t="s">
        <v>129</v>
      </c>
      <c r="BE1231" s="140">
        <f>IF(N1231="základní",J1231,0)</f>
        <v>0</v>
      </c>
      <c r="BF1231" s="140">
        <f>IF(N1231="snížená",J1231,0)</f>
        <v>0</v>
      </c>
      <c r="BG1231" s="140">
        <f>IF(N1231="zákl. přenesená",J1231,0)</f>
        <v>0</v>
      </c>
      <c r="BH1231" s="140">
        <f>IF(N1231="sníž. přenesená",J1231,0)</f>
        <v>0</v>
      </c>
      <c r="BI1231" s="140">
        <f>IF(N1231="nulová",J1231,0)</f>
        <v>0</v>
      </c>
      <c r="BJ1231" s="18" t="s">
        <v>82</v>
      </c>
      <c r="BK1231" s="140">
        <f>ROUND(I1231*H1231,2)</f>
        <v>0</v>
      </c>
      <c r="BL1231" s="18" t="s">
        <v>136</v>
      </c>
      <c r="BM1231" s="139" t="s">
        <v>1281</v>
      </c>
    </row>
    <row r="1232" spans="2:65" s="1" customFormat="1" ht="11.25">
      <c r="B1232" s="33"/>
      <c r="D1232" s="141" t="s">
        <v>138</v>
      </c>
      <c r="F1232" s="142" t="s">
        <v>1282</v>
      </c>
      <c r="I1232" s="143"/>
      <c r="L1232" s="33"/>
      <c r="M1232" s="144"/>
      <c r="T1232" s="54"/>
      <c r="AT1232" s="18" t="s">
        <v>138</v>
      </c>
      <c r="AU1232" s="18" t="s">
        <v>84</v>
      </c>
    </row>
    <row r="1233" spans="2:65" s="1" customFormat="1" ht="52.15" customHeight="1">
      <c r="B1233" s="33"/>
      <c r="C1233" s="173" t="s">
        <v>1283</v>
      </c>
      <c r="D1233" s="173" t="s">
        <v>623</v>
      </c>
      <c r="E1233" s="174" t="s">
        <v>1284</v>
      </c>
      <c r="F1233" s="175" t="s">
        <v>1285</v>
      </c>
      <c r="G1233" s="176" t="s">
        <v>146</v>
      </c>
      <c r="H1233" s="177">
        <v>1</v>
      </c>
      <c r="I1233" s="178"/>
      <c r="J1233" s="179">
        <f>ROUND(I1233*H1233,2)</f>
        <v>0</v>
      </c>
      <c r="K1233" s="175" t="s">
        <v>19</v>
      </c>
      <c r="L1233" s="180"/>
      <c r="M1233" s="181" t="s">
        <v>19</v>
      </c>
      <c r="N1233" s="182" t="s">
        <v>45</v>
      </c>
      <c r="P1233" s="137">
        <f>O1233*H1233</f>
        <v>0</v>
      </c>
      <c r="Q1233" s="137">
        <v>0.3</v>
      </c>
      <c r="R1233" s="137">
        <f>Q1233*H1233</f>
        <v>0.3</v>
      </c>
      <c r="S1233" s="137">
        <v>0</v>
      </c>
      <c r="T1233" s="138">
        <f>S1233*H1233</f>
        <v>0</v>
      </c>
      <c r="AR1233" s="139" t="s">
        <v>173</v>
      </c>
      <c r="AT1233" s="139" t="s">
        <v>623</v>
      </c>
      <c r="AU1233" s="139" t="s">
        <v>84</v>
      </c>
      <c r="AY1233" s="18" t="s">
        <v>129</v>
      </c>
      <c r="BE1233" s="140">
        <f>IF(N1233="základní",J1233,0)</f>
        <v>0</v>
      </c>
      <c r="BF1233" s="140">
        <f>IF(N1233="snížená",J1233,0)</f>
        <v>0</v>
      </c>
      <c r="BG1233" s="140">
        <f>IF(N1233="zákl. přenesená",J1233,0)</f>
        <v>0</v>
      </c>
      <c r="BH1233" s="140">
        <f>IF(N1233="sníž. přenesená",J1233,0)</f>
        <v>0</v>
      </c>
      <c r="BI1233" s="140">
        <f>IF(N1233="nulová",J1233,0)</f>
        <v>0</v>
      </c>
      <c r="BJ1233" s="18" t="s">
        <v>82</v>
      </c>
      <c r="BK1233" s="140">
        <f>ROUND(I1233*H1233,2)</f>
        <v>0</v>
      </c>
      <c r="BL1233" s="18" t="s">
        <v>136</v>
      </c>
      <c r="BM1233" s="139" t="s">
        <v>1286</v>
      </c>
    </row>
    <row r="1234" spans="2:65" s="1" customFormat="1" ht="78">
      <c r="B1234" s="33"/>
      <c r="D1234" s="146" t="s">
        <v>734</v>
      </c>
      <c r="F1234" s="183" t="s">
        <v>1287</v>
      </c>
      <c r="I1234" s="143"/>
      <c r="L1234" s="33"/>
      <c r="M1234" s="144"/>
      <c r="T1234" s="54"/>
      <c r="AT1234" s="18" t="s">
        <v>734</v>
      </c>
      <c r="AU1234" s="18" t="s">
        <v>84</v>
      </c>
    </row>
    <row r="1235" spans="2:65" s="12" customFormat="1" ht="11.25">
      <c r="B1235" s="145"/>
      <c r="D1235" s="146" t="s">
        <v>140</v>
      </c>
      <c r="E1235" s="147" t="s">
        <v>19</v>
      </c>
      <c r="F1235" s="148" t="s">
        <v>1138</v>
      </c>
      <c r="H1235" s="147" t="s">
        <v>19</v>
      </c>
      <c r="I1235" s="149"/>
      <c r="L1235" s="145"/>
      <c r="M1235" s="150"/>
      <c r="T1235" s="151"/>
      <c r="AT1235" s="147" t="s">
        <v>140</v>
      </c>
      <c r="AU1235" s="147" t="s">
        <v>84</v>
      </c>
      <c r="AV1235" s="12" t="s">
        <v>82</v>
      </c>
      <c r="AW1235" s="12" t="s">
        <v>35</v>
      </c>
      <c r="AX1235" s="12" t="s">
        <v>74</v>
      </c>
      <c r="AY1235" s="147" t="s">
        <v>129</v>
      </c>
    </row>
    <row r="1236" spans="2:65" s="12" customFormat="1" ht="11.25">
      <c r="B1236" s="145"/>
      <c r="D1236" s="146" t="s">
        <v>140</v>
      </c>
      <c r="E1236" s="147" t="s">
        <v>19</v>
      </c>
      <c r="F1236" s="148" t="s">
        <v>854</v>
      </c>
      <c r="H1236" s="147" t="s">
        <v>19</v>
      </c>
      <c r="I1236" s="149"/>
      <c r="L1236" s="145"/>
      <c r="M1236" s="150"/>
      <c r="T1236" s="151"/>
      <c r="AT1236" s="147" t="s">
        <v>140</v>
      </c>
      <c r="AU1236" s="147" t="s">
        <v>84</v>
      </c>
      <c r="AV1236" s="12" t="s">
        <v>82</v>
      </c>
      <c r="AW1236" s="12" t="s">
        <v>35</v>
      </c>
      <c r="AX1236" s="12" t="s">
        <v>74</v>
      </c>
      <c r="AY1236" s="147" t="s">
        <v>129</v>
      </c>
    </row>
    <row r="1237" spans="2:65" s="13" customFormat="1" ht="11.25">
      <c r="B1237" s="152"/>
      <c r="D1237" s="146" t="s">
        <v>140</v>
      </c>
      <c r="E1237" s="153" t="s">
        <v>19</v>
      </c>
      <c r="F1237" s="154" t="s">
        <v>82</v>
      </c>
      <c r="H1237" s="155">
        <v>1</v>
      </c>
      <c r="I1237" s="156"/>
      <c r="L1237" s="152"/>
      <c r="M1237" s="157"/>
      <c r="T1237" s="158"/>
      <c r="AT1237" s="153" t="s">
        <v>140</v>
      </c>
      <c r="AU1237" s="153" t="s">
        <v>84</v>
      </c>
      <c r="AV1237" s="13" t="s">
        <v>84</v>
      </c>
      <c r="AW1237" s="13" t="s">
        <v>35</v>
      </c>
      <c r="AX1237" s="13" t="s">
        <v>82</v>
      </c>
      <c r="AY1237" s="153" t="s">
        <v>129</v>
      </c>
    </row>
    <row r="1238" spans="2:65" s="1" customFormat="1" ht="44.25" customHeight="1">
      <c r="B1238" s="33"/>
      <c r="C1238" s="128" t="s">
        <v>1288</v>
      </c>
      <c r="D1238" s="128" t="s">
        <v>131</v>
      </c>
      <c r="E1238" s="129" t="s">
        <v>1289</v>
      </c>
      <c r="F1238" s="130" t="s">
        <v>1290</v>
      </c>
      <c r="G1238" s="131" t="s">
        <v>146</v>
      </c>
      <c r="H1238" s="132">
        <v>1</v>
      </c>
      <c r="I1238" s="133"/>
      <c r="J1238" s="134">
        <f>ROUND(I1238*H1238,2)</f>
        <v>0</v>
      </c>
      <c r="K1238" s="130" t="s">
        <v>135</v>
      </c>
      <c r="L1238" s="33"/>
      <c r="M1238" s="135" t="s">
        <v>19</v>
      </c>
      <c r="N1238" s="136" t="s">
        <v>45</v>
      </c>
      <c r="P1238" s="137">
        <f>O1238*H1238</f>
        <v>0</v>
      </c>
      <c r="Q1238" s="137">
        <v>2.3449999999999999E-2</v>
      </c>
      <c r="R1238" s="137">
        <f>Q1238*H1238</f>
        <v>2.3449999999999999E-2</v>
      </c>
      <c r="S1238" s="137">
        <v>0</v>
      </c>
      <c r="T1238" s="138">
        <f>S1238*H1238</f>
        <v>0</v>
      </c>
      <c r="AR1238" s="139" t="s">
        <v>136</v>
      </c>
      <c r="AT1238" s="139" t="s">
        <v>131</v>
      </c>
      <c r="AU1238" s="139" t="s">
        <v>84</v>
      </c>
      <c r="AY1238" s="18" t="s">
        <v>129</v>
      </c>
      <c r="BE1238" s="140">
        <f>IF(N1238="základní",J1238,0)</f>
        <v>0</v>
      </c>
      <c r="BF1238" s="140">
        <f>IF(N1238="snížená",J1238,0)</f>
        <v>0</v>
      </c>
      <c r="BG1238" s="140">
        <f>IF(N1238="zákl. přenesená",J1238,0)</f>
        <v>0</v>
      </c>
      <c r="BH1238" s="140">
        <f>IF(N1238="sníž. přenesená",J1238,0)</f>
        <v>0</v>
      </c>
      <c r="BI1238" s="140">
        <f>IF(N1238="nulová",J1238,0)</f>
        <v>0</v>
      </c>
      <c r="BJ1238" s="18" t="s">
        <v>82</v>
      </c>
      <c r="BK1238" s="140">
        <f>ROUND(I1238*H1238,2)</f>
        <v>0</v>
      </c>
      <c r="BL1238" s="18" t="s">
        <v>136</v>
      </c>
      <c r="BM1238" s="139" t="s">
        <v>1291</v>
      </c>
    </row>
    <row r="1239" spans="2:65" s="1" customFormat="1" ht="11.25">
      <c r="B1239" s="33"/>
      <c r="D1239" s="141" t="s">
        <v>138</v>
      </c>
      <c r="F1239" s="142" t="s">
        <v>1292</v>
      </c>
      <c r="I1239" s="143"/>
      <c r="L1239" s="33"/>
      <c r="M1239" s="144"/>
      <c r="T1239" s="54"/>
      <c r="AT1239" s="18" t="s">
        <v>138</v>
      </c>
      <c r="AU1239" s="18" t="s">
        <v>84</v>
      </c>
    </row>
    <row r="1240" spans="2:65" s="1" customFormat="1" ht="33" customHeight="1">
      <c r="B1240" s="33"/>
      <c r="C1240" s="173" t="s">
        <v>1293</v>
      </c>
      <c r="D1240" s="173" t="s">
        <v>623</v>
      </c>
      <c r="E1240" s="174" t="s">
        <v>1294</v>
      </c>
      <c r="F1240" s="175" t="s">
        <v>1295</v>
      </c>
      <c r="G1240" s="176" t="s">
        <v>146</v>
      </c>
      <c r="H1240" s="177">
        <v>1</v>
      </c>
      <c r="I1240" s="178"/>
      <c r="J1240" s="179">
        <f>ROUND(I1240*H1240,2)</f>
        <v>0</v>
      </c>
      <c r="K1240" s="175" t="s">
        <v>135</v>
      </c>
      <c r="L1240" s="180"/>
      <c r="M1240" s="181" t="s">
        <v>19</v>
      </c>
      <c r="N1240" s="182" t="s">
        <v>45</v>
      </c>
      <c r="P1240" s="137">
        <f>O1240*H1240</f>
        <v>0</v>
      </c>
      <c r="Q1240" s="137">
        <v>0.218</v>
      </c>
      <c r="R1240" s="137">
        <f>Q1240*H1240</f>
        <v>0.218</v>
      </c>
      <c r="S1240" s="137">
        <v>0</v>
      </c>
      <c r="T1240" s="138">
        <f>S1240*H1240</f>
        <v>0</v>
      </c>
      <c r="AR1240" s="139" t="s">
        <v>173</v>
      </c>
      <c r="AT1240" s="139" t="s">
        <v>623</v>
      </c>
      <c r="AU1240" s="139" t="s">
        <v>84</v>
      </c>
      <c r="AY1240" s="18" t="s">
        <v>129</v>
      </c>
      <c r="BE1240" s="140">
        <f>IF(N1240="základní",J1240,0)</f>
        <v>0</v>
      </c>
      <c r="BF1240" s="140">
        <f>IF(N1240="snížená",J1240,0)</f>
        <v>0</v>
      </c>
      <c r="BG1240" s="140">
        <f>IF(N1240="zákl. přenesená",J1240,0)</f>
        <v>0</v>
      </c>
      <c r="BH1240" s="140">
        <f>IF(N1240="sníž. přenesená",J1240,0)</f>
        <v>0</v>
      </c>
      <c r="BI1240" s="140">
        <f>IF(N1240="nulová",J1240,0)</f>
        <v>0</v>
      </c>
      <c r="BJ1240" s="18" t="s">
        <v>82</v>
      </c>
      <c r="BK1240" s="140">
        <f>ROUND(I1240*H1240,2)</f>
        <v>0</v>
      </c>
      <c r="BL1240" s="18" t="s">
        <v>136</v>
      </c>
      <c r="BM1240" s="139" t="s">
        <v>1296</v>
      </c>
    </row>
    <row r="1241" spans="2:65" s="1" customFormat="1" ht="58.5">
      <c r="B1241" s="33"/>
      <c r="D1241" s="146" t="s">
        <v>734</v>
      </c>
      <c r="F1241" s="183" t="s">
        <v>1297</v>
      </c>
      <c r="I1241" s="143"/>
      <c r="L1241" s="33"/>
      <c r="M1241" s="144"/>
      <c r="T1241" s="54"/>
      <c r="AT1241" s="18" t="s">
        <v>734</v>
      </c>
      <c r="AU1241" s="18" t="s">
        <v>84</v>
      </c>
    </row>
    <row r="1242" spans="2:65" s="12" customFormat="1" ht="11.25">
      <c r="B1242" s="145"/>
      <c r="D1242" s="146" t="s">
        <v>140</v>
      </c>
      <c r="E1242" s="147" t="s">
        <v>19</v>
      </c>
      <c r="F1242" s="148" t="s">
        <v>1138</v>
      </c>
      <c r="H1242" s="147" t="s">
        <v>19</v>
      </c>
      <c r="I1242" s="149"/>
      <c r="L1242" s="145"/>
      <c r="M1242" s="150"/>
      <c r="T1242" s="151"/>
      <c r="AT1242" s="147" t="s">
        <v>140</v>
      </c>
      <c r="AU1242" s="147" t="s">
        <v>84</v>
      </c>
      <c r="AV1242" s="12" t="s">
        <v>82</v>
      </c>
      <c r="AW1242" s="12" t="s">
        <v>35</v>
      </c>
      <c r="AX1242" s="12" t="s">
        <v>74</v>
      </c>
      <c r="AY1242" s="147" t="s">
        <v>129</v>
      </c>
    </row>
    <row r="1243" spans="2:65" s="12" customFormat="1" ht="11.25">
      <c r="B1243" s="145"/>
      <c r="D1243" s="146" t="s">
        <v>140</v>
      </c>
      <c r="E1243" s="147" t="s">
        <v>19</v>
      </c>
      <c r="F1243" s="148" t="s">
        <v>854</v>
      </c>
      <c r="H1243" s="147" t="s">
        <v>19</v>
      </c>
      <c r="I1243" s="149"/>
      <c r="L1243" s="145"/>
      <c r="M1243" s="150"/>
      <c r="T1243" s="151"/>
      <c r="AT1243" s="147" t="s">
        <v>140</v>
      </c>
      <c r="AU1243" s="147" t="s">
        <v>84</v>
      </c>
      <c r="AV1243" s="12" t="s">
        <v>82</v>
      </c>
      <c r="AW1243" s="12" t="s">
        <v>35</v>
      </c>
      <c r="AX1243" s="12" t="s">
        <v>74</v>
      </c>
      <c r="AY1243" s="147" t="s">
        <v>129</v>
      </c>
    </row>
    <row r="1244" spans="2:65" s="13" customFormat="1" ht="11.25">
      <c r="B1244" s="152"/>
      <c r="D1244" s="146" t="s">
        <v>140</v>
      </c>
      <c r="E1244" s="153" t="s">
        <v>19</v>
      </c>
      <c r="F1244" s="154" t="s">
        <v>82</v>
      </c>
      <c r="H1244" s="155">
        <v>1</v>
      </c>
      <c r="I1244" s="156"/>
      <c r="L1244" s="152"/>
      <c r="M1244" s="157"/>
      <c r="T1244" s="158"/>
      <c r="AT1244" s="153" t="s">
        <v>140</v>
      </c>
      <c r="AU1244" s="153" t="s">
        <v>84</v>
      </c>
      <c r="AV1244" s="13" t="s">
        <v>84</v>
      </c>
      <c r="AW1244" s="13" t="s">
        <v>35</v>
      </c>
      <c r="AX1244" s="13" t="s">
        <v>82</v>
      </c>
      <c r="AY1244" s="153" t="s">
        <v>129</v>
      </c>
    </row>
    <row r="1245" spans="2:65" s="1" customFormat="1" ht="37.9" customHeight="1">
      <c r="B1245" s="33"/>
      <c r="C1245" s="128" t="s">
        <v>1298</v>
      </c>
      <c r="D1245" s="128" t="s">
        <v>131</v>
      </c>
      <c r="E1245" s="129" t="s">
        <v>1299</v>
      </c>
      <c r="F1245" s="130" t="s">
        <v>1300</v>
      </c>
      <c r="G1245" s="131" t="s">
        <v>252</v>
      </c>
      <c r="H1245" s="132">
        <v>4.5</v>
      </c>
      <c r="I1245" s="133"/>
      <c r="J1245" s="134">
        <f>ROUND(I1245*H1245,2)</f>
        <v>0</v>
      </c>
      <c r="K1245" s="130" t="s">
        <v>135</v>
      </c>
      <c r="L1245" s="33"/>
      <c r="M1245" s="135" t="s">
        <v>19</v>
      </c>
      <c r="N1245" s="136" t="s">
        <v>45</v>
      </c>
      <c r="P1245" s="137">
        <f>O1245*H1245</f>
        <v>0</v>
      </c>
      <c r="Q1245" s="137">
        <v>0</v>
      </c>
      <c r="R1245" s="137">
        <f>Q1245*H1245</f>
        <v>0</v>
      </c>
      <c r="S1245" s="137">
        <v>0</v>
      </c>
      <c r="T1245" s="138">
        <f>S1245*H1245</f>
        <v>0</v>
      </c>
      <c r="AR1245" s="139" t="s">
        <v>136</v>
      </c>
      <c r="AT1245" s="139" t="s">
        <v>131</v>
      </c>
      <c r="AU1245" s="139" t="s">
        <v>84</v>
      </c>
      <c r="AY1245" s="18" t="s">
        <v>129</v>
      </c>
      <c r="BE1245" s="140">
        <f>IF(N1245="základní",J1245,0)</f>
        <v>0</v>
      </c>
      <c r="BF1245" s="140">
        <f>IF(N1245="snížená",J1245,0)</f>
        <v>0</v>
      </c>
      <c r="BG1245" s="140">
        <f>IF(N1245="zákl. přenesená",J1245,0)</f>
        <v>0</v>
      </c>
      <c r="BH1245" s="140">
        <f>IF(N1245="sníž. přenesená",J1245,0)</f>
        <v>0</v>
      </c>
      <c r="BI1245" s="140">
        <f>IF(N1245="nulová",J1245,0)</f>
        <v>0</v>
      </c>
      <c r="BJ1245" s="18" t="s">
        <v>82</v>
      </c>
      <c r="BK1245" s="140">
        <f>ROUND(I1245*H1245,2)</f>
        <v>0</v>
      </c>
      <c r="BL1245" s="18" t="s">
        <v>136</v>
      </c>
      <c r="BM1245" s="139" t="s">
        <v>1301</v>
      </c>
    </row>
    <row r="1246" spans="2:65" s="1" customFormat="1" ht="11.25">
      <c r="B1246" s="33"/>
      <c r="D1246" s="141" t="s">
        <v>138</v>
      </c>
      <c r="F1246" s="142" t="s">
        <v>1302</v>
      </c>
      <c r="I1246" s="143"/>
      <c r="L1246" s="33"/>
      <c r="M1246" s="144"/>
      <c r="T1246" s="54"/>
      <c r="AT1246" s="18" t="s">
        <v>138</v>
      </c>
      <c r="AU1246" s="18" t="s">
        <v>84</v>
      </c>
    </row>
    <row r="1247" spans="2:65" s="12" customFormat="1" ht="22.5">
      <c r="B1247" s="145"/>
      <c r="D1247" s="146" t="s">
        <v>140</v>
      </c>
      <c r="E1247" s="147" t="s">
        <v>19</v>
      </c>
      <c r="F1247" s="148" t="s">
        <v>344</v>
      </c>
      <c r="H1247" s="147" t="s">
        <v>19</v>
      </c>
      <c r="I1247" s="149"/>
      <c r="L1247" s="145"/>
      <c r="M1247" s="150"/>
      <c r="T1247" s="151"/>
      <c r="AT1247" s="147" t="s">
        <v>140</v>
      </c>
      <c r="AU1247" s="147" t="s">
        <v>84</v>
      </c>
      <c r="AV1247" s="12" t="s">
        <v>82</v>
      </c>
      <c r="AW1247" s="12" t="s">
        <v>35</v>
      </c>
      <c r="AX1247" s="12" t="s">
        <v>74</v>
      </c>
      <c r="AY1247" s="147" t="s">
        <v>129</v>
      </c>
    </row>
    <row r="1248" spans="2:65" s="12" customFormat="1" ht="22.5">
      <c r="B1248" s="145"/>
      <c r="D1248" s="146" t="s">
        <v>140</v>
      </c>
      <c r="E1248" s="147" t="s">
        <v>19</v>
      </c>
      <c r="F1248" s="148" t="s">
        <v>345</v>
      </c>
      <c r="H1248" s="147" t="s">
        <v>19</v>
      </c>
      <c r="I1248" s="149"/>
      <c r="L1248" s="145"/>
      <c r="M1248" s="150"/>
      <c r="T1248" s="151"/>
      <c r="AT1248" s="147" t="s">
        <v>140</v>
      </c>
      <c r="AU1248" s="147" t="s">
        <v>84</v>
      </c>
      <c r="AV1248" s="12" t="s">
        <v>82</v>
      </c>
      <c r="AW1248" s="12" t="s">
        <v>35</v>
      </c>
      <c r="AX1248" s="12" t="s">
        <v>74</v>
      </c>
      <c r="AY1248" s="147" t="s">
        <v>129</v>
      </c>
    </row>
    <row r="1249" spans="2:65" s="12" customFormat="1" ht="11.25">
      <c r="B1249" s="145"/>
      <c r="D1249" s="146" t="s">
        <v>140</v>
      </c>
      <c r="E1249" s="147" t="s">
        <v>19</v>
      </c>
      <c r="F1249" s="148" t="s">
        <v>854</v>
      </c>
      <c r="H1249" s="147" t="s">
        <v>19</v>
      </c>
      <c r="I1249" s="149"/>
      <c r="L1249" s="145"/>
      <c r="M1249" s="150"/>
      <c r="T1249" s="151"/>
      <c r="AT1249" s="147" t="s">
        <v>140</v>
      </c>
      <c r="AU1249" s="147" t="s">
        <v>84</v>
      </c>
      <c r="AV1249" s="12" t="s">
        <v>82</v>
      </c>
      <c r="AW1249" s="12" t="s">
        <v>35</v>
      </c>
      <c r="AX1249" s="12" t="s">
        <v>74</v>
      </c>
      <c r="AY1249" s="147" t="s">
        <v>129</v>
      </c>
    </row>
    <row r="1250" spans="2:65" s="13" customFormat="1" ht="11.25">
      <c r="B1250" s="152"/>
      <c r="D1250" s="146" t="s">
        <v>140</v>
      </c>
      <c r="E1250" s="153" t="s">
        <v>19</v>
      </c>
      <c r="F1250" s="154" t="s">
        <v>1303</v>
      </c>
      <c r="H1250" s="155">
        <v>4.5</v>
      </c>
      <c r="I1250" s="156"/>
      <c r="L1250" s="152"/>
      <c r="M1250" s="157"/>
      <c r="T1250" s="158"/>
      <c r="AT1250" s="153" t="s">
        <v>140</v>
      </c>
      <c r="AU1250" s="153" t="s">
        <v>84</v>
      </c>
      <c r="AV1250" s="13" t="s">
        <v>84</v>
      </c>
      <c r="AW1250" s="13" t="s">
        <v>35</v>
      </c>
      <c r="AX1250" s="13" t="s">
        <v>82</v>
      </c>
      <c r="AY1250" s="153" t="s">
        <v>129</v>
      </c>
    </row>
    <row r="1251" spans="2:65" s="1" customFormat="1" ht="24.2" customHeight="1">
      <c r="B1251" s="33"/>
      <c r="C1251" s="173" t="s">
        <v>1304</v>
      </c>
      <c r="D1251" s="173" t="s">
        <v>623</v>
      </c>
      <c r="E1251" s="174" t="s">
        <v>1305</v>
      </c>
      <c r="F1251" s="175" t="s">
        <v>1306</v>
      </c>
      <c r="G1251" s="176" t="s">
        <v>252</v>
      </c>
      <c r="H1251" s="177">
        <v>4.5679999999999996</v>
      </c>
      <c r="I1251" s="178"/>
      <c r="J1251" s="179">
        <f>ROUND(I1251*H1251,2)</f>
        <v>0</v>
      </c>
      <c r="K1251" s="175" t="s">
        <v>135</v>
      </c>
      <c r="L1251" s="180"/>
      <c r="M1251" s="181" t="s">
        <v>19</v>
      </c>
      <c r="N1251" s="182" t="s">
        <v>45</v>
      </c>
      <c r="P1251" s="137">
        <f>O1251*H1251</f>
        <v>0</v>
      </c>
      <c r="Q1251" s="137">
        <v>1.06E-3</v>
      </c>
      <c r="R1251" s="137">
        <f>Q1251*H1251</f>
        <v>4.8420799999999995E-3</v>
      </c>
      <c r="S1251" s="137">
        <v>0</v>
      </c>
      <c r="T1251" s="138">
        <f>S1251*H1251</f>
        <v>0</v>
      </c>
      <c r="AR1251" s="139" t="s">
        <v>173</v>
      </c>
      <c r="AT1251" s="139" t="s">
        <v>623</v>
      </c>
      <c r="AU1251" s="139" t="s">
        <v>84</v>
      </c>
      <c r="AY1251" s="18" t="s">
        <v>129</v>
      </c>
      <c r="BE1251" s="140">
        <f>IF(N1251="základní",J1251,0)</f>
        <v>0</v>
      </c>
      <c r="BF1251" s="140">
        <f>IF(N1251="snížená",J1251,0)</f>
        <v>0</v>
      </c>
      <c r="BG1251" s="140">
        <f>IF(N1251="zákl. přenesená",J1251,0)</f>
        <v>0</v>
      </c>
      <c r="BH1251" s="140">
        <f>IF(N1251="sníž. přenesená",J1251,0)</f>
        <v>0</v>
      </c>
      <c r="BI1251" s="140">
        <f>IF(N1251="nulová",J1251,0)</f>
        <v>0</v>
      </c>
      <c r="BJ1251" s="18" t="s">
        <v>82</v>
      </c>
      <c r="BK1251" s="140">
        <f>ROUND(I1251*H1251,2)</f>
        <v>0</v>
      </c>
      <c r="BL1251" s="18" t="s">
        <v>136</v>
      </c>
      <c r="BM1251" s="139" t="s">
        <v>1307</v>
      </c>
    </row>
    <row r="1252" spans="2:65" s="13" customFormat="1" ht="11.25">
      <c r="B1252" s="152"/>
      <c r="D1252" s="146" t="s">
        <v>140</v>
      </c>
      <c r="F1252" s="154" t="s">
        <v>1308</v>
      </c>
      <c r="H1252" s="155">
        <v>4.5679999999999996</v>
      </c>
      <c r="I1252" s="156"/>
      <c r="L1252" s="152"/>
      <c r="M1252" s="157"/>
      <c r="T1252" s="158"/>
      <c r="AT1252" s="153" t="s">
        <v>140</v>
      </c>
      <c r="AU1252" s="153" t="s">
        <v>84</v>
      </c>
      <c r="AV1252" s="13" t="s">
        <v>84</v>
      </c>
      <c r="AW1252" s="13" t="s">
        <v>4</v>
      </c>
      <c r="AX1252" s="13" t="s">
        <v>82</v>
      </c>
      <c r="AY1252" s="153" t="s">
        <v>129</v>
      </c>
    </row>
    <row r="1253" spans="2:65" s="1" customFormat="1" ht="24.2" customHeight="1">
      <c r="B1253" s="33"/>
      <c r="C1253" s="128" t="s">
        <v>1309</v>
      </c>
      <c r="D1253" s="128" t="s">
        <v>131</v>
      </c>
      <c r="E1253" s="129" t="s">
        <v>1310</v>
      </c>
      <c r="F1253" s="130" t="s">
        <v>1311</v>
      </c>
      <c r="G1253" s="131" t="s">
        <v>252</v>
      </c>
      <c r="H1253" s="132">
        <v>25</v>
      </c>
      <c r="I1253" s="133"/>
      <c r="J1253" s="134">
        <f>ROUND(I1253*H1253,2)</f>
        <v>0</v>
      </c>
      <c r="K1253" s="130" t="s">
        <v>135</v>
      </c>
      <c r="L1253" s="33"/>
      <c r="M1253" s="135" t="s">
        <v>19</v>
      </c>
      <c r="N1253" s="136" t="s">
        <v>45</v>
      </c>
      <c r="P1253" s="137">
        <f>O1253*H1253</f>
        <v>0</v>
      </c>
      <c r="Q1253" s="137">
        <v>1.0000000000000001E-5</v>
      </c>
      <c r="R1253" s="137">
        <f>Q1253*H1253</f>
        <v>2.5000000000000001E-4</v>
      </c>
      <c r="S1253" s="137">
        <v>0</v>
      </c>
      <c r="T1253" s="138">
        <f>S1253*H1253</f>
        <v>0</v>
      </c>
      <c r="AR1253" s="139" t="s">
        <v>136</v>
      </c>
      <c r="AT1253" s="139" t="s">
        <v>131</v>
      </c>
      <c r="AU1253" s="139" t="s">
        <v>84</v>
      </c>
      <c r="AY1253" s="18" t="s">
        <v>129</v>
      </c>
      <c r="BE1253" s="140">
        <f>IF(N1253="základní",J1253,0)</f>
        <v>0</v>
      </c>
      <c r="BF1253" s="140">
        <f>IF(N1253="snížená",J1253,0)</f>
        <v>0</v>
      </c>
      <c r="BG1253" s="140">
        <f>IF(N1253="zákl. přenesená",J1253,0)</f>
        <v>0</v>
      </c>
      <c r="BH1253" s="140">
        <f>IF(N1253="sníž. přenesená",J1253,0)</f>
        <v>0</v>
      </c>
      <c r="BI1253" s="140">
        <f>IF(N1253="nulová",J1253,0)</f>
        <v>0</v>
      </c>
      <c r="BJ1253" s="18" t="s">
        <v>82</v>
      </c>
      <c r="BK1253" s="140">
        <f>ROUND(I1253*H1253,2)</f>
        <v>0</v>
      </c>
      <c r="BL1253" s="18" t="s">
        <v>136</v>
      </c>
      <c r="BM1253" s="139" t="s">
        <v>1312</v>
      </c>
    </row>
    <row r="1254" spans="2:65" s="1" customFormat="1" ht="11.25">
      <c r="B1254" s="33"/>
      <c r="D1254" s="141" t="s">
        <v>138</v>
      </c>
      <c r="F1254" s="142" t="s">
        <v>1313</v>
      </c>
      <c r="I1254" s="143"/>
      <c r="L1254" s="33"/>
      <c r="M1254" s="144"/>
      <c r="T1254" s="54"/>
      <c r="AT1254" s="18" t="s">
        <v>138</v>
      </c>
      <c r="AU1254" s="18" t="s">
        <v>84</v>
      </c>
    </row>
    <row r="1255" spans="2:65" s="12" customFormat="1" ht="11.25">
      <c r="B1255" s="145"/>
      <c r="D1255" s="146" t="s">
        <v>140</v>
      </c>
      <c r="E1255" s="147" t="s">
        <v>19</v>
      </c>
      <c r="F1255" s="148" t="s">
        <v>141</v>
      </c>
      <c r="H1255" s="147" t="s">
        <v>19</v>
      </c>
      <c r="I1255" s="149"/>
      <c r="L1255" s="145"/>
      <c r="M1255" s="150"/>
      <c r="T1255" s="151"/>
      <c r="AT1255" s="147" t="s">
        <v>140</v>
      </c>
      <c r="AU1255" s="147" t="s">
        <v>84</v>
      </c>
      <c r="AV1255" s="12" t="s">
        <v>82</v>
      </c>
      <c r="AW1255" s="12" t="s">
        <v>35</v>
      </c>
      <c r="AX1255" s="12" t="s">
        <v>74</v>
      </c>
      <c r="AY1255" s="147" t="s">
        <v>129</v>
      </c>
    </row>
    <row r="1256" spans="2:65" s="12" customFormat="1" ht="11.25">
      <c r="B1256" s="145"/>
      <c r="D1256" s="146" t="s">
        <v>140</v>
      </c>
      <c r="E1256" s="147" t="s">
        <v>19</v>
      </c>
      <c r="F1256" s="148" t="s">
        <v>659</v>
      </c>
      <c r="H1256" s="147" t="s">
        <v>19</v>
      </c>
      <c r="I1256" s="149"/>
      <c r="L1256" s="145"/>
      <c r="M1256" s="150"/>
      <c r="T1256" s="151"/>
      <c r="AT1256" s="147" t="s">
        <v>140</v>
      </c>
      <c r="AU1256" s="147" t="s">
        <v>84</v>
      </c>
      <c r="AV1256" s="12" t="s">
        <v>82</v>
      </c>
      <c r="AW1256" s="12" t="s">
        <v>35</v>
      </c>
      <c r="AX1256" s="12" t="s">
        <v>74</v>
      </c>
      <c r="AY1256" s="147" t="s">
        <v>129</v>
      </c>
    </row>
    <row r="1257" spans="2:65" s="12" customFormat="1" ht="11.25">
      <c r="B1257" s="145"/>
      <c r="D1257" s="146" t="s">
        <v>140</v>
      </c>
      <c r="E1257" s="147" t="s">
        <v>19</v>
      </c>
      <c r="F1257" s="148" t="s">
        <v>660</v>
      </c>
      <c r="H1257" s="147" t="s">
        <v>19</v>
      </c>
      <c r="I1257" s="149"/>
      <c r="L1257" s="145"/>
      <c r="M1257" s="150"/>
      <c r="T1257" s="151"/>
      <c r="AT1257" s="147" t="s">
        <v>140</v>
      </c>
      <c r="AU1257" s="147" t="s">
        <v>84</v>
      </c>
      <c r="AV1257" s="12" t="s">
        <v>82</v>
      </c>
      <c r="AW1257" s="12" t="s">
        <v>35</v>
      </c>
      <c r="AX1257" s="12" t="s">
        <v>74</v>
      </c>
      <c r="AY1257" s="147" t="s">
        <v>129</v>
      </c>
    </row>
    <row r="1258" spans="2:65" s="12" customFormat="1" ht="22.5">
      <c r="B1258" s="145"/>
      <c r="D1258" s="146" t="s">
        <v>140</v>
      </c>
      <c r="E1258" s="147" t="s">
        <v>19</v>
      </c>
      <c r="F1258" s="148" t="s">
        <v>1314</v>
      </c>
      <c r="H1258" s="147" t="s">
        <v>19</v>
      </c>
      <c r="I1258" s="149"/>
      <c r="L1258" s="145"/>
      <c r="M1258" s="150"/>
      <c r="T1258" s="151"/>
      <c r="AT1258" s="147" t="s">
        <v>140</v>
      </c>
      <c r="AU1258" s="147" t="s">
        <v>84</v>
      </c>
      <c r="AV1258" s="12" t="s">
        <v>82</v>
      </c>
      <c r="AW1258" s="12" t="s">
        <v>35</v>
      </c>
      <c r="AX1258" s="12" t="s">
        <v>74</v>
      </c>
      <c r="AY1258" s="147" t="s">
        <v>129</v>
      </c>
    </row>
    <row r="1259" spans="2:65" s="13" customFormat="1" ht="11.25">
      <c r="B1259" s="152"/>
      <c r="D1259" s="146" t="s">
        <v>140</v>
      </c>
      <c r="E1259" s="153" t="s">
        <v>19</v>
      </c>
      <c r="F1259" s="154" t="s">
        <v>1315</v>
      </c>
      <c r="H1259" s="155">
        <v>25</v>
      </c>
      <c r="I1259" s="156"/>
      <c r="L1259" s="152"/>
      <c r="M1259" s="157"/>
      <c r="T1259" s="158"/>
      <c r="AT1259" s="153" t="s">
        <v>140</v>
      </c>
      <c r="AU1259" s="153" t="s">
        <v>84</v>
      </c>
      <c r="AV1259" s="13" t="s">
        <v>84</v>
      </c>
      <c r="AW1259" s="13" t="s">
        <v>35</v>
      </c>
      <c r="AX1259" s="13" t="s">
        <v>82</v>
      </c>
      <c r="AY1259" s="153" t="s">
        <v>129</v>
      </c>
    </row>
    <row r="1260" spans="2:65" s="1" customFormat="1" ht="24.2" customHeight="1">
      <c r="B1260" s="33"/>
      <c r="C1260" s="173" t="s">
        <v>1316</v>
      </c>
      <c r="D1260" s="173" t="s">
        <v>623</v>
      </c>
      <c r="E1260" s="174" t="s">
        <v>1317</v>
      </c>
      <c r="F1260" s="175" t="s">
        <v>1318</v>
      </c>
      <c r="G1260" s="176" t="s">
        <v>252</v>
      </c>
      <c r="H1260" s="177">
        <v>25.75</v>
      </c>
      <c r="I1260" s="178"/>
      <c r="J1260" s="179">
        <f>ROUND(I1260*H1260,2)</f>
        <v>0</v>
      </c>
      <c r="K1260" s="175" t="s">
        <v>135</v>
      </c>
      <c r="L1260" s="180"/>
      <c r="M1260" s="181" t="s">
        <v>19</v>
      </c>
      <c r="N1260" s="182" t="s">
        <v>45</v>
      </c>
      <c r="P1260" s="137">
        <f>O1260*H1260</f>
        <v>0</v>
      </c>
      <c r="Q1260" s="137">
        <v>2.6700000000000001E-3</v>
      </c>
      <c r="R1260" s="137">
        <f>Q1260*H1260</f>
        <v>6.8752500000000008E-2</v>
      </c>
      <c r="S1260" s="137">
        <v>0</v>
      </c>
      <c r="T1260" s="138">
        <f>S1260*H1260</f>
        <v>0</v>
      </c>
      <c r="AR1260" s="139" t="s">
        <v>173</v>
      </c>
      <c r="AT1260" s="139" t="s">
        <v>623</v>
      </c>
      <c r="AU1260" s="139" t="s">
        <v>84</v>
      </c>
      <c r="AY1260" s="18" t="s">
        <v>129</v>
      </c>
      <c r="BE1260" s="140">
        <f>IF(N1260="základní",J1260,0)</f>
        <v>0</v>
      </c>
      <c r="BF1260" s="140">
        <f>IF(N1260="snížená",J1260,0)</f>
        <v>0</v>
      </c>
      <c r="BG1260" s="140">
        <f>IF(N1260="zákl. přenesená",J1260,0)</f>
        <v>0</v>
      </c>
      <c r="BH1260" s="140">
        <f>IF(N1260="sníž. přenesená",J1260,0)</f>
        <v>0</v>
      </c>
      <c r="BI1260" s="140">
        <f>IF(N1260="nulová",J1260,0)</f>
        <v>0</v>
      </c>
      <c r="BJ1260" s="18" t="s">
        <v>82</v>
      </c>
      <c r="BK1260" s="140">
        <f>ROUND(I1260*H1260,2)</f>
        <v>0</v>
      </c>
      <c r="BL1260" s="18" t="s">
        <v>136</v>
      </c>
      <c r="BM1260" s="139" t="s">
        <v>1319</v>
      </c>
    </row>
    <row r="1261" spans="2:65" s="13" customFormat="1" ht="11.25">
      <c r="B1261" s="152"/>
      <c r="D1261" s="146" t="s">
        <v>140</v>
      </c>
      <c r="F1261" s="154" t="s">
        <v>1320</v>
      </c>
      <c r="H1261" s="155">
        <v>25.75</v>
      </c>
      <c r="I1261" s="156"/>
      <c r="L1261" s="152"/>
      <c r="M1261" s="157"/>
      <c r="T1261" s="158"/>
      <c r="AT1261" s="153" t="s">
        <v>140</v>
      </c>
      <c r="AU1261" s="153" t="s">
        <v>84</v>
      </c>
      <c r="AV1261" s="13" t="s">
        <v>84</v>
      </c>
      <c r="AW1261" s="13" t="s">
        <v>4</v>
      </c>
      <c r="AX1261" s="13" t="s">
        <v>82</v>
      </c>
      <c r="AY1261" s="153" t="s">
        <v>129</v>
      </c>
    </row>
    <row r="1262" spans="2:65" s="1" customFormat="1" ht="37.9" customHeight="1">
      <c r="B1262" s="33"/>
      <c r="C1262" s="128" t="s">
        <v>1321</v>
      </c>
      <c r="D1262" s="128" t="s">
        <v>131</v>
      </c>
      <c r="E1262" s="129" t="s">
        <v>1322</v>
      </c>
      <c r="F1262" s="130" t="s">
        <v>1323</v>
      </c>
      <c r="G1262" s="131" t="s">
        <v>252</v>
      </c>
      <c r="H1262" s="132">
        <v>11.6</v>
      </c>
      <c r="I1262" s="133"/>
      <c r="J1262" s="134">
        <f>ROUND(I1262*H1262,2)</f>
        <v>0</v>
      </c>
      <c r="K1262" s="130" t="s">
        <v>135</v>
      </c>
      <c r="L1262" s="33"/>
      <c r="M1262" s="135" t="s">
        <v>19</v>
      </c>
      <c r="N1262" s="136" t="s">
        <v>45</v>
      </c>
      <c r="P1262" s="137">
        <f>O1262*H1262</f>
        <v>0</v>
      </c>
      <c r="Q1262" s="137">
        <v>0</v>
      </c>
      <c r="R1262" s="137">
        <f>Q1262*H1262</f>
        <v>0</v>
      </c>
      <c r="S1262" s="137">
        <v>0</v>
      </c>
      <c r="T1262" s="138">
        <f>S1262*H1262</f>
        <v>0</v>
      </c>
      <c r="AR1262" s="139" t="s">
        <v>136</v>
      </c>
      <c r="AT1262" s="139" t="s">
        <v>131</v>
      </c>
      <c r="AU1262" s="139" t="s">
        <v>84</v>
      </c>
      <c r="AY1262" s="18" t="s">
        <v>129</v>
      </c>
      <c r="BE1262" s="140">
        <f>IF(N1262="základní",J1262,0)</f>
        <v>0</v>
      </c>
      <c r="BF1262" s="140">
        <f>IF(N1262="snížená",J1262,0)</f>
        <v>0</v>
      </c>
      <c r="BG1262" s="140">
        <f>IF(N1262="zákl. přenesená",J1262,0)</f>
        <v>0</v>
      </c>
      <c r="BH1262" s="140">
        <f>IF(N1262="sníž. přenesená",J1262,0)</f>
        <v>0</v>
      </c>
      <c r="BI1262" s="140">
        <f>IF(N1262="nulová",J1262,0)</f>
        <v>0</v>
      </c>
      <c r="BJ1262" s="18" t="s">
        <v>82</v>
      </c>
      <c r="BK1262" s="140">
        <f>ROUND(I1262*H1262,2)</f>
        <v>0</v>
      </c>
      <c r="BL1262" s="18" t="s">
        <v>136</v>
      </c>
      <c r="BM1262" s="139" t="s">
        <v>1324</v>
      </c>
    </row>
    <row r="1263" spans="2:65" s="1" customFormat="1" ht="11.25">
      <c r="B1263" s="33"/>
      <c r="D1263" s="141" t="s">
        <v>138</v>
      </c>
      <c r="F1263" s="142" t="s">
        <v>1325</v>
      </c>
      <c r="I1263" s="143"/>
      <c r="L1263" s="33"/>
      <c r="M1263" s="144"/>
      <c r="T1263" s="54"/>
      <c r="AT1263" s="18" t="s">
        <v>138</v>
      </c>
      <c r="AU1263" s="18" t="s">
        <v>84</v>
      </c>
    </row>
    <row r="1264" spans="2:65" s="12" customFormat="1" ht="11.25">
      <c r="B1264" s="145"/>
      <c r="D1264" s="146" t="s">
        <v>140</v>
      </c>
      <c r="E1264" s="147" t="s">
        <v>19</v>
      </c>
      <c r="F1264" s="148" t="s">
        <v>141</v>
      </c>
      <c r="H1264" s="147" t="s">
        <v>19</v>
      </c>
      <c r="I1264" s="149"/>
      <c r="L1264" s="145"/>
      <c r="M1264" s="150"/>
      <c r="T1264" s="151"/>
      <c r="AT1264" s="147" t="s">
        <v>140</v>
      </c>
      <c r="AU1264" s="147" t="s">
        <v>84</v>
      </c>
      <c r="AV1264" s="12" t="s">
        <v>82</v>
      </c>
      <c r="AW1264" s="12" t="s">
        <v>35</v>
      </c>
      <c r="AX1264" s="12" t="s">
        <v>74</v>
      </c>
      <c r="AY1264" s="147" t="s">
        <v>129</v>
      </c>
    </row>
    <row r="1265" spans="2:65" s="12" customFormat="1" ht="22.5">
      <c r="B1265" s="145"/>
      <c r="D1265" s="146" t="s">
        <v>140</v>
      </c>
      <c r="E1265" s="147" t="s">
        <v>19</v>
      </c>
      <c r="F1265" s="148" t="s">
        <v>1326</v>
      </c>
      <c r="H1265" s="147" t="s">
        <v>19</v>
      </c>
      <c r="I1265" s="149"/>
      <c r="L1265" s="145"/>
      <c r="M1265" s="150"/>
      <c r="T1265" s="151"/>
      <c r="AT1265" s="147" t="s">
        <v>140</v>
      </c>
      <c r="AU1265" s="147" t="s">
        <v>84</v>
      </c>
      <c r="AV1265" s="12" t="s">
        <v>82</v>
      </c>
      <c r="AW1265" s="12" t="s">
        <v>35</v>
      </c>
      <c r="AX1265" s="12" t="s">
        <v>74</v>
      </c>
      <c r="AY1265" s="147" t="s">
        <v>129</v>
      </c>
    </row>
    <row r="1266" spans="2:65" s="13" customFormat="1" ht="11.25">
      <c r="B1266" s="152"/>
      <c r="D1266" s="146" t="s">
        <v>140</v>
      </c>
      <c r="E1266" s="153" t="s">
        <v>19</v>
      </c>
      <c r="F1266" s="154" t="s">
        <v>1327</v>
      </c>
      <c r="H1266" s="155">
        <v>11.6</v>
      </c>
      <c r="I1266" s="156"/>
      <c r="L1266" s="152"/>
      <c r="M1266" s="157"/>
      <c r="T1266" s="158"/>
      <c r="AT1266" s="153" t="s">
        <v>140</v>
      </c>
      <c r="AU1266" s="153" t="s">
        <v>84</v>
      </c>
      <c r="AV1266" s="13" t="s">
        <v>84</v>
      </c>
      <c r="AW1266" s="13" t="s">
        <v>35</v>
      </c>
      <c r="AX1266" s="13" t="s">
        <v>82</v>
      </c>
      <c r="AY1266" s="153" t="s">
        <v>129</v>
      </c>
    </row>
    <row r="1267" spans="2:65" s="1" customFormat="1" ht="24.2" customHeight="1">
      <c r="B1267" s="33"/>
      <c r="C1267" s="173" t="s">
        <v>1328</v>
      </c>
      <c r="D1267" s="173" t="s">
        <v>623</v>
      </c>
      <c r="E1267" s="174" t="s">
        <v>1329</v>
      </c>
      <c r="F1267" s="175" t="s">
        <v>1330</v>
      </c>
      <c r="G1267" s="176" t="s">
        <v>252</v>
      </c>
      <c r="H1267" s="177">
        <v>11.773999999999999</v>
      </c>
      <c r="I1267" s="178"/>
      <c r="J1267" s="179">
        <f>ROUND(I1267*H1267,2)</f>
        <v>0</v>
      </c>
      <c r="K1267" s="175" t="s">
        <v>135</v>
      </c>
      <c r="L1267" s="180"/>
      <c r="M1267" s="181" t="s">
        <v>19</v>
      </c>
      <c r="N1267" s="182" t="s">
        <v>45</v>
      </c>
      <c r="P1267" s="137">
        <f>O1267*H1267</f>
        <v>0</v>
      </c>
      <c r="Q1267" s="137">
        <v>5.9499999999999997E-2</v>
      </c>
      <c r="R1267" s="137">
        <f>Q1267*H1267</f>
        <v>0.70055299999999987</v>
      </c>
      <c r="S1267" s="137">
        <v>0</v>
      </c>
      <c r="T1267" s="138">
        <f>S1267*H1267</f>
        <v>0</v>
      </c>
      <c r="AR1267" s="139" t="s">
        <v>173</v>
      </c>
      <c r="AT1267" s="139" t="s">
        <v>623</v>
      </c>
      <c r="AU1267" s="139" t="s">
        <v>84</v>
      </c>
      <c r="AY1267" s="18" t="s">
        <v>129</v>
      </c>
      <c r="BE1267" s="140">
        <f>IF(N1267="základní",J1267,0)</f>
        <v>0</v>
      </c>
      <c r="BF1267" s="140">
        <f>IF(N1267="snížená",J1267,0)</f>
        <v>0</v>
      </c>
      <c r="BG1267" s="140">
        <f>IF(N1267="zákl. přenesená",J1267,0)</f>
        <v>0</v>
      </c>
      <c r="BH1267" s="140">
        <f>IF(N1267="sníž. přenesená",J1267,0)</f>
        <v>0</v>
      </c>
      <c r="BI1267" s="140">
        <f>IF(N1267="nulová",J1267,0)</f>
        <v>0</v>
      </c>
      <c r="BJ1267" s="18" t="s">
        <v>82</v>
      </c>
      <c r="BK1267" s="140">
        <f>ROUND(I1267*H1267,2)</f>
        <v>0</v>
      </c>
      <c r="BL1267" s="18" t="s">
        <v>136</v>
      </c>
      <c r="BM1267" s="139" t="s">
        <v>1331</v>
      </c>
    </row>
    <row r="1268" spans="2:65" s="13" customFormat="1" ht="11.25">
      <c r="B1268" s="152"/>
      <c r="D1268" s="146" t="s">
        <v>140</v>
      </c>
      <c r="F1268" s="154" t="s">
        <v>1332</v>
      </c>
      <c r="H1268" s="155">
        <v>11.773999999999999</v>
      </c>
      <c r="I1268" s="156"/>
      <c r="L1268" s="152"/>
      <c r="M1268" s="157"/>
      <c r="T1268" s="158"/>
      <c r="AT1268" s="153" t="s">
        <v>140</v>
      </c>
      <c r="AU1268" s="153" t="s">
        <v>84</v>
      </c>
      <c r="AV1268" s="13" t="s">
        <v>84</v>
      </c>
      <c r="AW1268" s="13" t="s">
        <v>4</v>
      </c>
      <c r="AX1268" s="13" t="s">
        <v>82</v>
      </c>
      <c r="AY1268" s="153" t="s">
        <v>129</v>
      </c>
    </row>
    <row r="1269" spans="2:65" s="1" customFormat="1" ht="37.9" customHeight="1">
      <c r="B1269" s="33"/>
      <c r="C1269" s="128" t="s">
        <v>1333</v>
      </c>
      <c r="D1269" s="128" t="s">
        <v>131</v>
      </c>
      <c r="E1269" s="129" t="s">
        <v>1334</v>
      </c>
      <c r="F1269" s="130" t="s">
        <v>1335</v>
      </c>
      <c r="G1269" s="131" t="s">
        <v>252</v>
      </c>
      <c r="H1269" s="132">
        <v>38.6</v>
      </c>
      <c r="I1269" s="133"/>
      <c r="J1269" s="134">
        <f>ROUND(I1269*H1269,2)</f>
        <v>0</v>
      </c>
      <c r="K1269" s="130" t="s">
        <v>135</v>
      </c>
      <c r="L1269" s="33"/>
      <c r="M1269" s="135" t="s">
        <v>19</v>
      </c>
      <c r="N1269" s="136" t="s">
        <v>45</v>
      </c>
      <c r="P1269" s="137">
        <f>O1269*H1269</f>
        <v>0</v>
      </c>
      <c r="Q1269" s="137">
        <v>0</v>
      </c>
      <c r="R1269" s="137">
        <f>Q1269*H1269</f>
        <v>0</v>
      </c>
      <c r="S1269" s="137">
        <v>0</v>
      </c>
      <c r="T1269" s="138">
        <f>S1269*H1269</f>
        <v>0</v>
      </c>
      <c r="AR1269" s="139" t="s">
        <v>136</v>
      </c>
      <c r="AT1269" s="139" t="s">
        <v>131</v>
      </c>
      <c r="AU1269" s="139" t="s">
        <v>84</v>
      </c>
      <c r="AY1269" s="18" t="s">
        <v>129</v>
      </c>
      <c r="BE1269" s="140">
        <f>IF(N1269="základní",J1269,0)</f>
        <v>0</v>
      </c>
      <c r="BF1269" s="140">
        <f>IF(N1269="snížená",J1269,0)</f>
        <v>0</v>
      </c>
      <c r="BG1269" s="140">
        <f>IF(N1269="zákl. přenesená",J1269,0)</f>
        <v>0</v>
      </c>
      <c r="BH1269" s="140">
        <f>IF(N1269="sníž. přenesená",J1269,0)</f>
        <v>0</v>
      </c>
      <c r="BI1269" s="140">
        <f>IF(N1269="nulová",J1269,0)</f>
        <v>0</v>
      </c>
      <c r="BJ1269" s="18" t="s">
        <v>82</v>
      </c>
      <c r="BK1269" s="140">
        <f>ROUND(I1269*H1269,2)</f>
        <v>0</v>
      </c>
      <c r="BL1269" s="18" t="s">
        <v>136</v>
      </c>
      <c r="BM1269" s="139" t="s">
        <v>1336</v>
      </c>
    </row>
    <row r="1270" spans="2:65" s="1" customFormat="1" ht="11.25">
      <c r="B1270" s="33"/>
      <c r="D1270" s="141" t="s">
        <v>138</v>
      </c>
      <c r="F1270" s="142" t="s">
        <v>1337</v>
      </c>
      <c r="I1270" s="143"/>
      <c r="L1270" s="33"/>
      <c r="M1270" s="144"/>
      <c r="T1270" s="54"/>
      <c r="AT1270" s="18" t="s">
        <v>138</v>
      </c>
      <c r="AU1270" s="18" t="s">
        <v>84</v>
      </c>
    </row>
    <row r="1271" spans="2:65" s="12" customFormat="1" ht="11.25">
      <c r="B1271" s="145"/>
      <c r="D1271" s="146" t="s">
        <v>140</v>
      </c>
      <c r="E1271" s="147" t="s">
        <v>19</v>
      </c>
      <c r="F1271" s="148" t="s">
        <v>141</v>
      </c>
      <c r="H1271" s="147" t="s">
        <v>19</v>
      </c>
      <c r="I1271" s="149"/>
      <c r="L1271" s="145"/>
      <c r="M1271" s="150"/>
      <c r="T1271" s="151"/>
      <c r="AT1271" s="147" t="s">
        <v>140</v>
      </c>
      <c r="AU1271" s="147" t="s">
        <v>84</v>
      </c>
      <c r="AV1271" s="12" t="s">
        <v>82</v>
      </c>
      <c r="AW1271" s="12" t="s">
        <v>35</v>
      </c>
      <c r="AX1271" s="12" t="s">
        <v>74</v>
      </c>
      <c r="AY1271" s="147" t="s">
        <v>129</v>
      </c>
    </row>
    <row r="1272" spans="2:65" s="12" customFormat="1" ht="11.25">
      <c r="B1272" s="145"/>
      <c r="D1272" s="146" t="s">
        <v>140</v>
      </c>
      <c r="E1272" s="147" t="s">
        <v>19</v>
      </c>
      <c r="F1272" s="148" t="s">
        <v>1138</v>
      </c>
      <c r="H1272" s="147" t="s">
        <v>19</v>
      </c>
      <c r="I1272" s="149"/>
      <c r="L1272" s="145"/>
      <c r="M1272" s="150"/>
      <c r="T1272" s="151"/>
      <c r="AT1272" s="147" t="s">
        <v>140</v>
      </c>
      <c r="AU1272" s="147" t="s">
        <v>84</v>
      </c>
      <c r="AV1272" s="12" t="s">
        <v>82</v>
      </c>
      <c r="AW1272" s="12" t="s">
        <v>35</v>
      </c>
      <c r="AX1272" s="12" t="s">
        <v>74</v>
      </c>
      <c r="AY1272" s="147" t="s">
        <v>129</v>
      </c>
    </row>
    <row r="1273" spans="2:65" s="12" customFormat="1" ht="11.25">
      <c r="B1273" s="145"/>
      <c r="D1273" s="146" t="s">
        <v>140</v>
      </c>
      <c r="E1273" s="147" t="s">
        <v>19</v>
      </c>
      <c r="F1273" s="148" t="s">
        <v>854</v>
      </c>
      <c r="H1273" s="147" t="s">
        <v>19</v>
      </c>
      <c r="I1273" s="149"/>
      <c r="L1273" s="145"/>
      <c r="M1273" s="150"/>
      <c r="T1273" s="151"/>
      <c r="AT1273" s="147" t="s">
        <v>140</v>
      </c>
      <c r="AU1273" s="147" t="s">
        <v>84</v>
      </c>
      <c r="AV1273" s="12" t="s">
        <v>82</v>
      </c>
      <c r="AW1273" s="12" t="s">
        <v>35</v>
      </c>
      <c r="AX1273" s="12" t="s">
        <v>74</v>
      </c>
      <c r="AY1273" s="147" t="s">
        <v>129</v>
      </c>
    </row>
    <row r="1274" spans="2:65" s="13" customFormat="1" ht="11.25">
      <c r="B1274" s="152"/>
      <c r="D1274" s="146" t="s">
        <v>140</v>
      </c>
      <c r="E1274" s="153" t="s">
        <v>19</v>
      </c>
      <c r="F1274" s="154" t="s">
        <v>1338</v>
      </c>
      <c r="H1274" s="155">
        <v>23.2</v>
      </c>
      <c r="I1274" s="156"/>
      <c r="L1274" s="152"/>
      <c r="M1274" s="157"/>
      <c r="T1274" s="158"/>
      <c r="AT1274" s="153" t="s">
        <v>140</v>
      </c>
      <c r="AU1274" s="153" t="s">
        <v>84</v>
      </c>
      <c r="AV1274" s="13" t="s">
        <v>84</v>
      </c>
      <c r="AW1274" s="13" t="s">
        <v>35</v>
      </c>
      <c r="AX1274" s="13" t="s">
        <v>74</v>
      </c>
      <c r="AY1274" s="153" t="s">
        <v>129</v>
      </c>
    </row>
    <row r="1275" spans="2:65" s="13" customFormat="1" ht="11.25">
      <c r="B1275" s="152"/>
      <c r="D1275" s="146" t="s">
        <v>140</v>
      </c>
      <c r="E1275" s="153" t="s">
        <v>19</v>
      </c>
      <c r="F1275" s="154" t="s">
        <v>1339</v>
      </c>
      <c r="H1275" s="155">
        <v>15.4</v>
      </c>
      <c r="I1275" s="156"/>
      <c r="L1275" s="152"/>
      <c r="M1275" s="157"/>
      <c r="T1275" s="158"/>
      <c r="AT1275" s="153" t="s">
        <v>140</v>
      </c>
      <c r="AU1275" s="153" t="s">
        <v>84</v>
      </c>
      <c r="AV1275" s="13" t="s">
        <v>84</v>
      </c>
      <c r="AW1275" s="13" t="s">
        <v>35</v>
      </c>
      <c r="AX1275" s="13" t="s">
        <v>74</v>
      </c>
      <c r="AY1275" s="153" t="s">
        <v>129</v>
      </c>
    </row>
    <row r="1276" spans="2:65" s="14" customFormat="1" ht="11.25">
      <c r="B1276" s="159"/>
      <c r="D1276" s="146" t="s">
        <v>140</v>
      </c>
      <c r="E1276" s="160" t="s">
        <v>19</v>
      </c>
      <c r="F1276" s="161" t="s">
        <v>190</v>
      </c>
      <c r="H1276" s="162">
        <v>38.6</v>
      </c>
      <c r="I1276" s="163"/>
      <c r="L1276" s="159"/>
      <c r="M1276" s="164"/>
      <c r="T1276" s="165"/>
      <c r="AT1276" s="160" t="s">
        <v>140</v>
      </c>
      <c r="AU1276" s="160" t="s">
        <v>84</v>
      </c>
      <c r="AV1276" s="14" t="s">
        <v>136</v>
      </c>
      <c r="AW1276" s="14" t="s">
        <v>35</v>
      </c>
      <c r="AX1276" s="14" t="s">
        <v>82</v>
      </c>
      <c r="AY1276" s="160" t="s">
        <v>129</v>
      </c>
    </row>
    <row r="1277" spans="2:65" s="1" customFormat="1" ht="24.2" customHeight="1">
      <c r="B1277" s="33"/>
      <c r="C1277" s="173" t="s">
        <v>1340</v>
      </c>
      <c r="D1277" s="173" t="s">
        <v>623</v>
      </c>
      <c r="E1277" s="174" t="s">
        <v>1341</v>
      </c>
      <c r="F1277" s="175" t="s">
        <v>1342</v>
      </c>
      <c r="G1277" s="176" t="s">
        <v>252</v>
      </c>
      <c r="H1277" s="177">
        <v>39.179000000000002</v>
      </c>
      <c r="I1277" s="178"/>
      <c r="J1277" s="179">
        <f>ROUND(I1277*H1277,2)</f>
        <v>0</v>
      </c>
      <c r="K1277" s="175" t="s">
        <v>19</v>
      </c>
      <c r="L1277" s="180"/>
      <c r="M1277" s="181" t="s">
        <v>19</v>
      </c>
      <c r="N1277" s="182" t="s">
        <v>45</v>
      </c>
      <c r="P1277" s="137">
        <f>O1277*H1277</f>
        <v>0</v>
      </c>
      <c r="Q1277" s="137">
        <v>0.11269999999999999</v>
      </c>
      <c r="R1277" s="137">
        <f>Q1277*H1277</f>
        <v>4.4154733000000004</v>
      </c>
      <c r="S1277" s="137">
        <v>0</v>
      </c>
      <c r="T1277" s="138">
        <f>S1277*H1277</f>
        <v>0</v>
      </c>
      <c r="AR1277" s="139" t="s">
        <v>173</v>
      </c>
      <c r="AT1277" s="139" t="s">
        <v>623</v>
      </c>
      <c r="AU1277" s="139" t="s">
        <v>84</v>
      </c>
      <c r="AY1277" s="18" t="s">
        <v>129</v>
      </c>
      <c r="BE1277" s="140">
        <f>IF(N1277="základní",J1277,0)</f>
        <v>0</v>
      </c>
      <c r="BF1277" s="140">
        <f>IF(N1277="snížená",J1277,0)</f>
        <v>0</v>
      </c>
      <c r="BG1277" s="140">
        <f>IF(N1277="zákl. přenesená",J1277,0)</f>
        <v>0</v>
      </c>
      <c r="BH1277" s="140">
        <f>IF(N1277="sníž. přenesená",J1277,0)</f>
        <v>0</v>
      </c>
      <c r="BI1277" s="140">
        <f>IF(N1277="nulová",J1277,0)</f>
        <v>0</v>
      </c>
      <c r="BJ1277" s="18" t="s">
        <v>82</v>
      </c>
      <c r="BK1277" s="140">
        <f>ROUND(I1277*H1277,2)</f>
        <v>0</v>
      </c>
      <c r="BL1277" s="18" t="s">
        <v>136</v>
      </c>
      <c r="BM1277" s="139" t="s">
        <v>1343</v>
      </c>
    </row>
    <row r="1278" spans="2:65" s="13" customFormat="1" ht="11.25">
      <c r="B1278" s="152"/>
      <c r="D1278" s="146" t="s">
        <v>140</v>
      </c>
      <c r="F1278" s="154" t="s">
        <v>1344</v>
      </c>
      <c r="H1278" s="155">
        <v>39.179000000000002</v>
      </c>
      <c r="I1278" s="156"/>
      <c r="L1278" s="152"/>
      <c r="M1278" s="157"/>
      <c r="T1278" s="158"/>
      <c r="AT1278" s="153" t="s">
        <v>140</v>
      </c>
      <c r="AU1278" s="153" t="s">
        <v>84</v>
      </c>
      <c r="AV1278" s="13" t="s">
        <v>84</v>
      </c>
      <c r="AW1278" s="13" t="s">
        <v>4</v>
      </c>
      <c r="AX1278" s="13" t="s">
        <v>82</v>
      </c>
      <c r="AY1278" s="153" t="s">
        <v>129</v>
      </c>
    </row>
    <row r="1279" spans="2:65" s="1" customFormat="1" ht="44.25" customHeight="1">
      <c r="B1279" s="33"/>
      <c r="C1279" s="128" t="s">
        <v>1345</v>
      </c>
      <c r="D1279" s="128" t="s">
        <v>131</v>
      </c>
      <c r="E1279" s="129" t="s">
        <v>1346</v>
      </c>
      <c r="F1279" s="130" t="s">
        <v>1347</v>
      </c>
      <c r="G1279" s="131" t="s">
        <v>146</v>
      </c>
      <c r="H1279" s="132">
        <v>4</v>
      </c>
      <c r="I1279" s="133"/>
      <c r="J1279" s="134">
        <f>ROUND(I1279*H1279,2)</f>
        <v>0</v>
      </c>
      <c r="K1279" s="130" t="s">
        <v>135</v>
      </c>
      <c r="L1279" s="33"/>
      <c r="M1279" s="135" t="s">
        <v>19</v>
      </c>
      <c r="N1279" s="136" t="s">
        <v>45</v>
      </c>
      <c r="P1279" s="137">
        <f>O1279*H1279</f>
        <v>0</v>
      </c>
      <c r="Q1279" s="137">
        <v>0</v>
      </c>
      <c r="R1279" s="137">
        <f>Q1279*H1279</f>
        <v>0</v>
      </c>
      <c r="S1279" s="137">
        <v>0</v>
      </c>
      <c r="T1279" s="138">
        <f>S1279*H1279</f>
        <v>0</v>
      </c>
      <c r="AR1279" s="139" t="s">
        <v>136</v>
      </c>
      <c r="AT1279" s="139" t="s">
        <v>131</v>
      </c>
      <c r="AU1279" s="139" t="s">
        <v>84</v>
      </c>
      <c r="AY1279" s="18" t="s">
        <v>129</v>
      </c>
      <c r="BE1279" s="140">
        <f>IF(N1279="základní",J1279,0)</f>
        <v>0</v>
      </c>
      <c r="BF1279" s="140">
        <f>IF(N1279="snížená",J1279,0)</f>
        <v>0</v>
      </c>
      <c r="BG1279" s="140">
        <f>IF(N1279="zákl. přenesená",J1279,0)</f>
        <v>0</v>
      </c>
      <c r="BH1279" s="140">
        <f>IF(N1279="sníž. přenesená",J1279,0)</f>
        <v>0</v>
      </c>
      <c r="BI1279" s="140">
        <f>IF(N1279="nulová",J1279,0)</f>
        <v>0</v>
      </c>
      <c r="BJ1279" s="18" t="s">
        <v>82</v>
      </c>
      <c r="BK1279" s="140">
        <f>ROUND(I1279*H1279,2)</f>
        <v>0</v>
      </c>
      <c r="BL1279" s="18" t="s">
        <v>136</v>
      </c>
      <c r="BM1279" s="139" t="s">
        <v>1348</v>
      </c>
    </row>
    <row r="1280" spans="2:65" s="1" customFormat="1" ht="11.25">
      <c r="B1280" s="33"/>
      <c r="D1280" s="141" t="s">
        <v>138</v>
      </c>
      <c r="F1280" s="142" t="s">
        <v>1349</v>
      </c>
      <c r="I1280" s="143"/>
      <c r="L1280" s="33"/>
      <c r="M1280" s="144"/>
      <c r="T1280" s="54"/>
      <c r="AT1280" s="18" t="s">
        <v>138</v>
      </c>
      <c r="AU1280" s="18" t="s">
        <v>84</v>
      </c>
    </row>
    <row r="1281" spans="2:65" s="12" customFormat="1" ht="22.5">
      <c r="B1281" s="145"/>
      <c r="D1281" s="146" t="s">
        <v>140</v>
      </c>
      <c r="E1281" s="147" t="s">
        <v>19</v>
      </c>
      <c r="F1281" s="148" t="s">
        <v>344</v>
      </c>
      <c r="H1281" s="147" t="s">
        <v>19</v>
      </c>
      <c r="I1281" s="149"/>
      <c r="L1281" s="145"/>
      <c r="M1281" s="150"/>
      <c r="T1281" s="151"/>
      <c r="AT1281" s="147" t="s">
        <v>140</v>
      </c>
      <c r="AU1281" s="147" t="s">
        <v>84</v>
      </c>
      <c r="AV1281" s="12" t="s">
        <v>82</v>
      </c>
      <c r="AW1281" s="12" t="s">
        <v>35</v>
      </c>
      <c r="AX1281" s="12" t="s">
        <v>74</v>
      </c>
      <c r="AY1281" s="147" t="s">
        <v>129</v>
      </c>
    </row>
    <row r="1282" spans="2:65" s="12" customFormat="1" ht="22.5">
      <c r="B1282" s="145"/>
      <c r="D1282" s="146" t="s">
        <v>140</v>
      </c>
      <c r="E1282" s="147" t="s">
        <v>19</v>
      </c>
      <c r="F1282" s="148" t="s">
        <v>345</v>
      </c>
      <c r="H1282" s="147" t="s">
        <v>19</v>
      </c>
      <c r="I1282" s="149"/>
      <c r="L1282" s="145"/>
      <c r="M1282" s="150"/>
      <c r="T1282" s="151"/>
      <c r="AT1282" s="147" t="s">
        <v>140</v>
      </c>
      <c r="AU1282" s="147" t="s">
        <v>84</v>
      </c>
      <c r="AV1282" s="12" t="s">
        <v>82</v>
      </c>
      <c r="AW1282" s="12" t="s">
        <v>35</v>
      </c>
      <c r="AX1282" s="12" t="s">
        <v>74</v>
      </c>
      <c r="AY1282" s="147" t="s">
        <v>129</v>
      </c>
    </row>
    <row r="1283" spans="2:65" s="12" customFormat="1" ht="11.25">
      <c r="B1283" s="145"/>
      <c r="D1283" s="146" t="s">
        <v>140</v>
      </c>
      <c r="E1283" s="147" t="s">
        <v>19</v>
      </c>
      <c r="F1283" s="148" t="s">
        <v>854</v>
      </c>
      <c r="H1283" s="147" t="s">
        <v>19</v>
      </c>
      <c r="I1283" s="149"/>
      <c r="L1283" s="145"/>
      <c r="M1283" s="150"/>
      <c r="T1283" s="151"/>
      <c r="AT1283" s="147" t="s">
        <v>140</v>
      </c>
      <c r="AU1283" s="147" t="s">
        <v>84</v>
      </c>
      <c r="AV1283" s="12" t="s">
        <v>82</v>
      </c>
      <c r="AW1283" s="12" t="s">
        <v>35</v>
      </c>
      <c r="AX1283" s="12" t="s">
        <v>74</v>
      </c>
      <c r="AY1283" s="147" t="s">
        <v>129</v>
      </c>
    </row>
    <row r="1284" spans="2:65" s="13" customFormat="1" ht="11.25">
      <c r="B1284" s="152"/>
      <c r="D1284" s="146" t="s">
        <v>140</v>
      </c>
      <c r="E1284" s="153" t="s">
        <v>19</v>
      </c>
      <c r="F1284" s="154" t="s">
        <v>136</v>
      </c>
      <c r="H1284" s="155">
        <v>4</v>
      </c>
      <c r="I1284" s="156"/>
      <c r="L1284" s="152"/>
      <c r="M1284" s="157"/>
      <c r="T1284" s="158"/>
      <c r="AT1284" s="153" t="s">
        <v>140</v>
      </c>
      <c r="AU1284" s="153" t="s">
        <v>84</v>
      </c>
      <c r="AV1284" s="13" t="s">
        <v>84</v>
      </c>
      <c r="AW1284" s="13" t="s">
        <v>35</v>
      </c>
      <c r="AX1284" s="13" t="s">
        <v>82</v>
      </c>
      <c r="AY1284" s="153" t="s">
        <v>129</v>
      </c>
    </row>
    <row r="1285" spans="2:65" s="1" customFormat="1" ht="16.5" customHeight="1">
      <c r="B1285" s="33"/>
      <c r="C1285" s="173" t="s">
        <v>1350</v>
      </c>
      <c r="D1285" s="173" t="s">
        <v>623</v>
      </c>
      <c r="E1285" s="174" t="s">
        <v>1351</v>
      </c>
      <c r="F1285" s="175" t="s">
        <v>1352</v>
      </c>
      <c r="G1285" s="176" t="s">
        <v>146</v>
      </c>
      <c r="H1285" s="177">
        <v>4</v>
      </c>
      <c r="I1285" s="178"/>
      <c r="J1285" s="179">
        <f>ROUND(I1285*H1285,2)</f>
        <v>0</v>
      </c>
      <c r="K1285" s="175" t="s">
        <v>135</v>
      </c>
      <c r="L1285" s="180"/>
      <c r="M1285" s="181" t="s">
        <v>19</v>
      </c>
      <c r="N1285" s="182" t="s">
        <v>45</v>
      </c>
      <c r="P1285" s="137">
        <f>O1285*H1285</f>
        <v>0</v>
      </c>
      <c r="Q1285" s="137">
        <v>2.7999999999999998E-4</v>
      </c>
      <c r="R1285" s="137">
        <f>Q1285*H1285</f>
        <v>1.1199999999999999E-3</v>
      </c>
      <c r="S1285" s="137">
        <v>0</v>
      </c>
      <c r="T1285" s="138">
        <f>S1285*H1285</f>
        <v>0</v>
      </c>
      <c r="AR1285" s="139" t="s">
        <v>173</v>
      </c>
      <c r="AT1285" s="139" t="s">
        <v>623</v>
      </c>
      <c r="AU1285" s="139" t="s">
        <v>84</v>
      </c>
      <c r="AY1285" s="18" t="s">
        <v>129</v>
      </c>
      <c r="BE1285" s="140">
        <f>IF(N1285="základní",J1285,0)</f>
        <v>0</v>
      </c>
      <c r="BF1285" s="140">
        <f>IF(N1285="snížená",J1285,0)</f>
        <v>0</v>
      </c>
      <c r="BG1285" s="140">
        <f>IF(N1285="zákl. přenesená",J1285,0)</f>
        <v>0</v>
      </c>
      <c r="BH1285" s="140">
        <f>IF(N1285="sníž. přenesená",J1285,0)</f>
        <v>0</v>
      </c>
      <c r="BI1285" s="140">
        <f>IF(N1285="nulová",J1285,0)</f>
        <v>0</v>
      </c>
      <c r="BJ1285" s="18" t="s">
        <v>82</v>
      </c>
      <c r="BK1285" s="140">
        <f>ROUND(I1285*H1285,2)</f>
        <v>0</v>
      </c>
      <c r="BL1285" s="18" t="s">
        <v>136</v>
      </c>
      <c r="BM1285" s="139" t="s">
        <v>1353</v>
      </c>
    </row>
    <row r="1286" spans="2:65" s="1" customFormat="1" ht="44.25" customHeight="1">
      <c r="B1286" s="33"/>
      <c r="C1286" s="128" t="s">
        <v>1354</v>
      </c>
      <c r="D1286" s="128" t="s">
        <v>131</v>
      </c>
      <c r="E1286" s="129" t="s">
        <v>1355</v>
      </c>
      <c r="F1286" s="130" t="s">
        <v>1356</v>
      </c>
      <c r="G1286" s="131" t="s">
        <v>146</v>
      </c>
      <c r="H1286" s="132">
        <v>3</v>
      </c>
      <c r="I1286" s="133"/>
      <c r="J1286" s="134">
        <f>ROUND(I1286*H1286,2)</f>
        <v>0</v>
      </c>
      <c r="K1286" s="130" t="s">
        <v>135</v>
      </c>
      <c r="L1286" s="33"/>
      <c r="M1286" s="135" t="s">
        <v>19</v>
      </c>
      <c r="N1286" s="136" t="s">
        <v>45</v>
      </c>
      <c r="P1286" s="137">
        <f>O1286*H1286</f>
        <v>0</v>
      </c>
      <c r="Q1286" s="137">
        <v>1.6199999999999999E-3</v>
      </c>
      <c r="R1286" s="137">
        <f>Q1286*H1286</f>
        <v>4.8599999999999997E-3</v>
      </c>
      <c r="S1286" s="137">
        <v>0</v>
      </c>
      <c r="T1286" s="138">
        <f>S1286*H1286</f>
        <v>0</v>
      </c>
      <c r="AR1286" s="139" t="s">
        <v>136</v>
      </c>
      <c r="AT1286" s="139" t="s">
        <v>131</v>
      </c>
      <c r="AU1286" s="139" t="s">
        <v>84</v>
      </c>
      <c r="AY1286" s="18" t="s">
        <v>129</v>
      </c>
      <c r="BE1286" s="140">
        <f>IF(N1286="základní",J1286,0)</f>
        <v>0</v>
      </c>
      <c r="BF1286" s="140">
        <f>IF(N1286="snížená",J1286,0)</f>
        <v>0</v>
      </c>
      <c r="BG1286" s="140">
        <f>IF(N1286="zákl. přenesená",J1286,0)</f>
        <v>0</v>
      </c>
      <c r="BH1286" s="140">
        <f>IF(N1286="sníž. přenesená",J1286,0)</f>
        <v>0</v>
      </c>
      <c r="BI1286" s="140">
        <f>IF(N1286="nulová",J1286,0)</f>
        <v>0</v>
      </c>
      <c r="BJ1286" s="18" t="s">
        <v>82</v>
      </c>
      <c r="BK1286" s="140">
        <f>ROUND(I1286*H1286,2)</f>
        <v>0</v>
      </c>
      <c r="BL1286" s="18" t="s">
        <v>136</v>
      </c>
      <c r="BM1286" s="139" t="s">
        <v>1357</v>
      </c>
    </row>
    <row r="1287" spans="2:65" s="1" customFormat="1" ht="11.25">
      <c r="B1287" s="33"/>
      <c r="D1287" s="141" t="s">
        <v>138</v>
      </c>
      <c r="F1287" s="142" t="s">
        <v>1358</v>
      </c>
      <c r="I1287" s="143"/>
      <c r="L1287" s="33"/>
      <c r="M1287" s="144"/>
      <c r="T1287" s="54"/>
      <c r="AT1287" s="18" t="s">
        <v>138</v>
      </c>
      <c r="AU1287" s="18" t="s">
        <v>84</v>
      </c>
    </row>
    <row r="1288" spans="2:65" s="1" customFormat="1" ht="24.2" customHeight="1">
      <c r="B1288" s="33"/>
      <c r="C1288" s="173" t="s">
        <v>1359</v>
      </c>
      <c r="D1288" s="173" t="s">
        <v>623</v>
      </c>
      <c r="E1288" s="174" t="s">
        <v>1360</v>
      </c>
      <c r="F1288" s="175" t="s">
        <v>1361</v>
      </c>
      <c r="G1288" s="176" t="s">
        <v>146</v>
      </c>
      <c r="H1288" s="177">
        <v>3</v>
      </c>
      <c r="I1288" s="178"/>
      <c r="J1288" s="179">
        <f>ROUND(I1288*H1288,2)</f>
        <v>0</v>
      </c>
      <c r="K1288" s="175" t="s">
        <v>135</v>
      </c>
      <c r="L1288" s="180"/>
      <c r="M1288" s="181" t="s">
        <v>19</v>
      </c>
      <c r="N1288" s="182" t="s">
        <v>45</v>
      </c>
      <c r="P1288" s="137">
        <f>O1288*H1288</f>
        <v>0</v>
      </c>
      <c r="Q1288" s="137">
        <v>1.7999999999999999E-2</v>
      </c>
      <c r="R1288" s="137">
        <f>Q1288*H1288</f>
        <v>5.3999999999999992E-2</v>
      </c>
      <c r="S1288" s="137">
        <v>0</v>
      </c>
      <c r="T1288" s="138">
        <f>S1288*H1288</f>
        <v>0</v>
      </c>
      <c r="AR1288" s="139" t="s">
        <v>173</v>
      </c>
      <c r="AT1288" s="139" t="s">
        <v>623</v>
      </c>
      <c r="AU1288" s="139" t="s">
        <v>84</v>
      </c>
      <c r="AY1288" s="18" t="s">
        <v>129</v>
      </c>
      <c r="BE1288" s="140">
        <f>IF(N1288="základní",J1288,0)</f>
        <v>0</v>
      </c>
      <c r="BF1288" s="140">
        <f>IF(N1288="snížená",J1288,0)</f>
        <v>0</v>
      </c>
      <c r="BG1288" s="140">
        <f>IF(N1288="zákl. přenesená",J1288,0)</f>
        <v>0</v>
      </c>
      <c r="BH1288" s="140">
        <f>IF(N1288="sníž. přenesená",J1288,0)</f>
        <v>0</v>
      </c>
      <c r="BI1288" s="140">
        <f>IF(N1288="nulová",J1288,0)</f>
        <v>0</v>
      </c>
      <c r="BJ1288" s="18" t="s">
        <v>82</v>
      </c>
      <c r="BK1288" s="140">
        <f>ROUND(I1288*H1288,2)</f>
        <v>0</v>
      </c>
      <c r="BL1288" s="18" t="s">
        <v>136</v>
      </c>
      <c r="BM1288" s="139" t="s">
        <v>1362</v>
      </c>
    </row>
    <row r="1289" spans="2:65" s="1" customFormat="1" ht="165.75">
      <c r="B1289" s="33"/>
      <c r="D1289" s="146" t="s">
        <v>734</v>
      </c>
      <c r="F1289" s="183" t="s">
        <v>1363</v>
      </c>
      <c r="I1289" s="143"/>
      <c r="L1289" s="33"/>
      <c r="M1289" s="144"/>
      <c r="T1289" s="54"/>
      <c r="AT1289" s="18" t="s">
        <v>734</v>
      </c>
      <c r="AU1289" s="18" t="s">
        <v>84</v>
      </c>
    </row>
    <row r="1290" spans="2:65" s="12" customFormat="1" ht="11.25">
      <c r="B1290" s="145"/>
      <c r="D1290" s="146" t="s">
        <v>140</v>
      </c>
      <c r="E1290" s="147" t="s">
        <v>19</v>
      </c>
      <c r="F1290" s="148" t="s">
        <v>1138</v>
      </c>
      <c r="H1290" s="147" t="s">
        <v>19</v>
      </c>
      <c r="I1290" s="149"/>
      <c r="L1290" s="145"/>
      <c r="M1290" s="150"/>
      <c r="T1290" s="151"/>
      <c r="AT1290" s="147" t="s">
        <v>140</v>
      </c>
      <c r="AU1290" s="147" t="s">
        <v>84</v>
      </c>
      <c r="AV1290" s="12" t="s">
        <v>82</v>
      </c>
      <c r="AW1290" s="12" t="s">
        <v>35</v>
      </c>
      <c r="AX1290" s="12" t="s">
        <v>74</v>
      </c>
      <c r="AY1290" s="147" t="s">
        <v>129</v>
      </c>
    </row>
    <row r="1291" spans="2:65" s="12" customFormat="1" ht="11.25">
      <c r="B1291" s="145"/>
      <c r="D1291" s="146" t="s">
        <v>140</v>
      </c>
      <c r="E1291" s="147" t="s">
        <v>19</v>
      </c>
      <c r="F1291" s="148" t="s">
        <v>854</v>
      </c>
      <c r="H1291" s="147" t="s">
        <v>19</v>
      </c>
      <c r="I1291" s="149"/>
      <c r="L1291" s="145"/>
      <c r="M1291" s="150"/>
      <c r="T1291" s="151"/>
      <c r="AT1291" s="147" t="s">
        <v>140</v>
      </c>
      <c r="AU1291" s="147" t="s">
        <v>84</v>
      </c>
      <c r="AV1291" s="12" t="s">
        <v>82</v>
      </c>
      <c r="AW1291" s="12" t="s">
        <v>35</v>
      </c>
      <c r="AX1291" s="12" t="s">
        <v>74</v>
      </c>
      <c r="AY1291" s="147" t="s">
        <v>129</v>
      </c>
    </row>
    <row r="1292" spans="2:65" s="13" customFormat="1" ht="11.25">
      <c r="B1292" s="152"/>
      <c r="D1292" s="146" t="s">
        <v>140</v>
      </c>
      <c r="E1292" s="153" t="s">
        <v>19</v>
      </c>
      <c r="F1292" s="154" t="s">
        <v>149</v>
      </c>
      <c r="H1292" s="155">
        <v>3</v>
      </c>
      <c r="I1292" s="156"/>
      <c r="L1292" s="152"/>
      <c r="M1292" s="157"/>
      <c r="T1292" s="158"/>
      <c r="AT1292" s="153" t="s">
        <v>140</v>
      </c>
      <c r="AU1292" s="153" t="s">
        <v>84</v>
      </c>
      <c r="AV1292" s="13" t="s">
        <v>84</v>
      </c>
      <c r="AW1292" s="13" t="s">
        <v>35</v>
      </c>
      <c r="AX1292" s="13" t="s">
        <v>82</v>
      </c>
      <c r="AY1292" s="153" t="s">
        <v>129</v>
      </c>
    </row>
    <row r="1293" spans="2:65" s="1" customFormat="1" ht="24.2" customHeight="1">
      <c r="B1293" s="33"/>
      <c r="C1293" s="173" t="s">
        <v>1364</v>
      </c>
      <c r="D1293" s="173" t="s">
        <v>623</v>
      </c>
      <c r="E1293" s="174" t="s">
        <v>1365</v>
      </c>
      <c r="F1293" s="175" t="s">
        <v>1366</v>
      </c>
      <c r="G1293" s="176" t="s">
        <v>146</v>
      </c>
      <c r="H1293" s="177">
        <v>3</v>
      </c>
      <c r="I1293" s="178"/>
      <c r="J1293" s="179">
        <f>ROUND(I1293*H1293,2)</f>
        <v>0</v>
      </c>
      <c r="K1293" s="175" t="s">
        <v>135</v>
      </c>
      <c r="L1293" s="180"/>
      <c r="M1293" s="181" t="s">
        <v>19</v>
      </c>
      <c r="N1293" s="182" t="s">
        <v>45</v>
      </c>
      <c r="P1293" s="137">
        <f>O1293*H1293</f>
        <v>0</v>
      </c>
      <c r="Q1293" s="137">
        <v>6.5399999999999998E-3</v>
      </c>
      <c r="R1293" s="137">
        <f>Q1293*H1293</f>
        <v>1.9619999999999999E-2</v>
      </c>
      <c r="S1293" s="137">
        <v>0</v>
      </c>
      <c r="T1293" s="138">
        <f>S1293*H1293</f>
        <v>0</v>
      </c>
      <c r="AR1293" s="139" t="s">
        <v>173</v>
      </c>
      <c r="AT1293" s="139" t="s">
        <v>623</v>
      </c>
      <c r="AU1293" s="139" t="s">
        <v>84</v>
      </c>
      <c r="AY1293" s="18" t="s">
        <v>129</v>
      </c>
      <c r="BE1293" s="140">
        <f>IF(N1293="základní",J1293,0)</f>
        <v>0</v>
      </c>
      <c r="BF1293" s="140">
        <f>IF(N1293="snížená",J1293,0)</f>
        <v>0</v>
      </c>
      <c r="BG1293" s="140">
        <f>IF(N1293="zákl. přenesená",J1293,0)</f>
        <v>0</v>
      </c>
      <c r="BH1293" s="140">
        <f>IF(N1293="sníž. přenesená",J1293,0)</f>
        <v>0</v>
      </c>
      <c r="BI1293" s="140">
        <f>IF(N1293="nulová",J1293,0)</f>
        <v>0</v>
      </c>
      <c r="BJ1293" s="18" t="s">
        <v>82</v>
      </c>
      <c r="BK1293" s="140">
        <f>ROUND(I1293*H1293,2)</f>
        <v>0</v>
      </c>
      <c r="BL1293" s="18" t="s">
        <v>136</v>
      </c>
      <c r="BM1293" s="139" t="s">
        <v>1367</v>
      </c>
    </row>
    <row r="1294" spans="2:65" s="1" customFormat="1" ht="87.75">
      <c r="B1294" s="33"/>
      <c r="D1294" s="146" t="s">
        <v>734</v>
      </c>
      <c r="F1294" s="183" t="s">
        <v>1368</v>
      </c>
      <c r="I1294" s="143"/>
      <c r="L1294" s="33"/>
      <c r="M1294" s="144"/>
      <c r="T1294" s="54"/>
      <c r="AT1294" s="18" t="s">
        <v>734</v>
      </c>
      <c r="AU1294" s="18" t="s">
        <v>84</v>
      </c>
    </row>
    <row r="1295" spans="2:65" s="1" customFormat="1" ht="24.2" customHeight="1">
      <c r="B1295" s="33"/>
      <c r="C1295" s="128" t="s">
        <v>1369</v>
      </c>
      <c r="D1295" s="128" t="s">
        <v>131</v>
      </c>
      <c r="E1295" s="129" t="s">
        <v>1370</v>
      </c>
      <c r="F1295" s="130" t="s">
        <v>1371</v>
      </c>
      <c r="G1295" s="131" t="s">
        <v>146</v>
      </c>
      <c r="H1295" s="132">
        <v>3</v>
      </c>
      <c r="I1295" s="133"/>
      <c r="J1295" s="134">
        <f>ROUND(I1295*H1295,2)</f>
        <v>0</v>
      </c>
      <c r="K1295" s="130" t="s">
        <v>135</v>
      </c>
      <c r="L1295" s="33"/>
      <c r="M1295" s="135" t="s">
        <v>19</v>
      </c>
      <c r="N1295" s="136" t="s">
        <v>45</v>
      </c>
      <c r="P1295" s="137">
        <f>O1295*H1295</f>
        <v>0</v>
      </c>
      <c r="Q1295" s="137">
        <v>1.3600000000000001E-3</v>
      </c>
      <c r="R1295" s="137">
        <f>Q1295*H1295</f>
        <v>4.0800000000000003E-3</v>
      </c>
      <c r="S1295" s="137">
        <v>0</v>
      </c>
      <c r="T1295" s="138">
        <f>S1295*H1295</f>
        <v>0</v>
      </c>
      <c r="AR1295" s="139" t="s">
        <v>136</v>
      </c>
      <c r="AT1295" s="139" t="s">
        <v>131</v>
      </c>
      <c r="AU1295" s="139" t="s">
        <v>84</v>
      </c>
      <c r="AY1295" s="18" t="s">
        <v>129</v>
      </c>
      <c r="BE1295" s="140">
        <f>IF(N1295="základní",J1295,0)</f>
        <v>0</v>
      </c>
      <c r="BF1295" s="140">
        <f>IF(N1295="snížená",J1295,0)</f>
        <v>0</v>
      </c>
      <c r="BG1295" s="140">
        <f>IF(N1295="zákl. přenesená",J1295,0)</f>
        <v>0</v>
      </c>
      <c r="BH1295" s="140">
        <f>IF(N1295="sníž. přenesená",J1295,0)</f>
        <v>0</v>
      </c>
      <c r="BI1295" s="140">
        <f>IF(N1295="nulová",J1295,0)</f>
        <v>0</v>
      </c>
      <c r="BJ1295" s="18" t="s">
        <v>82</v>
      </c>
      <c r="BK1295" s="140">
        <f>ROUND(I1295*H1295,2)</f>
        <v>0</v>
      </c>
      <c r="BL1295" s="18" t="s">
        <v>136</v>
      </c>
      <c r="BM1295" s="139" t="s">
        <v>1372</v>
      </c>
    </row>
    <row r="1296" spans="2:65" s="1" customFormat="1" ht="11.25">
      <c r="B1296" s="33"/>
      <c r="D1296" s="141" t="s">
        <v>138</v>
      </c>
      <c r="F1296" s="142" t="s">
        <v>1373</v>
      </c>
      <c r="I1296" s="143"/>
      <c r="L1296" s="33"/>
      <c r="M1296" s="144"/>
      <c r="T1296" s="54"/>
      <c r="AT1296" s="18" t="s">
        <v>138</v>
      </c>
      <c r="AU1296" s="18" t="s">
        <v>84</v>
      </c>
    </row>
    <row r="1297" spans="2:65" s="1" customFormat="1" ht="24.2" customHeight="1">
      <c r="B1297" s="33"/>
      <c r="C1297" s="173" t="s">
        <v>1374</v>
      </c>
      <c r="D1297" s="173" t="s">
        <v>623</v>
      </c>
      <c r="E1297" s="174" t="s">
        <v>1375</v>
      </c>
      <c r="F1297" s="175" t="s">
        <v>1376</v>
      </c>
      <c r="G1297" s="176" t="s">
        <v>146</v>
      </c>
      <c r="H1297" s="177">
        <v>3</v>
      </c>
      <c r="I1297" s="178"/>
      <c r="J1297" s="179">
        <f>ROUND(I1297*H1297,2)</f>
        <v>0</v>
      </c>
      <c r="K1297" s="175" t="s">
        <v>135</v>
      </c>
      <c r="L1297" s="180"/>
      <c r="M1297" s="181" t="s">
        <v>19</v>
      </c>
      <c r="N1297" s="182" t="s">
        <v>45</v>
      </c>
      <c r="P1297" s="137">
        <f>O1297*H1297</f>
        <v>0</v>
      </c>
      <c r="Q1297" s="137">
        <v>4.2500000000000003E-2</v>
      </c>
      <c r="R1297" s="137">
        <f>Q1297*H1297</f>
        <v>0.1275</v>
      </c>
      <c r="S1297" s="137">
        <v>0</v>
      </c>
      <c r="T1297" s="138">
        <f>S1297*H1297</f>
        <v>0</v>
      </c>
      <c r="AR1297" s="139" t="s">
        <v>173</v>
      </c>
      <c r="AT1297" s="139" t="s">
        <v>623</v>
      </c>
      <c r="AU1297" s="139" t="s">
        <v>84</v>
      </c>
      <c r="AY1297" s="18" t="s">
        <v>129</v>
      </c>
      <c r="BE1297" s="140">
        <f>IF(N1297="základní",J1297,0)</f>
        <v>0</v>
      </c>
      <c r="BF1297" s="140">
        <f>IF(N1297="snížená",J1297,0)</f>
        <v>0</v>
      </c>
      <c r="BG1297" s="140">
        <f>IF(N1297="zákl. přenesená",J1297,0)</f>
        <v>0</v>
      </c>
      <c r="BH1297" s="140">
        <f>IF(N1297="sníž. přenesená",J1297,0)</f>
        <v>0</v>
      </c>
      <c r="BI1297" s="140">
        <f>IF(N1297="nulová",J1297,0)</f>
        <v>0</v>
      </c>
      <c r="BJ1297" s="18" t="s">
        <v>82</v>
      </c>
      <c r="BK1297" s="140">
        <f>ROUND(I1297*H1297,2)</f>
        <v>0</v>
      </c>
      <c r="BL1297" s="18" t="s">
        <v>136</v>
      </c>
      <c r="BM1297" s="139" t="s">
        <v>1377</v>
      </c>
    </row>
    <row r="1298" spans="2:65" s="1" customFormat="1" ht="243.75">
      <c r="B1298" s="33"/>
      <c r="D1298" s="146" t="s">
        <v>734</v>
      </c>
      <c r="F1298" s="183" t="s">
        <v>1378</v>
      </c>
      <c r="I1298" s="143"/>
      <c r="L1298" s="33"/>
      <c r="M1298" s="144"/>
      <c r="T1298" s="54"/>
      <c r="AT1298" s="18" t="s">
        <v>734</v>
      </c>
      <c r="AU1298" s="18" t="s">
        <v>84</v>
      </c>
    </row>
    <row r="1299" spans="2:65" s="12" customFormat="1" ht="11.25">
      <c r="B1299" s="145"/>
      <c r="D1299" s="146" t="s">
        <v>140</v>
      </c>
      <c r="E1299" s="147" t="s">
        <v>19</v>
      </c>
      <c r="F1299" s="148" t="s">
        <v>1138</v>
      </c>
      <c r="H1299" s="147" t="s">
        <v>19</v>
      </c>
      <c r="I1299" s="149"/>
      <c r="L1299" s="145"/>
      <c r="M1299" s="150"/>
      <c r="T1299" s="151"/>
      <c r="AT1299" s="147" t="s">
        <v>140</v>
      </c>
      <c r="AU1299" s="147" t="s">
        <v>84</v>
      </c>
      <c r="AV1299" s="12" t="s">
        <v>82</v>
      </c>
      <c r="AW1299" s="12" t="s">
        <v>35</v>
      </c>
      <c r="AX1299" s="12" t="s">
        <v>74</v>
      </c>
      <c r="AY1299" s="147" t="s">
        <v>129</v>
      </c>
    </row>
    <row r="1300" spans="2:65" s="12" customFormat="1" ht="11.25">
      <c r="B1300" s="145"/>
      <c r="D1300" s="146" t="s">
        <v>140</v>
      </c>
      <c r="E1300" s="147" t="s">
        <v>19</v>
      </c>
      <c r="F1300" s="148" t="s">
        <v>854</v>
      </c>
      <c r="H1300" s="147" t="s">
        <v>19</v>
      </c>
      <c r="I1300" s="149"/>
      <c r="L1300" s="145"/>
      <c r="M1300" s="150"/>
      <c r="T1300" s="151"/>
      <c r="AT1300" s="147" t="s">
        <v>140</v>
      </c>
      <c r="AU1300" s="147" t="s">
        <v>84</v>
      </c>
      <c r="AV1300" s="12" t="s">
        <v>82</v>
      </c>
      <c r="AW1300" s="12" t="s">
        <v>35</v>
      </c>
      <c r="AX1300" s="12" t="s">
        <v>74</v>
      </c>
      <c r="AY1300" s="147" t="s">
        <v>129</v>
      </c>
    </row>
    <row r="1301" spans="2:65" s="13" customFormat="1" ht="11.25">
      <c r="B1301" s="152"/>
      <c r="D1301" s="146" t="s">
        <v>140</v>
      </c>
      <c r="E1301" s="153" t="s">
        <v>19</v>
      </c>
      <c r="F1301" s="154" t="s">
        <v>149</v>
      </c>
      <c r="H1301" s="155">
        <v>3</v>
      </c>
      <c r="I1301" s="156"/>
      <c r="L1301" s="152"/>
      <c r="M1301" s="157"/>
      <c r="T1301" s="158"/>
      <c r="AT1301" s="153" t="s">
        <v>140</v>
      </c>
      <c r="AU1301" s="153" t="s">
        <v>84</v>
      </c>
      <c r="AV1301" s="13" t="s">
        <v>84</v>
      </c>
      <c r="AW1301" s="13" t="s">
        <v>35</v>
      </c>
      <c r="AX1301" s="13" t="s">
        <v>82</v>
      </c>
      <c r="AY1301" s="153" t="s">
        <v>129</v>
      </c>
    </row>
    <row r="1302" spans="2:65" s="1" customFormat="1" ht="16.5" customHeight="1">
      <c r="B1302" s="33"/>
      <c r="C1302" s="173" t="s">
        <v>1379</v>
      </c>
      <c r="D1302" s="173" t="s">
        <v>623</v>
      </c>
      <c r="E1302" s="174" t="s">
        <v>1380</v>
      </c>
      <c r="F1302" s="175" t="s">
        <v>1381</v>
      </c>
      <c r="G1302" s="176" t="s">
        <v>146</v>
      </c>
      <c r="H1302" s="177">
        <v>3</v>
      </c>
      <c r="I1302" s="178"/>
      <c r="J1302" s="179">
        <f>ROUND(I1302*H1302,2)</f>
        <v>0</v>
      </c>
      <c r="K1302" s="175" t="s">
        <v>135</v>
      </c>
      <c r="L1302" s="180"/>
      <c r="M1302" s="181" t="s">
        <v>19</v>
      </c>
      <c r="N1302" s="182" t="s">
        <v>45</v>
      </c>
      <c r="P1302" s="137">
        <f>O1302*H1302</f>
        <v>0</v>
      </c>
      <c r="Q1302" s="137">
        <v>1.5E-3</v>
      </c>
      <c r="R1302" s="137">
        <f>Q1302*H1302</f>
        <v>4.5000000000000005E-3</v>
      </c>
      <c r="S1302" s="137">
        <v>0</v>
      </c>
      <c r="T1302" s="138">
        <f>S1302*H1302</f>
        <v>0</v>
      </c>
      <c r="AR1302" s="139" t="s">
        <v>173</v>
      </c>
      <c r="AT1302" s="139" t="s">
        <v>623</v>
      </c>
      <c r="AU1302" s="139" t="s">
        <v>84</v>
      </c>
      <c r="AY1302" s="18" t="s">
        <v>129</v>
      </c>
      <c r="BE1302" s="140">
        <f>IF(N1302="základní",J1302,0)</f>
        <v>0</v>
      </c>
      <c r="BF1302" s="140">
        <f>IF(N1302="snížená",J1302,0)</f>
        <v>0</v>
      </c>
      <c r="BG1302" s="140">
        <f>IF(N1302="zákl. přenesená",J1302,0)</f>
        <v>0</v>
      </c>
      <c r="BH1302" s="140">
        <f>IF(N1302="sníž. přenesená",J1302,0)</f>
        <v>0</v>
      </c>
      <c r="BI1302" s="140">
        <f>IF(N1302="nulová",J1302,0)</f>
        <v>0</v>
      </c>
      <c r="BJ1302" s="18" t="s">
        <v>82</v>
      </c>
      <c r="BK1302" s="140">
        <f>ROUND(I1302*H1302,2)</f>
        <v>0</v>
      </c>
      <c r="BL1302" s="18" t="s">
        <v>136</v>
      </c>
      <c r="BM1302" s="139" t="s">
        <v>1382</v>
      </c>
    </row>
    <row r="1303" spans="2:65" s="1" customFormat="1" ht="37.9" customHeight="1">
      <c r="B1303" s="33"/>
      <c r="C1303" s="128" t="s">
        <v>1383</v>
      </c>
      <c r="D1303" s="128" t="s">
        <v>131</v>
      </c>
      <c r="E1303" s="129" t="s">
        <v>1384</v>
      </c>
      <c r="F1303" s="130" t="s">
        <v>1385</v>
      </c>
      <c r="G1303" s="131" t="s">
        <v>146</v>
      </c>
      <c r="H1303" s="132">
        <v>1</v>
      </c>
      <c r="I1303" s="133"/>
      <c r="J1303" s="134">
        <f>ROUND(I1303*H1303,2)</f>
        <v>0</v>
      </c>
      <c r="K1303" s="130" t="s">
        <v>135</v>
      </c>
      <c r="L1303" s="33"/>
      <c r="M1303" s="135" t="s">
        <v>19</v>
      </c>
      <c r="N1303" s="136" t="s">
        <v>45</v>
      </c>
      <c r="P1303" s="137">
        <f>O1303*H1303</f>
        <v>0</v>
      </c>
      <c r="Q1303" s="137">
        <v>2.81E-3</v>
      </c>
      <c r="R1303" s="137">
        <f>Q1303*H1303</f>
        <v>2.81E-3</v>
      </c>
      <c r="S1303" s="137">
        <v>0</v>
      </c>
      <c r="T1303" s="138">
        <f>S1303*H1303</f>
        <v>0</v>
      </c>
      <c r="AR1303" s="139" t="s">
        <v>136</v>
      </c>
      <c r="AT1303" s="139" t="s">
        <v>131</v>
      </c>
      <c r="AU1303" s="139" t="s">
        <v>84</v>
      </c>
      <c r="AY1303" s="18" t="s">
        <v>129</v>
      </c>
      <c r="BE1303" s="140">
        <f>IF(N1303="základní",J1303,0)</f>
        <v>0</v>
      </c>
      <c r="BF1303" s="140">
        <f>IF(N1303="snížená",J1303,0)</f>
        <v>0</v>
      </c>
      <c r="BG1303" s="140">
        <f>IF(N1303="zákl. přenesená",J1303,0)</f>
        <v>0</v>
      </c>
      <c r="BH1303" s="140">
        <f>IF(N1303="sníž. přenesená",J1303,0)</f>
        <v>0</v>
      </c>
      <c r="BI1303" s="140">
        <f>IF(N1303="nulová",J1303,0)</f>
        <v>0</v>
      </c>
      <c r="BJ1303" s="18" t="s">
        <v>82</v>
      </c>
      <c r="BK1303" s="140">
        <f>ROUND(I1303*H1303,2)</f>
        <v>0</v>
      </c>
      <c r="BL1303" s="18" t="s">
        <v>136</v>
      </c>
      <c r="BM1303" s="139" t="s">
        <v>1386</v>
      </c>
    </row>
    <row r="1304" spans="2:65" s="1" customFormat="1" ht="11.25">
      <c r="B1304" s="33"/>
      <c r="D1304" s="141" t="s">
        <v>138</v>
      </c>
      <c r="F1304" s="142" t="s">
        <v>1387</v>
      </c>
      <c r="I1304" s="143"/>
      <c r="L1304" s="33"/>
      <c r="M1304" s="144"/>
      <c r="T1304" s="54"/>
      <c r="AT1304" s="18" t="s">
        <v>138</v>
      </c>
      <c r="AU1304" s="18" t="s">
        <v>84</v>
      </c>
    </row>
    <row r="1305" spans="2:65" s="1" customFormat="1" ht="33" customHeight="1">
      <c r="B1305" s="33"/>
      <c r="C1305" s="173" t="s">
        <v>1388</v>
      </c>
      <c r="D1305" s="173" t="s">
        <v>623</v>
      </c>
      <c r="E1305" s="174" t="s">
        <v>1389</v>
      </c>
      <c r="F1305" s="175" t="s">
        <v>1390</v>
      </c>
      <c r="G1305" s="176" t="s">
        <v>146</v>
      </c>
      <c r="H1305" s="177">
        <v>1</v>
      </c>
      <c r="I1305" s="178"/>
      <c r="J1305" s="179">
        <f>ROUND(I1305*H1305,2)</f>
        <v>0</v>
      </c>
      <c r="K1305" s="175" t="s">
        <v>135</v>
      </c>
      <c r="L1305" s="180"/>
      <c r="M1305" s="181" t="s">
        <v>19</v>
      </c>
      <c r="N1305" s="182" t="s">
        <v>45</v>
      </c>
      <c r="P1305" s="137">
        <f>O1305*H1305</f>
        <v>0</v>
      </c>
      <c r="Q1305" s="137">
        <v>0.05</v>
      </c>
      <c r="R1305" s="137">
        <f>Q1305*H1305</f>
        <v>0.05</v>
      </c>
      <c r="S1305" s="137">
        <v>0</v>
      </c>
      <c r="T1305" s="138">
        <f>S1305*H1305</f>
        <v>0</v>
      </c>
      <c r="AR1305" s="139" t="s">
        <v>173</v>
      </c>
      <c r="AT1305" s="139" t="s">
        <v>623</v>
      </c>
      <c r="AU1305" s="139" t="s">
        <v>84</v>
      </c>
      <c r="AY1305" s="18" t="s">
        <v>129</v>
      </c>
      <c r="BE1305" s="140">
        <f>IF(N1305="základní",J1305,0)</f>
        <v>0</v>
      </c>
      <c r="BF1305" s="140">
        <f>IF(N1305="snížená",J1305,0)</f>
        <v>0</v>
      </c>
      <c r="BG1305" s="140">
        <f>IF(N1305="zákl. přenesená",J1305,0)</f>
        <v>0</v>
      </c>
      <c r="BH1305" s="140">
        <f>IF(N1305="sníž. přenesená",J1305,0)</f>
        <v>0</v>
      </c>
      <c r="BI1305" s="140">
        <f>IF(N1305="nulová",J1305,0)</f>
        <v>0</v>
      </c>
      <c r="BJ1305" s="18" t="s">
        <v>82</v>
      </c>
      <c r="BK1305" s="140">
        <f>ROUND(I1305*H1305,2)</f>
        <v>0</v>
      </c>
      <c r="BL1305" s="18" t="s">
        <v>136</v>
      </c>
      <c r="BM1305" s="139" t="s">
        <v>1391</v>
      </c>
    </row>
    <row r="1306" spans="2:65" s="1" customFormat="1" ht="146.25">
      <c r="B1306" s="33"/>
      <c r="D1306" s="146" t="s">
        <v>734</v>
      </c>
      <c r="F1306" s="183" t="s">
        <v>1392</v>
      </c>
      <c r="I1306" s="143"/>
      <c r="L1306" s="33"/>
      <c r="M1306" s="144"/>
      <c r="T1306" s="54"/>
      <c r="AT1306" s="18" t="s">
        <v>734</v>
      </c>
      <c r="AU1306" s="18" t="s">
        <v>84</v>
      </c>
    </row>
    <row r="1307" spans="2:65" s="12" customFormat="1" ht="22.5">
      <c r="B1307" s="145"/>
      <c r="D1307" s="146" t="s">
        <v>140</v>
      </c>
      <c r="E1307" s="147" t="s">
        <v>19</v>
      </c>
      <c r="F1307" s="148" t="s">
        <v>861</v>
      </c>
      <c r="H1307" s="147" t="s">
        <v>19</v>
      </c>
      <c r="I1307" s="149"/>
      <c r="L1307" s="145"/>
      <c r="M1307" s="150"/>
      <c r="T1307" s="151"/>
      <c r="AT1307" s="147" t="s">
        <v>140</v>
      </c>
      <c r="AU1307" s="147" t="s">
        <v>84</v>
      </c>
      <c r="AV1307" s="12" t="s">
        <v>82</v>
      </c>
      <c r="AW1307" s="12" t="s">
        <v>35</v>
      </c>
      <c r="AX1307" s="12" t="s">
        <v>74</v>
      </c>
      <c r="AY1307" s="147" t="s">
        <v>129</v>
      </c>
    </row>
    <row r="1308" spans="2:65" s="12" customFormat="1" ht="11.25">
      <c r="B1308" s="145"/>
      <c r="D1308" s="146" t="s">
        <v>140</v>
      </c>
      <c r="E1308" s="147" t="s">
        <v>19</v>
      </c>
      <c r="F1308" s="148" t="s">
        <v>854</v>
      </c>
      <c r="H1308" s="147" t="s">
        <v>19</v>
      </c>
      <c r="I1308" s="149"/>
      <c r="L1308" s="145"/>
      <c r="M1308" s="150"/>
      <c r="T1308" s="151"/>
      <c r="AT1308" s="147" t="s">
        <v>140</v>
      </c>
      <c r="AU1308" s="147" t="s">
        <v>84</v>
      </c>
      <c r="AV1308" s="12" t="s">
        <v>82</v>
      </c>
      <c r="AW1308" s="12" t="s">
        <v>35</v>
      </c>
      <c r="AX1308" s="12" t="s">
        <v>74</v>
      </c>
      <c r="AY1308" s="147" t="s">
        <v>129</v>
      </c>
    </row>
    <row r="1309" spans="2:65" s="13" customFormat="1" ht="11.25">
      <c r="B1309" s="152"/>
      <c r="D1309" s="146" t="s">
        <v>140</v>
      </c>
      <c r="E1309" s="153" t="s">
        <v>19</v>
      </c>
      <c r="F1309" s="154" t="s">
        <v>82</v>
      </c>
      <c r="H1309" s="155">
        <v>1</v>
      </c>
      <c r="I1309" s="156"/>
      <c r="L1309" s="152"/>
      <c r="M1309" s="157"/>
      <c r="T1309" s="158"/>
      <c r="AT1309" s="153" t="s">
        <v>140</v>
      </c>
      <c r="AU1309" s="153" t="s">
        <v>84</v>
      </c>
      <c r="AV1309" s="13" t="s">
        <v>84</v>
      </c>
      <c r="AW1309" s="13" t="s">
        <v>35</v>
      </c>
      <c r="AX1309" s="13" t="s">
        <v>82</v>
      </c>
      <c r="AY1309" s="153" t="s">
        <v>129</v>
      </c>
    </row>
    <row r="1310" spans="2:65" s="1" customFormat="1" ht="16.5" customHeight="1">
      <c r="B1310" s="33"/>
      <c r="C1310" s="173" t="s">
        <v>1393</v>
      </c>
      <c r="D1310" s="173" t="s">
        <v>623</v>
      </c>
      <c r="E1310" s="174" t="s">
        <v>1394</v>
      </c>
      <c r="F1310" s="175" t="s">
        <v>1395</v>
      </c>
      <c r="G1310" s="176" t="s">
        <v>146</v>
      </c>
      <c r="H1310" s="177">
        <v>1</v>
      </c>
      <c r="I1310" s="178"/>
      <c r="J1310" s="179">
        <f>ROUND(I1310*H1310,2)</f>
        <v>0</v>
      </c>
      <c r="K1310" s="175" t="s">
        <v>19</v>
      </c>
      <c r="L1310" s="180"/>
      <c r="M1310" s="181" t="s">
        <v>19</v>
      </c>
      <c r="N1310" s="182" t="s">
        <v>45</v>
      </c>
      <c r="P1310" s="137">
        <f>O1310*H1310</f>
        <v>0</v>
      </c>
      <c r="Q1310" s="137">
        <v>3.5999999999999999E-3</v>
      </c>
      <c r="R1310" s="137">
        <f>Q1310*H1310</f>
        <v>3.5999999999999999E-3</v>
      </c>
      <c r="S1310" s="137">
        <v>0</v>
      </c>
      <c r="T1310" s="138">
        <f>S1310*H1310</f>
        <v>0</v>
      </c>
      <c r="AR1310" s="139" t="s">
        <v>173</v>
      </c>
      <c r="AT1310" s="139" t="s">
        <v>623</v>
      </c>
      <c r="AU1310" s="139" t="s">
        <v>84</v>
      </c>
      <c r="AY1310" s="18" t="s">
        <v>129</v>
      </c>
      <c r="BE1310" s="140">
        <f>IF(N1310="základní",J1310,0)</f>
        <v>0</v>
      </c>
      <c r="BF1310" s="140">
        <f>IF(N1310="snížená",J1310,0)</f>
        <v>0</v>
      </c>
      <c r="BG1310" s="140">
        <f>IF(N1310="zákl. přenesená",J1310,0)</f>
        <v>0</v>
      </c>
      <c r="BH1310" s="140">
        <f>IF(N1310="sníž. přenesená",J1310,0)</f>
        <v>0</v>
      </c>
      <c r="BI1310" s="140">
        <f>IF(N1310="nulová",J1310,0)</f>
        <v>0</v>
      </c>
      <c r="BJ1310" s="18" t="s">
        <v>82</v>
      </c>
      <c r="BK1310" s="140">
        <f>ROUND(I1310*H1310,2)</f>
        <v>0</v>
      </c>
      <c r="BL1310" s="18" t="s">
        <v>136</v>
      </c>
      <c r="BM1310" s="139" t="s">
        <v>1396</v>
      </c>
    </row>
    <row r="1311" spans="2:65" s="1" customFormat="1" ht="24.2" customHeight="1">
      <c r="B1311" s="33"/>
      <c r="C1311" s="128" t="s">
        <v>1397</v>
      </c>
      <c r="D1311" s="128" t="s">
        <v>131</v>
      </c>
      <c r="E1311" s="129" t="s">
        <v>1398</v>
      </c>
      <c r="F1311" s="130" t="s">
        <v>1399</v>
      </c>
      <c r="G1311" s="131" t="s">
        <v>146</v>
      </c>
      <c r="H1311" s="132">
        <v>1</v>
      </c>
      <c r="I1311" s="133"/>
      <c r="J1311" s="134">
        <f>ROUND(I1311*H1311,2)</f>
        <v>0</v>
      </c>
      <c r="K1311" s="130" t="s">
        <v>135</v>
      </c>
      <c r="L1311" s="33"/>
      <c r="M1311" s="135" t="s">
        <v>19</v>
      </c>
      <c r="N1311" s="136" t="s">
        <v>45</v>
      </c>
      <c r="P1311" s="137">
        <f>O1311*H1311</f>
        <v>0</v>
      </c>
      <c r="Q1311" s="137">
        <v>7.9399999999999991E-3</v>
      </c>
      <c r="R1311" s="137">
        <f>Q1311*H1311</f>
        <v>7.9399999999999991E-3</v>
      </c>
      <c r="S1311" s="137">
        <v>0</v>
      </c>
      <c r="T1311" s="138">
        <f>S1311*H1311</f>
        <v>0</v>
      </c>
      <c r="AR1311" s="139" t="s">
        <v>136</v>
      </c>
      <c r="AT1311" s="139" t="s">
        <v>131</v>
      </c>
      <c r="AU1311" s="139" t="s">
        <v>84</v>
      </c>
      <c r="AY1311" s="18" t="s">
        <v>129</v>
      </c>
      <c r="BE1311" s="140">
        <f>IF(N1311="základní",J1311,0)</f>
        <v>0</v>
      </c>
      <c r="BF1311" s="140">
        <f>IF(N1311="snížená",J1311,0)</f>
        <v>0</v>
      </c>
      <c r="BG1311" s="140">
        <f>IF(N1311="zákl. přenesená",J1311,0)</f>
        <v>0</v>
      </c>
      <c r="BH1311" s="140">
        <f>IF(N1311="sníž. přenesená",J1311,0)</f>
        <v>0</v>
      </c>
      <c r="BI1311" s="140">
        <f>IF(N1311="nulová",J1311,0)</f>
        <v>0</v>
      </c>
      <c r="BJ1311" s="18" t="s">
        <v>82</v>
      </c>
      <c r="BK1311" s="140">
        <f>ROUND(I1311*H1311,2)</f>
        <v>0</v>
      </c>
      <c r="BL1311" s="18" t="s">
        <v>136</v>
      </c>
      <c r="BM1311" s="139" t="s">
        <v>1400</v>
      </c>
    </row>
    <row r="1312" spans="2:65" s="1" customFormat="1" ht="11.25">
      <c r="B1312" s="33"/>
      <c r="D1312" s="141" t="s">
        <v>138</v>
      </c>
      <c r="F1312" s="142" t="s">
        <v>1401</v>
      </c>
      <c r="I1312" s="143"/>
      <c r="L1312" s="33"/>
      <c r="M1312" s="144"/>
      <c r="T1312" s="54"/>
      <c r="AT1312" s="18" t="s">
        <v>138</v>
      </c>
      <c r="AU1312" s="18" t="s">
        <v>84</v>
      </c>
    </row>
    <row r="1313" spans="2:65" s="12" customFormat="1" ht="22.5">
      <c r="B1313" s="145"/>
      <c r="D1313" s="146" t="s">
        <v>140</v>
      </c>
      <c r="E1313" s="147" t="s">
        <v>19</v>
      </c>
      <c r="F1313" s="148" t="s">
        <v>861</v>
      </c>
      <c r="H1313" s="147" t="s">
        <v>19</v>
      </c>
      <c r="I1313" s="149"/>
      <c r="L1313" s="145"/>
      <c r="M1313" s="150"/>
      <c r="T1313" s="151"/>
      <c r="AT1313" s="147" t="s">
        <v>140</v>
      </c>
      <c r="AU1313" s="147" t="s">
        <v>84</v>
      </c>
      <c r="AV1313" s="12" t="s">
        <v>82</v>
      </c>
      <c r="AW1313" s="12" t="s">
        <v>35</v>
      </c>
      <c r="AX1313" s="12" t="s">
        <v>74</v>
      </c>
      <c r="AY1313" s="147" t="s">
        <v>129</v>
      </c>
    </row>
    <row r="1314" spans="2:65" s="12" customFormat="1" ht="11.25">
      <c r="B1314" s="145"/>
      <c r="D1314" s="146" t="s">
        <v>140</v>
      </c>
      <c r="E1314" s="147" t="s">
        <v>19</v>
      </c>
      <c r="F1314" s="148" t="s">
        <v>854</v>
      </c>
      <c r="H1314" s="147" t="s">
        <v>19</v>
      </c>
      <c r="I1314" s="149"/>
      <c r="L1314" s="145"/>
      <c r="M1314" s="150"/>
      <c r="T1314" s="151"/>
      <c r="AT1314" s="147" t="s">
        <v>140</v>
      </c>
      <c r="AU1314" s="147" t="s">
        <v>84</v>
      </c>
      <c r="AV1314" s="12" t="s">
        <v>82</v>
      </c>
      <c r="AW1314" s="12" t="s">
        <v>35</v>
      </c>
      <c r="AX1314" s="12" t="s">
        <v>74</v>
      </c>
      <c r="AY1314" s="147" t="s">
        <v>129</v>
      </c>
    </row>
    <row r="1315" spans="2:65" s="13" customFormat="1" ht="11.25">
      <c r="B1315" s="152"/>
      <c r="D1315" s="146" t="s">
        <v>140</v>
      </c>
      <c r="E1315" s="153" t="s">
        <v>19</v>
      </c>
      <c r="F1315" s="154" t="s">
        <v>82</v>
      </c>
      <c r="H1315" s="155">
        <v>1</v>
      </c>
      <c r="I1315" s="156"/>
      <c r="L1315" s="152"/>
      <c r="M1315" s="157"/>
      <c r="T1315" s="158"/>
      <c r="AT1315" s="153" t="s">
        <v>140</v>
      </c>
      <c r="AU1315" s="153" t="s">
        <v>84</v>
      </c>
      <c r="AV1315" s="13" t="s">
        <v>84</v>
      </c>
      <c r="AW1315" s="13" t="s">
        <v>35</v>
      </c>
      <c r="AX1315" s="13" t="s">
        <v>82</v>
      </c>
      <c r="AY1315" s="153" t="s">
        <v>129</v>
      </c>
    </row>
    <row r="1316" spans="2:65" s="1" customFormat="1" ht="24.2" customHeight="1">
      <c r="B1316" s="33"/>
      <c r="C1316" s="173" t="s">
        <v>1402</v>
      </c>
      <c r="D1316" s="173" t="s">
        <v>623</v>
      </c>
      <c r="E1316" s="174" t="s">
        <v>1403</v>
      </c>
      <c r="F1316" s="175" t="s">
        <v>1404</v>
      </c>
      <c r="G1316" s="176" t="s">
        <v>146</v>
      </c>
      <c r="H1316" s="177">
        <v>1</v>
      </c>
      <c r="I1316" s="178"/>
      <c r="J1316" s="179">
        <f>ROUND(I1316*H1316,2)</f>
        <v>0</v>
      </c>
      <c r="K1316" s="175" t="s">
        <v>19</v>
      </c>
      <c r="L1316" s="180"/>
      <c r="M1316" s="181" t="s">
        <v>19</v>
      </c>
      <c r="N1316" s="182" t="s">
        <v>45</v>
      </c>
      <c r="P1316" s="137">
        <f>O1316*H1316</f>
        <v>0</v>
      </c>
      <c r="Q1316" s="137">
        <v>0.04</v>
      </c>
      <c r="R1316" s="137">
        <f>Q1316*H1316</f>
        <v>0.04</v>
      </c>
      <c r="S1316" s="137">
        <v>0</v>
      </c>
      <c r="T1316" s="138">
        <f>S1316*H1316</f>
        <v>0</v>
      </c>
      <c r="AR1316" s="139" t="s">
        <v>173</v>
      </c>
      <c r="AT1316" s="139" t="s">
        <v>623</v>
      </c>
      <c r="AU1316" s="139" t="s">
        <v>84</v>
      </c>
      <c r="AY1316" s="18" t="s">
        <v>129</v>
      </c>
      <c r="BE1316" s="140">
        <f>IF(N1316="základní",J1316,0)</f>
        <v>0</v>
      </c>
      <c r="BF1316" s="140">
        <f>IF(N1316="snížená",J1316,0)</f>
        <v>0</v>
      </c>
      <c r="BG1316" s="140">
        <f>IF(N1316="zákl. přenesená",J1316,0)</f>
        <v>0</v>
      </c>
      <c r="BH1316" s="140">
        <f>IF(N1316="sníž. přenesená",J1316,0)</f>
        <v>0</v>
      </c>
      <c r="BI1316" s="140">
        <f>IF(N1316="nulová",J1316,0)</f>
        <v>0</v>
      </c>
      <c r="BJ1316" s="18" t="s">
        <v>82</v>
      </c>
      <c r="BK1316" s="140">
        <f>ROUND(I1316*H1316,2)</f>
        <v>0</v>
      </c>
      <c r="BL1316" s="18" t="s">
        <v>136</v>
      </c>
      <c r="BM1316" s="139" t="s">
        <v>1405</v>
      </c>
    </row>
    <row r="1317" spans="2:65" s="1" customFormat="1" ht="185.25">
      <c r="B1317" s="33"/>
      <c r="D1317" s="146" t="s">
        <v>734</v>
      </c>
      <c r="F1317" s="183" t="s">
        <v>1406</v>
      </c>
      <c r="I1317" s="143"/>
      <c r="L1317" s="33"/>
      <c r="M1317" s="144"/>
      <c r="T1317" s="54"/>
      <c r="AT1317" s="18" t="s">
        <v>734</v>
      </c>
      <c r="AU1317" s="18" t="s">
        <v>84</v>
      </c>
    </row>
    <row r="1318" spans="2:65" s="1" customFormat="1" ht="37.9" customHeight="1">
      <c r="B1318" s="33"/>
      <c r="C1318" s="128" t="s">
        <v>1407</v>
      </c>
      <c r="D1318" s="128" t="s">
        <v>131</v>
      </c>
      <c r="E1318" s="129" t="s">
        <v>1408</v>
      </c>
      <c r="F1318" s="130" t="s">
        <v>1409</v>
      </c>
      <c r="G1318" s="131" t="s">
        <v>146</v>
      </c>
      <c r="H1318" s="132">
        <v>2</v>
      </c>
      <c r="I1318" s="133"/>
      <c r="J1318" s="134">
        <f>ROUND(I1318*H1318,2)</f>
        <v>0</v>
      </c>
      <c r="K1318" s="130" t="s">
        <v>135</v>
      </c>
      <c r="L1318" s="33"/>
      <c r="M1318" s="135" t="s">
        <v>19</v>
      </c>
      <c r="N1318" s="136" t="s">
        <v>45</v>
      </c>
      <c r="P1318" s="137">
        <f>O1318*H1318</f>
        <v>0</v>
      </c>
      <c r="Q1318" s="137">
        <v>2.7499999999999998E-3</v>
      </c>
      <c r="R1318" s="137">
        <f>Q1318*H1318</f>
        <v>5.4999999999999997E-3</v>
      </c>
      <c r="S1318" s="137">
        <v>0</v>
      </c>
      <c r="T1318" s="138">
        <f>S1318*H1318</f>
        <v>0</v>
      </c>
      <c r="AR1318" s="139" t="s">
        <v>136</v>
      </c>
      <c r="AT1318" s="139" t="s">
        <v>131</v>
      </c>
      <c r="AU1318" s="139" t="s">
        <v>84</v>
      </c>
      <c r="AY1318" s="18" t="s">
        <v>129</v>
      </c>
      <c r="BE1318" s="140">
        <f>IF(N1318="základní",J1318,0)</f>
        <v>0</v>
      </c>
      <c r="BF1318" s="140">
        <f>IF(N1318="snížená",J1318,0)</f>
        <v>0</v>
      </c>
      <c r="BG1318" s="140">
        <f>IF(N1318="zákl. přenesená",J1318,0)</f>
        <v>0</v>
      </c>
      <c r="BH1318" s="140">
        <f>IF(N1318="sníž. přenesená",J1318,0)</f>
        <v>0</v>
      </c>
      <c r="BI1318" s="140">
        <f>IF(N1318="nulová",J1318,0)</f>
        <v>0</v>
      </c>
      <c r="BJ1318" s="18" t="s">
        <v>82</v>
      </c>
      <c r="BK1318" s="140">
        <f>ROUND(I1318*H1318,2)</f>
        <v>0</v>
      </c>
      <c r="BL1318" s="18" t="s">
        <v>136</v>
      </c>
      <c r="BM1318" s="139" t="s">
        <v>1410</v>
      </c>
    </row>
    <row r="1319" spans="2:65" s="1" customFormat="1" ht="11.25">
      <c r="B1319" s="33"/>
      <c r="D1319" s="141" t="s">
        <v>138</v>
      </c>
      <c r="F1319" s="142" t="s">
        <v>1411</v>
      </c>
      <c r="I1319" s="143"/>
      <c r="L1319" s="33"/>
      <c r="M1319" s="144"/>
      <c r="T1319" s="54"/>
      <c r="AT1319" s="18" t="s">
        <v>138</v>
      </c>
      <c r="AU1319" s="18" t="s">
        <v>84</v>
      </c>
    </row>
    <row r="1320" spans="2:65" s="1" customFormat="1" ht="21.75" customHeight="1">
      <c r="B1320" s="33"/>
      <c r="C1320" s="173" t="s">
        <v>1412</v>
      </c>
      <c r="D1320" s="173" t="s">
        <v>623</v>
      </c>
      <c r="E1320" s="174" t="s">
        <v>1413</v>
      </c>
      <c r="F1320" s="175" t="s">
        <v>1414</v>
      </c>
      <c r="G1320" s="176" t="s">
        <v>146</v>
      </c>
      <c r="H1320" s="177">
        <v>2</v>
      </c>
      <c r="I1320" s="178"/>
      <c r="J1320" s="179">
        <f>ROUND(I1320*H1320,2)</f>
        <v>0</v>
      </c>
      <c r="K1320" s="175" t="s">
        <v>135</v>
      </c>
      <c r="L1320" s="180"/>
      <c r="M1320" s="181" t="s">
        <v>19</v>
      </c>
      <c r="N1320" s="182" t="s">
        <v>45</v>
      </c>
      <c r="P1320" s="137">
        <f>O1320*H1320</f>
        <v>0</v>
      </c>
      <c r="Q1320" s="137">
        <v>3.5000000000000003E-2</v>
      </c>
      <c r="R1320" s="137">
        <f>Q1320*H1320</f>
        <v>7.0000000000000007E-2</v>
      </c>
      <c r="S1320" s="137">
        <v>0</v>
      </c>
      <c r="T1320" s="138">
        <f>S1320*H1320</f>
        <v>0</v>
      </c>
      <c r="AR1320" s="139" t="s">
        <v>173</v>
      </c>
      <c r="AT1320" s="139" t="s">
        <v>623</v>
      </c>
      <c r="AU1320" s="139" t="s">
        <v>84</v>
      </c>
      <c r="AY1320" s="18" t="s">
        <v>129</v>
      </c>
      <c r="BE1320" s="140">
        <f>IF(N1320="základní",J1320,0)</f>
        <v>0</v>
      </c>
      <c r="BF1320" s="140">
        <f>IF(N1320="snížená",J1320,0)</f>
        <v>0</v>
      </c>
      <c r="BG1320" s="140">
        <f>IF(N1320="zákl. přenesená",J1320,0)</f>
        <v>0</v>
      </c>
      <c r="BH1320" s="140">
        <f>IF(N1320="sníž. přenesená",J1320,0)</f>
        <v>0</v>
      </c>
      <c r="BI1320" s="140">
        <f>IF(N1320="nulová",J1320,0)</f>
        <v>0</v>
      </c>
      <c r="BJ1320" s="18" t="s">
        <v>82</v>
      </c>
      <c r="BK1320" s="140">
        <f>ROUND(I1320*H1320,2)</f>
        <v>0</v>
      </c>
      <c r="BL1320" s="18" t="s">
        <v>136</v>
      </c>
      <c r="BM1320" s="139" t="s">
        <v>1415</v>
      </c>
    </row>
    <row r="1321" spans="2:65" s="1" customFormat="1" ht="87.75">
      <c r="B1321" s="33"/>
      <c r="D1321" s="146" t="s">
        <v>734</v>
      </c>
      <c r="F1321" s="183" t="s">
        <v>1416</v>
      </c>
      <c r="I1321" s="143"/>
      <c r="L1321" s="33"/>
      <c r="M1321" s="144"/>
      <c r="T1321" s="54"/>
      <c r="AT1321" s="18" t="s">
        <v>734</v>
      </c>
      <c r="AU1321" s="18" t="s">
        <v>84</v>
      </c>
    </row>
    <row r="1322" spans="2:65" s="12" customFormat="1" ht="22.5">
      <c r="B1322" s="145"/>
      <c r="D1322" s="146" t="s">
        <v>140</v>
      </c>
      <c r="E1322" s="147" t="s">
        <v>19</v>
      </c>
      <c r="F1322" s="148" t="s">
        <v>861</v>
      </c>
      <c r="H1322" s="147" t="s">
        <v>19</v>
      </c>
      <c r="I1322" s="149"/>
      <c r="L1322" s="145"/>
      <c r="M1322" s="150"/>
      <c r="T1322" s="151"/>
      <c r="AT1322" s="147" t="s">
        <v>140</v>
      </c>
      <c r="AU1322" s="147" t="s">
        <v>84</v>
      </c>
      <c r="AV1322" s="12" t="s">
        <v>82</v>
      </c>
      <c r="AW1322" s="12" t="s">
        <v>35</v>
      </c>
      <c r="AX1322" s="12" t="s">
        <v>74</v>
      </c>
      <c r="AY1322" s="147" t="s">
        <v>129</v>
      </c>
    </row>
    <row r="1323" spans="2:65" s="12" customFormat="1" ht="11.25">
      <c r="B1323" s="145"/>
      <c r="D1323" s="146" t="s">
        <v>140</v>
      </c>
      <c r="E1323" s="147" t="s">
        <v>19</v>
      </c>
      <c r="F1323" s="148" t="s">
        <v>854</v>
      </c>
      <c r="H1323" s="147" t="s">
        <v>19</v>
      </c>
      <c r="I1323" s="149"/>
      <c r="L1323" s="145"/>
      <c r="M1323" s="150"/>
      <c r="T1323" s="151"/>
      <c r="AT1323" s="147" t="s">
        <v>140</v>
      </c>
      <c r="AU1323" s="147" t="s">
        <v>84</v>
      </c>
      <c r="AV1323" s="12" t="s">
        <v>82</v>
      </c>
      <c r="AW1323" s="12" t="s">
        <v>35</v>
      </c>
      <c r="AX1323" s="12" t="s">
        <v>74</v>
      </c>
      <c r="AY1323" s="147" t="s">
        <v>129</v>
      </c>
    </row>
    <row r="1324" spans="2:65" s="13" customFormat="1" ht="11.25">
      <c r="B1324" s="152"/>
      <c r="D1324" s="146" t="s">
        <v>140</v>
      </c>
      <c r="E1324" s="153" t="s">
        <v>19</v>
      </c>
      <c r="F1324" s="154" t="s">
        <v>84</v>
      </c>
      <c r="H1324" s="155">
        <v>2</v>
      </c>
      <c r="I1324" s="156"/>
      <c r="L1324" s="152"/>
      <c r="M1324" s="157"/>
      <c r="T1324" s="158"/>
      <c r="AT1324" s="153" t="s">
        <v>140</v>
      </c>
      <c r="AU1324" s="153" t="s">
        <v>84</v>
      </c>
      <c r="AV1324" s="13" t="s">
        <v>84</v>
      </c>
      <c r="AW1324" s="13" t="s">
        <v>35</v>
      </c>
      <c r="AX1324" s="13" t="s">
        <v>82</v>
      </c>
      <c r="AY1324" s="153" t="s">
        <v>129</v>
      </c>
    </row>
    <row r="1325" spans="2:65" s="1" customFormat="1" ht="44.25" customHeight="1">
      <c r="B1325" s="33"/>
      <c r="C1325" s="128" t="s">
        <v>1417</v>
      </c>
      <c r="D1325" s="128" t="s">
        <v>131</v>
      </c>
      <c r="E1325" s="129" t="s">
        <v>1418</v>
      </c>
      <c r="F1325" s="130" t="s">
        <v>1419</v>
      </c>
      <c r="G1325" s="131" t="s">
        <v>146</v>
      </c>
      <c r="H1325" s="132">
        <v>3</v>
      </c>
      <c r="I1325" s="133"/>
      <c r="J1325" s="134">
        <f>ROUND(I1325*H1325,2)</f>
        <v>0</v>
      </c>
      <c r="K1325" s="130" t="s">
        <v>135</v>
      </c>
      <c r="L1325" s="33"/>
      <c r="M1325" s="135" t="s">
        <v>19</v>
      </c>
      <c r="N1325" s="136" t="s">
        <v>45</v>
      </c>
      <c r="P1325" s="137">
        <f>O1325*H1325</f>
        <v>0</v>
      </c>
      <c r="Q1325" s="137">
        <v>2.8600000000000001E-3</v>
      </c>
      <c r="R1325" s="137">
        <f>Q1325*H1325</f>
        <v>8.5800000000000008E-3</v>
      </c>
      <c r="S1325" s="137">
        <v>0</v>
      </c>
      <c r="T1325" s="138">
        <f>S1325*H1325</f>
        <v>0</v>
      </c>
      <c r="AR1325" s="139" t="s">
        <v>136</v>
      </c>
      <c r="AT1325" s="139" t="s">
        <v>131</v>
      </c>
      <c r="AU1325" s="139" t="s">
        <v>84</v>
      </c>
      <c r="AY1325" s="18" t="s">
        <v>129</v>
      </c>
      <c r="BE1325" s="140">
        <f>IF(N1325="základní",J1325,0)</f>
        <v>0</v>
      </c>
      <c r="BF1325" s="140">
        <f>IF(N1325="snížená",J1325,0)</f>
        <v>0</v>
      </c>
      <c r="BG1325" s="140">
        <f>IF(N1325="zákl. přenesená",J1325,0)</f>
        <v>0</v>
      </c>
      <c r="BH1325" s="140">
        <f>IF(N1325="sníž. přenesená",J1325,0)</f>
        <v>0</v>
      </c>
      <c r="BI1325" s="140">
        <f>IF(N1325="nulová",J1325,0)</f>
        <v>0</v>
      </c>
      <c r="BJ1325" s="18" t="s">
        <v>82</v>
      </c>
      <c r="BK1325" s="140">
        <f>ROUND(I1325*H1325,2)</f>
        <v>0</v>
      </c>
      <c r="BL1325" s="18" t="s">
        <v>136</v>
      </c>
      <c r="BM1325" s="139" t="s">
        <v>1420</v>
      </c>
    </row>
    <row r="1326" spans="2:65" s="1" customFormat="1" ht="11.25">
      <c r="B1326" s="33"/>
      <c r="D1326" s="141" t="s">
        <v>138</v>
      </c>
      <c r="F1326" s="142" t="s">
        <v>1421</v>
      </c>
      <c r="I1326" s="143"/>
      <c r="L1326" s="33"/>
      <c r="M1326" s="144"/>
      <c r="T1326" s="54"/>
      <c r="AT1326" s="18" t="s">
        <v>138</v>
      </c>
      <c r="AU1326" s="18" t="s">
        <v>84</v>
      </c>
    </row>
    <row r="1327" spans="2:65" s="1" customFormat="1" ht="24.2" customHeight="1">
      <c r="B1327" s="33"/>
      <c r="C1327" s="173" t="s">
        <v>1422</v>
      </c>
      <c r="D1327" s="173" t="s">
        <v>623</v>
      </c>
      <c r="E1327" s="174" t="s">
        <v>1423</v>
      </c>
      <c r="F1327" s="175" t="s">
        <v>1424</v>
      </c>
      <c r="G1327" s="176" t="s">
        <v>146</v>
      </c>
      <c r="H1327" s="177">
        <v>2</v>
      </c>
      <c r="I1327" s="178"/>
      <c r="J1327" s="179">
        <f>ROUND(I1327*H1327,2)</f>
        <v>0</v>
      </c>
      <c r="K1327" s="175" t="s">
        <v>135</v>
      </c>
      <c r="L1327" s="180"/>
      <c r="M1327" s="181" t="s">
        <v>19</v>
      </c>
      <c r="N1327" s="182" t="s">
        <v>45</v>
      </c>
      <c r="P1327" s="137">
        <f>O1327*H1327</f>
        <v>0</v>
      </c>
      <c r="Q1327" s="137">
        <v>6.5000000000000002E-2</v>
      </c>
      <c r="R1327" s="137">
        <f>Q1327*H1327</f>
        <v>0.13</v>
      </c>
      <c r="S1327" s="137">
        <v>0</v>
      </c>
      <c r="T1327" s="138">
        <f>S1327*H1327</f>
        <v>0</v>
      </c>
      <c r="AR1327" s="139" t="s">
        <v>173</v>
      </c>
      <c r="AT1327" s="139" t="s">
        <v>623</v>
      </c>
      <c r="AU1327" s="139" t="s">
        <v>84</v>
      </c>
      <c r="AY1327" s="18" t="s">
        <v>129</v>
      </c>
      <c r="BE1327" s="140">
        <f>IF(N1327="základní",J1327,0)</f>
        <v>0</v>
      </c>
      <c r="BF1327" s="140">
        <f>IF(N1327="snížená",J1327,0)</f>
        <v>0</v>
      </c>
      <c r="BG1327" s="140">
        <f>IF(N1327="zákl. přenesená",J1327,0)</f>
        <v>0</v>
      </c>
      <c r="BH1327" s="140">
        <f>IF(N1327="sníž. přenesená",J1327,0)</f>
        <v>0</v>
      </c>
      <c r="BI1327" s="140">
        <f>IF(N1327="nulová",J1327,0)</f>
        <v>0</v>
      </c>
      <c r="BJ1327" s="18" t="s">
        <v>82</v>
      </c>
      <c r="BK1327" s="140">
        <f>ROUND(I1327*H1327,2)</f>
        <v>0</v>
      </c>
      <c r="BL1327" s="18" t="s">
        <v>136</v>
      </c>
      <c r="BM1327" s="139" t="s">
        <v>1425</v>
      </c>
    </row>
    <row r="1328" spans="2:65" s="1" customFormat="1" ht="165.75">
      <c r="B1328" s="33"/>
      <c r="D1328" s="146" t="s">
        <v>734</v>
      </c>
      <c r="F1328" s="183" t="s">
        <v>1363</v>
      </c>
      <c r="I1328" s="143"/>
      <c r="L1328" s="33"/>
      <c r="M1328" s="144"/>
      <c r="T1328" s="54"/>
      <c r="AT1328" s="18" t="s">
        <v>734</v>
      </c>
      <c r="AU1328" s="18" t="s">
        <v>84</v>
      </c>
    </row>
    <row r="1329" spans="2:65" s="12" customFormat="1" ht="11.25">
      <c r="B1329" s="145"/>
      <c r="D1329" s="146" t="s">
        <v>140</v>
      </c>
      <c r="E1329" s="147" t="s">
        <v>19</v>
      </c>
      <c r="F1329" s="148" t="s">
        <v>1138</v>
      </c>
      <c r="H1329" s="147" t="s">
        <v>19</v>
      </c>
      <c r="I1329" s="149"/>
      <c r="L1329" s="145"/>
      <c r="M1329" s="150"/>
      <c r="T1329" s="151"/>
      <c r="AT1329" s="147" t="s">
        <v>140</v>
      </c>
      <c r="AU1329" s="147" t="s">
        <v>84</v>
      </c>
      <c r="AV1329" s="12" t="s">
        <v>82</v>
      </c>
      <c r="AW1329" s="12" t="s">
        <v>35</v>
      </c>
      <c r="AX1329" s="12" t="s">
        <v>74</v>
      </c>
      <c r="AY1329" s="147" t="s">
        <v>129</v>
      </c>
    </row>
    <row r="1330" spans="2:65" s="12" customFormat="1" ht="11.25">
      <c r="B1330" s="145"/>
      <c r="D1330" s="146" t="s">
        <v>140</v>
      </c>
      <c r="E1330" s="147" t="s">
        <v>19</v>
      </c>
      <c r="F1330" s="148" t="s">
        <v>854</v>
      </c>
      <c r="H1330" s="147" t="s">
        <v>19</v>
      </c>
      <c r="I1330" s="149"/>
      <c r="L1330" s="145"/>
      <c r="M1330" s="150"/>
      <c r="T1330" s="151"/>
      <c r="AT1330" s="147" t="s">
        <v>140</v>
      </c>
      <c r="AU1330" s="147" t="s">
        <v>84</v>
      </c>
      <c r="AV1330" s="12" t="s">
        <v>82</v>
      </c>
      <c r="AW1330" s="12" t="s">
        <v>35</v>
      </c>
      <c r="AX1330" s="12" t="s">
        <v>74</v>
      </c>
      <c r="AY1330" s="147" t="s">
        <v>129</v>
      </c>
    </row>
    <row r="1331" spans="2:65" s="13" customFormat="1" ht="11.25">
      <c r="B1331" s="152"/>
      <c r="D1331" s="146" t="s">
        <v>140</v>
      </c>
      <c r="E1331" s="153" t="s">
        <v>19</v>
      </c>
      <c r="F1331" s="154" t="s">
        <v>84</v>
      </c>
      <c r="H1331" s="155">
        <v>2</v>
      </c>
      <c r="I1331" s="156"/>
      <c r="L1331" s="152"/>
      <c r="M1331" s="157"/>
      <c r="T1331" s="158"/>
      <c r="AT1331" s="153" t="s">
        <v>140</v>
      </c>
      <c r="AU1331" s="153" t="s">
        <v>84</v>
      </c>
      <c r="AV1331" s="13" t="s">
        <v>84</v>
      </c>
      <c r="AW1331" s="13" t="s">
        <v>35</v>
      </c>
      <c r="AX1331" s="13" t="s">
        <v>82</v>
      </c>
      <c r="AY1331" s="153" t="s">
        <v>129</v>
      </c>
    </row>
    <row r="1332" spans="2:65" s="1" customFormat="1" ht="24.2" customHeight="1">
      <c r="B1332" s="33"/>
      <c r="C1332" s="173" t="s">
        <v>1426</v>
      </c>
      <c r="D1332" s="173" t="s">
        <v>623</v>
      </c>
      <c r="E1332" s="174" t="s">
        <v>1427</v>
      </c>
      <c r="F1332" s="175" t="s">
        <v>1428</v>
      </c>
      <c r="G1332" s="176" t="s">
        <v>146</v>
      </c>
      <c r="H1332" s="177">
        <v>2</v>
      </c>
      <c r="I1332" s="178"/>
      <c r="J1332" s="179">
        <f>ROUND(I1332*H1332,2)</f>
        <v>0</v>
      </c>
      <c r="K1332" s="175" t="s">
        <v>135</v>
      </c>
      <c r="L1332" s="180"/>
      <c r="M1332" s="181" t="s">
        <v>19</v>
      </c>
      <c r="N1332" s="182" t="s">
        <v>45</v>
      </c>
      <c r="P1332" s="137">
        <f>O1332*H1332</f>
        <v>0</v>
      </c>
      <c r="Q1332" s="137">
        <v>5.3E-3</v>
      </c>
      <c r="R1332" s="137">
        <f>Q1332*H1332</f>
        <v>1.06E-2</v>
      </c>
      <c r="S1332" s="137">
        <v>0</v>
      </c>
      <c r="T1332" s="138">
        <f>S1332*H1332</f>
        <v>0</v>
      </c>
      <c r="AR1332" s="139" t="s">
        <v>173</v>
      </c>
      <c r="AT1332" s="139" t="s">
        <v>623</v>
      </c>
      <c r="AU1332" s="139" t="s">
        <v>84</v>
      </c>
      <c r="AY1332" s="18" t="s">
        <v>129</v>
      </c>
      <c r="BE1332" s="140">
        <f>IF(N1332="základní",J1332,0)</f>
        <v>0</v>
      </c>
      <c r="BF1332" s="140">
        <f>IF(N1332="snížená",J1332,0)</f>
        <v>0</v>
      </c>
      <c r="BG1332" s="140">
        <f>IF(N1332="zákl. přenesená",J1332,0)</f>
        <v>0</v>
      </c>
      <c r="BH1332" s="140">
        <f>IF(N1332="sníž. přenesená",J1332,0)</f>
        <v>0</v>
      </c>
      <c r="BI1332" s="140">
        <f>IF(N1332="nulová",J1332,0)</f>
        <v>0</v>
      </c>
      <c r="BJ1332" s="18" t="s">
        <v>82</v>
      </c>
      <c r="BK1332" s="140">
        <f>ROUND(I1332*H1332,2)</f>
        <v>0</v>
      </c>
      <c r="BL1332" s="18" t="s">
        <v>136</v>
      </c>
      <c r="BM1332" s="139" t="s">
        <v>1429</v>
      </c>
    </row>
    <row r="1333" spans="2:65" s="1" customFormat="1" ht="87.75">
      <c r="B1333" s="33"/>
      <c r="D1333" s="146" t="s">
        <v>734</v>
      </c>
      <c r="F1333" s="183" t="s">
        <v>1368</v>
      </c>
      <c r="I1333" s="143"/>
      <c r="L1333" s="33"/>
      <c r="M1333" s="144"/>
      <c r="T1333" s="54"/>
      <c r="AT1333" s="18" t="s">
        <v>734</v>
      </c>
      <c r="AU1333" s="18" t="s">
        <v>84</v>
      </c>
    </row>
    <row r="1334" spans="2:65" s="1" customFormat="1" ht="16.5" customHeight="1">
      <c r="B1334" s="33"/>
      <c r="C1334" s="173" t="s">
        <v>1430</v>
      </c>
      <c r="D1334" s="173" t="s">
        <v>623</v>
      </c>
      <c r="E1334" s="174" t="s">
        <v>1431</v>
      </c>
      <c r="F1334" s="175" t="s">
        <v>1432</v>
      </c>
      <c r="G1334" s="176" t="s">
        <v>146</v>
      </c>
      <c r="H1334" s="177">
        <v>1</v>
      </c>
      <c r="I1334" s="178"/>
      <c r="J1334" s="179">
        <f>ROUND(I1334*H1334,2)</f>
        <v>0</v>
      </c>
      <c r="K1334" s="175" t="s">
        <v>19</v>
      </c>
      <c r="L1334" s="180"/>
      <c r="M1334" s="181" t="s">
        <v>19</v>
      </c>
      <c r="N1334" s="182" t="s">
        <v>45</v>
      </c>
      <c r="P1334" s="137">
        <f>O1334*H1334</f>
        <v>0</v>
      </c>
      <c r="Q1334" s="137">
        <v>1.2999999999999999E-2</v>
      </c>
      <c r="R1334" s="137">
        <f>Q1334*H1334</f>
        <v>1.2999999999999999E-2</v>
      </c>
      <c r="S1334" s="137">
        <v>0</v>
      </c>
      <c r="T1334" s="138">
        <f>S1334*H1334</f>
        <v>0</v>
      </c>
      <c r="AR1334" s="139" t="s">
        <v>173</v>
      </c>
      <c r="AT1334" s="139" t="s">
        <v>623</v>
      </c>
      <c r="AU1334" s="139" t="s">
        <v>84</v>
      </c>
      <c r="AY1334" s="18" t="s">
        <v>129</v>
      </c>
      <c r="BE1334" s="140">
        <f>IF(N1334="základní",J1334,0)</f>
        <v>0</v>
      </c>
      <c r="BF1334" s="140">
        <f>IF(N1334="snížená",J1334,0)</f>
        <v>0</v>
      </c>
      <c r="BG1334" s="140">
        <f>IF(N1334="zákl. přenesená",J1334,0)</f>
        <v>0</v>
      </c>
      <c r="BH1334" s="140">
        <f>IF(N1334="sníž. přenesená",J1334,0)</f>
        <v>0</v>
      </c>
      <c r="BI1334" s="140">
        <f>IF(N1334="nulová",J1334,0)</f>
        <v>0</v>
      </c>
      <c r="BJ1334" s="18" t="s">
        <v>82</v>
      </c>
      <c r="BK1334" s="140">
        <f>ROUND(I1334*H1334,2)</f>
        <v>0</v>
      </c>
      <c r="BL1334" s="18" t="s">
        <v>136</v>
      </c>
      <c r="BM1334" s="139" t="s">
        <v>1433</v>
      </c>
    </row>
    <row r="1335" spans="2:65" s="1" customFormat="1" ht="195">
      <c r="B1335" s="33"/>
      <c r="D1335" s="146" t="s">
        <v>734</v>
      </c>
      <c r="F1335" s="183" t="s">
        <v>1434</v>
      </c>
      <c r="I1335" s="143"/>
      <c r="L1335" s="33"/>
      <c r="M1335" s="144"/>
      <c r="T1335" s="54"/>
      <c r="AT1335" s="18" t="s">
        <v>734</v>
      </c>
      <c r="AU1335" s="18" t="s">
        <v>84</v>
      </c>
    </row>
    <row r="1336" spans="2:65" s="12" customFormat="1" ht="11.25">
      <c r="B1336" s="145"/>
      <c r="D1336" s="146" t="s">
        <v>140</v>
      </c>
      <c r="E1336" s="147" t="s">
        <v>19</v>
      </c>
      <c r="F1336" s="148" t="s">
        <v>1138</v>
      </c>
      <c r="H1336" s="147" t="s">
        <v>19</v>
      </c>
      <c r="I1336" s="149"/>
      <c r="L1336" s="145"/>
      <c r="M1336" s="150"/>
      <c r="T1336" s="151"/>
      <c r="AT1336" s="147" t="s">
        <v>140</v>
      </c>
      <c r="AU1336" s="147" t="s">
        <v>84</v>
      </c>
      <c r="AV1336" s="12" t="s">
        <v>82</v>
      </c>
      <c r="AW1336" s="12" t="s">
        <v>35</v>
      </c>
      <c r="AX1336" s="12" t="s">
        <v>74</v>
      </c>
      <c r="AY1336" s="147" t="s">
        <v>129</v>
      </c>
    </row>
    <row r="1337" spans="2:65" s="12" customFormat="1" ht="11.25">
      <c r="B1337" s="145"/>
      <c r="D1337" s="146" t="s">
        <v>140</v>
      </c>
      <c r="E1337" s="147" t="s">
        <v>19</v>
      </c>
      <c r="F1337" s="148" t="s">
        <v>854</v>
      </c>
      <c r="H1337" s="147" t="s">
        <v>19</v>
      </c>
      <c r="I1337" s="149"/>
      <c r="L1337" s="145"/>
      <c r="M1337" s="150"/>
      <c r="T1337" s="151"/>
      <c r="AT1337" s="147" t="s">
        <v>140</v>
      </c>
      <c r="AU1337" s="147" t="s">
        <v>84</v>
      </c>
      <c r="AV1337" s="12" t="s">
        <v>82</v>
      </c>
      <c r="AW1337" s="12" t="s">
        <v>35</v>
      </c>
      <c r="AX1337" s="12" t="s">
        <v>74</v>
      </c>
      <c r="AY1337" s="147" t="s">
        <v>129</v>
      </c>
    </row>
    <row r="1338" spans="2:65" s="13" customFormat="1" ht="11.25">
      <c r="B1338" s="152"/>
      <c r="D1338" s="146" t="s">
        <v>140</v>
      </c>
      <c r="E1338" s="153" t="s">
        <v>19</v>
      </c>
      <c r="F1338" s="154" t="s">
        <v>82</v>
      </c>
      <c r="H1338" s="155">
        <v>1</v>
      </c>
      <c r="I1338" s="156"/>
      <c r="L1338" s="152"/>
      <c r="M1338" s="157"/>
      <c r="T1338" s="158"/>
      <c r="AT1338" s="153" t="s">
        <v>140</v>
      </c>
      <c r="AU1338" s="153" t="s">
        <v>84</v>
      </c>
      <c r="AV1338" s="13" t="s">
        <v>84</v>
      </c>
      <c r="AW1338" s="13" t="s">
        <v>35</v>
      </c>
      <c r="AX1338" s="13" t="s">
        <v>82</v>
      </c>
      <c r="AY1338" s="153" t="s">
        <v>129</v>
      </c>
    </row>
    <row r="1339" spans="2:65" s="1" customFormat="1" ht="24.2" customHeight="1">
      <c r="B1339" s="33"/>
      <c r="C1339" s="173" t="s">
        <v>1435</v>
      </c>
      <c r="D1339" s="173" t="s">
        <v>623</v>
      </c>
      <c r="E1339" s="174" t="s">
        <v>1436</v>
      </c>
      <c r="F1339" s="175" t="s">
        <v>1437</v>
      </c>
      <c r="G1339" s="176" t="s">
        <v>146</v>
      </c>
      <c r="H1339" s="177">
        <v>1</v>
      </c>
      <c r="I1339" s="178"/>
      <c r="J1339" s="179">
        <f>ROUND(I1339*H1339,2)</f>
        <v>0</v>
      </c>
      <c r="K1339" s="175" t="s">
        <v>19</v>
      </c>
      <c r="L1339" s="180"/>
      <c r="M1339" s="181" t="s">
        <v>19</v>
      </c>
      <c r="N1339" s="182" t="s">
        <v>45</v>
      </c>
      <c r="P1339" s="137">
        <f>O1339*H1339</f>
        <v>0</v>
      </c>
      <c r="Q1339" s="137">
        <v>5.3E-3</v>
      </c>
      <c r="R1339" s="137">
        <f>Q1339*H1339</f>
        <v>5.3E-3</v>
      </c>
      <c r="S1339" s="137">
        <v>0</v>
      </c>
      <c r="T1339" s="138">
        <f>S1339*H1339</f>
        <v>0</v>
      </c>
      <c r="AR1339" s="139" t="s">
        <v>173</v>
      </c>
      <c r="AT1339" s="139" t="s">
        <v>623</v>
      </c>
      <c r="AU1339" s="139" t="s">
        <v>84</v>
      </c>
      <c r="AY1339" s="18" t="s">
        <v>129</v>
      </c>
      <c r="BE1339" s="140">
        <f>IF(N1339="základní",J1339,0)</f>
        <v>0</v>
      </c>
      <c r="BF1339" s="140">
        <f>IF(N1339="snížená",J1339,0)</f>
        <v>0</v>
      </c>
      <c r="BG1339" s="140">
        <f>IF(N1339="zákl. přenesená",J1339,0)</f>
        <v>0</v>
      </c>
      <c r="BH1339" s="140">
        <f>IF(N1339="sníž. přenesená",J1339,0)</f>
        <v>0</v>
      </c>
      <c r="BI1339" s="140">
        <f>IF(N1339="nulová",J1339,0)</f>
        <v>0</v>
      </c>
      <c r="BJ1339" s="18" t="s">
        <v>82</v>
      </c>
      <c r="BK1339" s="140">
        <f>ROUND(I1339*H1339,2)</f>
        <v>0</v>
      </c>
      <c r="BL1339" s="18" t="s">
        <v>136</v>
      </c>
      <c r="BM1339" s="139" t="s">
        <v>1438</v>
      </c>
    </row>
    <row r="1340" spans="2:65" s="1" customFormat="1" ht="87.75">
      <c r="B1340" s="33"/>
      <c r="D1340" s="146" t="s">
        <v>734</v>
      </c>
      <c r="F1340" s="183" t="s">
        <v>1368</v>
      </c>
      <c r="I1340" s="143"/>
      <c r="L1340" s="33"/>
      <c r="M1340" s="144"/>
      <c r="T1340" s="54"/>
      <c r="AT1340" s="18" t="s">
        <v>734</v>
      </c>
      <c r="AU1340" s="18" t="s">
        <v>84</v>
      </c>
    </row>
    <row r="1341" spans="2:65" s="1" customFormat="1" ht="37.9" customHeight="1">
      <c r="B1341" s="33"/>
      <c r="C1341" s="128" t="s">
        <v>1439</v>
      </c>
      <c r="D1341" s="128" t="s">
        <v>131</v>
      </c>
      <c r="E1341" s="129" t="s">
        <v>1440</v>
      </c>
      <c r="F1341" s="130" t="s">
        <v>1441</v>
      </c>
      <c r="G1341" s="131" t="s">
        <v>146</v>
      </c>
      <c r="H1341" s="132">
        <v>2</v>
      </c>
      <c r="I1341" s="133"/>
      <c r="J1341" s="134">
        <f>ROUND(I1341*H1341,2)</f>
        <v>0</v>
      </c>
      <c r="K1341" s="130" t="s">
        <v>135</v>
      </c>
      <c r="L1341" s="33"/>
      <c r="M1341" s="135" t="s">
        <v>19</v>
      </c>
      <c r="N1341" s="136" t="s">
        <v>45</v>
      </c>
      <c r="P1341" s="137">
        <f>O1341*H1341</f>
        <v>0</v>
      </c>
      <c r="Q1341" s="137">
        <v>2.8600000000000001E-3</v>
      </c>
      <c r="R1341" s="137">
        <f>Q1341*H1341</f>
        <v>5.7200000000000003E-3</v>
      </c>
      <c r="S1341" s="137">
        <v>0</v>
      </c>
      <c r="T1341" s="138">
        <f>S1341*H1341</f>
        <v>0</v>
      </c>
      <c r="AR1341" s="139" t="s">
        <v>136</v>
      </c>
      <c r="AT1341" s="139" t="s">
        <v>131</v>
      </c>
      <c r="AU1341" s="139" t="s">
        <v>84</v>
      </c>
      <c r="AY1341" s="18" t="s">
        <v>129</v>
      </c>
      <c r="BE1341" s="140">
        <f>IF(N1341="základní",J1341,0)</f>
        <v>0</v>
      </c>
      <c r="BF1341" s="140">
        <f>IF(N1341="snížená",J1341,0)</f>
        <v>0</v>
      </c>
      <c r="BG1341" s="140">
        <f>IF(N1341="zákl. přenesená",J1341,0)</f>
        <v>0</v>
      </c>
      <c r="BH1341" s="140">
        <f>IF(N1341="sníž. přenesená",J1341,0)</f>
        <v>0</v>
      </c>
      <c r="BI1341" s="140">
        <f>IF(N1341="nulová",J1341,0)</f>
        <v>0</v>
      </c>
      <c r="BJ1341" s="18" t="s">
        <v>82</v>
      </c>
      <c r="BK1341" s="140">
        <f>ROUND(I1341*H1341,2)</f>
        <v>0</v>
      </c>
      <c r="BL1341" s="18" t="s">
        <v>136</v>
      </c>
      <c r="BM1341" s="139" t="s">
        <v>1442</v>
      </c>
    </row>
    <row r="1342" spans="2:65" s="1" customFormat="1" ht="11.25">
      <c r="B1342" s="33"/>
      <c r="D1342" s="141" t="s">
        <v>138</v>
      </c>
      <c r="F1342" s="142" t="s">
        <v>1443</v>
      </c>
      <c r="I1342" s="143"/>
      <c r="L1342" s="33"/>
      <c r="M1342" s="144"/>
      <c r="T1342" s="54"/>
      <c r="AT1342" s="18" t="s">
        <v>138</v>
      </c>
      <c r="AU1342" s="18" t="s">
        <v>84</v>
      </c>
    </row>
    <row r="1343" spans="2:65" s="1" customFormat="1" ht="33" customHeight="1">
      <c r="B1343" s="33"/>
      <c r="C1343" s="173" t="s">
        <v>1444</v>
      </c>
      <c r="D1343" s="173" t="s">
        <v>623</v>
      </c>
      <c r="E1343" s="174" t="s">
        <v>1445</v>
      </c>
      <c r="F1343" s="175" t="s">
        <v>1446</v>
      </c>
      <c r="G1343" s="176" t="s">
        <v>146</v>
      </c>
      <c r="H1343" s="177">
        <v>2</v>
      </c>
      <c r="I1343" s="178"/>
      <c r="J1343" s="179">
        <f>ROUND(I1343*H1343,2)</f>
        <v>0</v>
      </c>
      <c r="K1343" s="175" t="s">
        <v>135</v>
      </c>
      <c r="L1343" s="180"/>
      <c r="M1343" s="181" t="s">
        <v>19</v>
      </c>
      <c r="N1343" s="182" t="s">
        <v>45</v>
      </c>
      <c r="P1343" s="137">
        <f>O1343*H1343</f>
        <v>0</v>
      </c>
      <c r="Q1343" s="137">
        <v>0.06</v>
      </c>
      <c r="R1343" s="137">
        <f>Q1343*H1343</f>
        <v>0.12</v>
      </c>
      <c r="S1343" s="137">
        <v>0</v>
      </c>
      <c r="T1343" s="138">
        <f>S1343*H1343</f>
        <v>0</v>
      </c>
      <c r="AR1343" s="139" t="s">
        <v>173</v>
      </c>
      <c r="AT1343" s="139" t="s">
        <v>623</v>
      </c>
      <c r="AU1343" s="139" t="s">
        <v>84</v>
      </c>
      <c r="AY1343" s="18" t="s">
        <v>129</v>
      </c>
      <c r="BE1343" s="140">
        <f>IF(N1343="základní",J1343,0)</f>
        <v>0</v>
      </c>
      <c r="BF1343" s="140">
        <f>IF(N1343="snížená",J1343,0)</f>
        <v>0</v>
      </c>
      <c r="BG1343" s="140">
        <f>IF(N1343="zákl. přenesená",J1343,0)</f>
        <v>0</v>
      </c>
      <c r="BH1343" s="140">
        <f>IF(N1343="sníž. přenesená",J1343,0)</f>
        <v>0</v>
      </c>
      <c r="BI1343" s="140">
        <f>IF(N1343="nulová",J1343,0)</f>
        <v>0</v>
      </c>
      <c r="BJ1343" s="18" t="s">
        <v>82</v>
      </c>
      <c r="BK1343" s="140">
        <f>ROUND(I1343*H1343,2)</f>
        <v>0</v>
      </c>
      <c r="BL1343" s="18" t="s">
        <v>136</v>
      </c>
      <c r="BM1343" s="139" t="s">
        <v>1447</v>
      </c>
    </row>
    <row r="1344" spans="2:65" s="12" customFormat="1" ht="11.25">
      <c r="B1344" s="145"/>
      <c r="D1344" s="146" t="s">
        <v>140</v>
      </c>
      <c r="E1344" s="147" t="s">
        <v>19</v>
      </c>
      <c r="F1344" s="148" t="s">
        <v>141</v>
      </c>
      <c r="H1344" s="147" t="s">
        <v>19</v>
      </c>
      <c r="I1344" s="149"/>
      <c r="L1344" s="145"/>
      <c r="M1344" s="150"/>
      <c r="T1344" s="151"/>
      <c r="AT1344" s="147" t="s">
        <v>140</v>
      </c>
      <c r="AU1344" s="147" t="s">
        <v>84</v>
      </c>
      <c r="AV1344" s="12" t="s">
        <v>82</v>
      </c>
      <c r="AW1344" s="12" t="s">
        <v>35</v>
      </c>
      <c r="AX1344" s="12" t="s">
        <v>74</v>
      </c>
      <c r="AY1344" s="147" t="s">
        <v>129</v>
      </c>
    </row>
    <row r="1345" spans="2:65" s="12" customFormat="1" ht="22.5">
      <c r="B1345" s="145"/>
      <c r="D1345" s="146" t="s">
        <v>140</v>
      </c>
      <c r="E1345" s="147" t="s">
        <v>19</v>
      </c>
      <c r="F1345" s="148" t="s">
        <v>861</v>
      </c>
      <c r="H1345" s="147" t="s">
        <v>19</v>
      </c>
      <c r="I1345" s="149"/>
      <c r="L1345" s="145"/>
      <c r="M1345" s="150"/>
      <c r="T1345" s="151"/>
      <c r="AT1345" s="147" t="s">
        <v>140</v>
      </c>
      <c r="AU1345" s="147" t="s">
        <v>84</v>
      </c>
      <c r="AV1345" s="12" t="s">
        <v>82</v>
      </c>
      <c r="AW1345" s="12" t="s">
        <v>35</v>
      </c>
      <c r="AX1345" s="12" t="s">
        <v>74</v>
      </c>
      <c r="AY1345" s="147" t="s">
        <v>129</v>
      </c>
    </row>
    <row r="1346" spans="2:65" s="12" customFormat="1" ht="11.25">
      <c r="B1346" s="145"/>
      <c r="D1346" s="146" t="s">
        <v>140</v>
      </c>
      <c r="E1346" s="147" t="s">
        <v>19</v>
      </c>
      <c r="F1346" s="148" t="s">
        <v>854</v>
      </c>
      <c r="H1346" s="147" t="s">
        <v>19</v>
      </c>
      <c r="I1346" s="149"/>
      <c r="L1346" s="145"/>
      <c r="M1346" s="150"/>
      <c r="T1346" s="151"/>
      <c r="AT1346" s="147" t="s">
        <v>140</v>
      </c>
      <c r="AU1346" s="147" t="s">
        <v>84</v>
      </c>
      <c r="AV1346" s="12" t="s">
        <v>82</v>
      </c>
      <c r="AW1346" s="12" t="s">
        <v>35</v>
      </c>
      <c r="AX1346" s="12" t="s">
        <v>74</v>
      </c>
      <c r="AY1346" s="147" t="s">
        <v>129</v>
      </c>
    </row>
    <row r="1347" spans="2:65" s="13" customFormat="1" ht="11.25">
      <c r="B1347" s="152"/>
      <c r="D1347" s="146" t="s">
        <v>140</v>
      </c>
      <c r="E1347" s="153" t="s">
        <v>19</v>
      </c>
      <c r="F1347" s="154" t="s">
        <v>84</v>
      </c>
      <c r="H1347" s="155">
        <v>2</v>
      </c>
      <c r="I1347" s="156"/>
      <c r="L1347" s="152"/>
      <c r="M1347" s="157"/>
      <c r="T1347" s="158"/>
      <c r="AT1347" s="153" t="s">
        <v>140</v>
      </c>
      <c r="AU1347" s="153" t="s">
        <v>84</v>
      </c>
      <c r="AV1347" s="13" t="s">
        <v>84</v>
      </c>
      <c r="AW1347" s="13" t="s">
        <v>35</v>
      </c>
      <c r="AX1347" s="13" t="s">
        <v>82</v>
      </c>
      <c r="AY1347" s="153" t="s">
        <v>129</v>
      </c>
    </row>
    <row r="1348" spans="2:65" s="1" customFormat="1" ht="16.5" customHeight="1">
      <c r="B1348" s="33"/>
      <c r="C1348" s="173" t="s">
        <v>1448</v>
      </c>
      <c r="D1348" s="173" t="s">
        <v>623</v>
      </c>
      <c r="E1348" s="174" t="s">
        <v>1449</v>
      </c>
      <c r="F1348" s="175" t="s">
        <v>1450</v>
      </c>
      <c r="G1348" s="176" t="s">
        <v>146</v>
      </c>
      <c r="H1348" s="177">
        <v>2</v>
      </c>
      <c r="I1348" s="178"/>
      <c r="J1348" s="179">
        <f>ROUND(I1348*H1348,2)</f>
        <v>0</v>
      </c>
      <c r="K1348" s="175" t="s">
        <v>135</v>
      </c>
      <c r="L1348" s="180"/>
      <c r="M1348" s="181" t="s">
        <v>19</v>
      </c>
      <c r="N1348" s="182" t="s">
        <v>45</v>
      </c>
      <c r="P1348" s="137">
        <f>O1348*H1348</f>
        <v>0</v>
      </c>
      <c r="Q1348" s="137">
        <v>8.6E-3</v>
      </c>
      <c r="R1348" s="137">
        <f>Q1348*H1348</f>
        <v>1.72E-2</v>
      </c>
      <c r="S1348" s="137">
        <v>0</v>
      </c>
      <c r="T1348" s="138">
        <f>S1348*H1348</f>
        <v>0</v>
      </c>
      <c r="AR1348" s="139" t="s">
        <v>173</v>
      </c>
      <c r="AT1348" s="139" t="s">
        <v>623</v>
      </c>
      <c r="AU1348" s="139" t="s">
        <v>84</v>
      </c>
      <c r="AY1348" s="18" t="s">
        <v>129</v>
      </c>
      <c r="BE1348" s="140">
        <f>IF(N1348="základní",J1348,0)</f>
        <v>0</v>
      </c>
      <c r="BF1348" s="140">
        <f>IF(N1348="snížená",J1348,0)</f>
        <v>0</v>
      </c>
      <c r="BG1348" s="140">
        <f>IF(N1348="zákl. přenesená",J1348,0)</f>
        <v>0</v>
      </c>
      <c r="BH1348" s="140">
        <f>IF(N1348="sníž. přenesená",J1348,0)</f>
        <v>0</v>
      </c>
      <c r="BI1348" s="140">
        <f>IF(N1348="nulová",J1348,0)</f>
        <v>0</v>
      </c>
      <c r="BJ1348" s="18" t="s">
        <v>82</v>
      </c>
      <c r="BK1348" s="140">
        <f>ROUND(I1348*H1348,2)</f>
        <v>0</v>
      </c>
      <c r="BL1348" s="18" t="s">
        <v>136</v>
      </c>
      <c r="BM1348" s="139" t="s">
        <v>1451</v>
      </c>
    </row>
    <row r="1349" spans="2:65" s="1" customFormat="1" ht="44.25" customHeight="1">
      <c r="B1349" s="33"/>
      <c r="C1349" s="128" t="s">
        <v>1452</v>
      </c>
      <c r="D1349" s="128" t="s">
        <v>131</v>
      </c>
      <c r="E1349" s="129" t="s">
        <v>1453</v>
      </c>
      <c r="F1349" s="130" t="s">
        <v>1454</v>
      </c>
      <c r="G1349" s="131" t="s">
        <v>146</v>
      </c>
      <c r="H1349" s="132">
        <v>2</v>
      </c>
      <c r="I1349" s="133"/>
      <c r="J1349" s="134">
        <f>ROUND(I1349*H1349,2)</f>
        <v>0</v>
      </c>
      <c r="K1349" s="130" t="s">
        <v>135</v>
      </c>
      <c r="L1349" s="33"/>
      <c r="M1349" s="135" t="s">
        <v>19</v>
      </c>
      <c r="N1349" s="136" t="s">
        <v>45</v>
      </c>
      <c r="P1349" s="137">
        <f>O1349*H1349</f>
        <v>0</v>
      </c>
      <c r="Q1349" s="137">
        <v>0</v>
      </c>
      <c r="R1349" s="137">
        <f>Q1349*H1349</f>
        <v>0</v>
      </c>
      <c r="S1349" s="137">
        <v>0</v>
      </c>
      <c r="T1349" s="138">
        <f>S1349*H1349</f>
        <v>0</v>
      </c>
      <c r="AR1349" s="139" t="s">
        <v>136</v>
      </c>
      <c r="AT1349" s="139" t="s">
        <v>131</v>
      </c>
      <c r="AU1349" s="139" t="s">
        <v>84</v>
      </c>
      <c r="AY1349" s="18" t="s">
        <v>129</v>
      </c>
      <c r="BE1349" s="140">
        <f>IF(N1349="základní",J1349,0)</f>
        <v>0</v>
      </c>
      <c r="BF1349" s="140">
        <f>IF(N1349="snížená",J1349,0)</f>
        <v>0</v>
      </c>
      <c r="BG1349" s="140">
        <f>IF(N1349="zákl. přenesená",J1349,0)</f>
        <v>0</v>
      </c>
      <c r="BH1349" s="140">
        <f>IF(N1349="sníž. přenesená",J1349,0)</f>
        <v>0</v>
      </c>
      <c r="BI1349" s="140">
        <f>IF(N1349="nulová",J1349,0)</f>
        <v>0</v>
      </c>
      <c r="BJ1349" s="18" t="s">
        <v>82</v>
      </c>
      <c r="BK1349" s="140">
        <f>ROUND(I1349*H1349,2)</f>
        <v>0</v>
      </c>
      <c r="BL1349" s="18" t="s">
        <v>136</v>
      </c>
      <c r="BM1349" s="139" t="s">
        <v>1455</v>
      </c>
    </row>
    <row r="1350" spans="2:65" s="1" customFormat="1" ht="11.25">
      <c r="B1350" s="33"/>
      <c r="D1350" s="141" t="s">
        <v>138</v>
      </c>
      <c r="F1350" s="142" t="s">
        <v>1456</v>
      </c>
      <c r="I1350" s="143"/>
      <c r="L1350" s="33"/>
      <c r="M1350" s="144"/>
      <c r="T1350" s="54"/>
      <c r="AT1350" s="18" t="s">
        <v>138</v>
      </c>
      <c r="AU1350" s="18" t="s">
        <v>84</v>
      </c>
    </row>
    <row r="1351" spans="2:65" s="12" customFormat="1" ht="11.25">
      <c r="B1351" s="145"/>
      <c r="D1351" s="146" t="s">
        <v>140</v>
      </c>
      <c r="E1351" s="147" t="s">
        <v>19</v>
      </c>
      <c r="F1351" s="148" t="s">
        <v>141</v>
      </c>
      <c r="H1351" s="147" t="s">
        <v>19</v>
      </c>
      <c r="I1351" s="149"/>
      <c r="L1351" s="145"/>
      <c r="M1351" s="150"/>
      <c r="T1351" s="151"/>
      <c r="AT1351" s="147" t="s">
        <v>140</v>
      </c>
      <c r="AU1351" s="147" t="s">
        <v>84</v>
      </c>
      <c r="AV1351" s="12" t="s">
        <v>82</v>
      </c>
      <c r="AW1351" s="12" t="s">
        <v>35</v>
      </c>
      <c r="AX1351" s="12" t="s">
        <v>74</v>
      </c>
      <c r="AY1351" s="147" t="s">
        <v>129</v>
      </c>
    </row>
    <row r="1352" spans="2:65" s="12" customFormat="1" ht="22.5">
      <c r="B1352" s="145"/>
      <c r="D1352" s="146" t="s">
        <v>140</v>
      </c>
      <c r="E1352" s="147" t="s">
        <v>19</v>
      </c>
      <c r="F1352" s="148" t="s">
        <v>861</v>
      </c>
      <c r="H1352" s="147" t="s">
        <v>19</v>
      </c>
      <c r="I1352" s="149"/>
      <c r="L1352" s="145"/>
      <c r="M1352" s="150"/>
      <c r="T1352" s="151"/>
      <c r="AT1352" s="147" t="s">
        <v>140</v>
      </c>
      <c r="AU1352" s="147" t="s">
        <v>84</v>
      </c>
      <c r="AV1352" s="12" t="s">
        <v>82</v>
      </c>
      <c r="AW1352" s="12" t="s">
        <v>35</v>
      </c>
      <c r="AX1352" s="12" t="s">
        <v>74</v>
      </c>
      <c r="AY1352" s="147" t="s">
        <v>129</v>
      </c>
    </row>
    <row r="1353" spans="2:65" s="12" customFormat="1" ht="11.25">
      <c r="B1353" s="145"/>
      <c r="D1353" s="146" t="s">
        <v>140</v>
      </c>
      <c r="E1353" s="147" t="s">
        <v>19</v>
      </c>
      <c r="F1353" s="148" t="s">
        <v>854</v>
      </c>
      <c r="H1353" s="147" t="s">
        <v>19</v>
      </c>
      <c r="I1353" s="149"/>
      <c r="L1353" s="145"/>
      <c r="M1353" s="150"/>
      <c r="T1353" s="151"/>
      <c r="AT1353" s="147" t="s">
        <v>140</v>
      </c>
      <c r="AU1353" s="147" t="s">
        <v>84</v>
      </c>
      <c r="AV1353" s="12" t="s">
        <v>82</v>
      </c>
      <c r="AW1353" s="12" t="s">
        <v>35</v>
      </c>
      <c r="AX1353" s="12" t="s">
        <v>74</v>
      </c>
      <c r="AY1353" s="147" t="s">
        <v>129</v>
      </c>
    </row>
    <row r="1354" spans="2:65" s="13" customFormat="1" ht="11.25">
      <c r="B1354" s="152"/>
      <c r="D1354" s="146" t="s">
        <v>140</v>
      </c>
      <c r="E1354" s="153" t="s">
        <v>19</v>
      </c>
      <c r="F1354" s="154" t="s">
        <v>84</v>
      </c>
      <c r="H1354" s="155">
        <v>2</v>
      </c>
      <c r="I1354" s="156"/>
      <c r="L1354" s="152"/>
      <c r="M1354" s="157"/>
      <c r="T1354" s="158"/>
      <c r="AT1354" s="153" t="s">
        <v>140</v>
      </c>
      <c r="AU1354" s="153" t="s">
        <v>84</v>
      </c>
      <c r="AV1354" s="13" t="s">
        <v>84</v>
      </c>
      <c r="AW1354" s="13" t="s">
        <v>35</v>
      </c>
      <c r="AX1354" s="13" t="s">
        <v>82</v>
      </c>
      <c r="AY1354" s="153" t="s">
        <v>129</v>
      </c>
    </row>
    <row r="1355" spans="2:65" s="1" customFormat="1" ht="24.2" customHeight="1">
      <c r="B1355" s="33"/>
      <c r="C1355" s="173" t="s">
        <v>1457</v>
      </c>
      <c r="D1355" s="173" t="s">
        <v>623</v>
      </c>
      <c r="E1355" s="174" t="s">
        <v>1458</v>
      </c>
      <c r="F1355" s="175" t="s">
        <v>1459</v>
      </c>
      <c r="G1355" s="176" t="s">
        <v>146</v>
      </c>
      <c r="H1355" s="177">
        <v>1</v>
      </c>
      <c r="I1355" s="178"/>
      <c r="J1355" s="179">
        <f>ROUND(I1355*H1355,2)</f>
        <v>0</v>
      </c>
      <c r="K1355" s="175" t="s">
        <v>135</v>
      </c>
      <c r="L1355" s="180"/>
      <c r="M1355" s="181" t="s">
        <v>19</v>
      </c>
      <c r="N1355" s="182" t="s">
        <v>45</v>
      </c>
      <c r="P1355" s="137">
        <f>O1355*H1355</f>
        <v>0</v>
      </c>
      <c r="Q1355" s="137">
        <v>3.8999999999999998E-3</v>
      </c>
      <c r="R1355" s="137">
        <f>Q1355*H1355</f>
        <v>3.8999999999999998E-3</v>
      </c>
      <c r="S1355" s="137">
        <v>0</v>
      </c>
      <c r="T1355" s="138">
        <f>S1355*H1355</f>
        <v>0</v>
      </c>
      <c r="AR1355" s="139" t="s">
        <v>173</v>
      </c>
      <c r="AT1355" s="139" t="s">
        <v>623</v>
      </c>
      <c r="AU1355" s="139" t="s">
        <v>84</v>
      </c>
      <c r="AY1355" s="18" t="s">
        <v>129</v>
      </c>
      <c r="BE1355" s="140">
        <f>IF(N1355="základní",J1355,0)</f>
        <v>0</v>
      </c>
      <c r="BF1355" s="140">
        <f>IF(N1355="snížená",J1355,0)</f>
        <v>0</v>
      </c>
      <c r="BG1355" s="140">
        <f>IF(N1355="zákl. přenesená",J1355,0)</f>
        <v>0</v>
      </c>
      <c r="BH1355" s="140">
        <f>IF(N1355="sníž. přenesená",J1355,0)</f>
        <v>0</v>
      </c>
      <c r="BI1355" s="140">
        <f>IF(N1355="nulová",J1355,0)</f>
        <v>0</v>
      </c>
      <c r="BJ1355" s="18" t="s">
        <v>82</v>
      </c>
      <c r="BK1355" s="140">
        <f>ROUND(I1355*H1355,2)</f>
        <v>0</v>
      </c>
      <c r="BL1355" s="18" t="s">
        <v>136</v>
      </c>
      <c r="BM1355" s="139" t="s">
        <v>1460</v>
      </c>
    </row>
    <row r="1356" spans="2:65" s="12" customFormat="1" ht="11.25">
      <c r="B1356" s="145"/>
      <c r="D1356" s="146" t="s">
        <v>140</v>
      </c>
      <c r="E1356" s="147" t="s">
        <v>19</v>
      </c>
      <c r="F1356" s="148" t="s">
        <v>854</v>
      </c>
      <c r="H1356" s="147" t="s">
        <v>19</v>
      </c>
      <c r="I1356" s="149"/>
      <c r="L1356" s="145"/>
      <c r="M1356" s="150"/>
      <c r="T1356" s="151"/>
      <c r="AT1356" s="147" t="s">
        <v>140</v>
      </c>
      <c r="AU1356" s="147" t="s">
        <v>84</v>
      </c>
      <c r="AV1356" s="12" t="s">
        <v>82</v>
      </c>
      <c r="AW1356" s="12" t="s">
        <v>35</v>
      </c>
      <c r="AX1356" s="12" t="s">
        <v>74</v>
      </c>
      <c r="AY1356" s="147" t="s">
        <v>129</v>
      </c>
    </row>
    <row r="1357" spans="2:65" s="13" customFormat="1" ht="11.25">
      <c r="B1357" s="152"/>
      <c r="D1357" s="146" t="s">
        <v>140</v>
      </c>
      <c r="E1357" s="153" t="s">
        <v>19</v>
      </c>
      <c r="F1357" s="154" t="s">
        <v>82</v>
      </c>
      <c r="H1357" s="155">
        <v>1</v>
      </c>
      <c r="I1357" s="156"/>
      <c r="L1357" s="152"/>
      <c r="M1357" s="157"/>
      <c r="T1357" s="158"/>
      <c r="AT1357" s="153" t="s">
        <v>140</v>
      </c>
      <c r="AU1357" s="153" t="s">
        <v>84</v>
      </c>
      <c r="AV1357" s="13" t="s">
        <v>84</v>
      </c>
      <c r="AW1357" s="13" t="s">
        <v>35</v>
      </c>
      <c r="AX1357" s="13" t="s">
        <v>82</v>
      </c>
      <c r="AY1357" s="153" t="s">
        <v>129</v>
      </c>
    </row>
    <row r="1358" spans="2:65" s="12" customFormat="1" ht="11.25">
      <c r="B1358" s="145"/>
      <c r="D1358" s="146" t="s">
        <v>140</v>
      </c>
      <c r="E1358" s="147" t="s">
        <v>19</v>
      </c>
      <c r="F1358" s="148" t="s">
        <v>1461</v>
      </c>
      <c r="H1358" s="147" t="s">
        <v>19</v>
      </c>
      <c r="I1358" s="149"/>
      <c r="L1358" s="145"/>
      <c r="M1358" s="150"/>
      <c r="T1358" s="151"/>
      <c r="AT1358" s="147" t="s">
        <v>140</v>
      </c>
      <c r="AU1358" s="147" t="s">
        <v>84</v>
      </c>
      <c r="AV1358" s="12" t="s">
        <v>82</v>
      </c>
      <c r="AW1358" s="12" t="s">
        <v>35</v>
      </c>
      <c r="AX1358" s="12" t="s">
        <v>74</v>
      </c>
      <c r="AY1358" s="147" t="s">
        <v>129</v>
      </c>
    </row>
    <row r="1359" spans="2:65" s="1" customFormat="1" ht="24.2" customHeight="1">
      <c r="B1359" s="33"/>
      <c r="C1359" s="173" t="s">
        <v>1462</v>
      </c>
      <c r="D1359" s="173" t="s">
        <v>623</v>
      </c>
      <c r="E1359" s="174" t="s">
        <v>1463</v>
      </c>
      <c r="F1359" s="175" t="s">
        <v>1464</v>
      </c>
      <c r="G1359" s="176" t="s">
        <v>146</v>
      </c>
      <c r="H1359" s="177">
        <v>1</v>
      </c>
      <c r="I1359" s="178"/>
      <c r="J1359" s="179">
        <f>ROUND(I1359*H1359,2)</f>
        <v>0</v>
      </c>
      <c r="K1359" s="175" t="s">
        <v>135</v>
      </c>
      <c r="L1359" s="180"/>
      <c r="M1359" s="181" t="s">
        <v>19</v>
      </c>
      <c r="N1359" s="182" t="s">
        <v>45</v>
      </c>
      <c r="P1359" s="137">
        <f>O1359*H1359</f>
        <v>0</v>
      </c>
      <c r="Q1359" s="137">
        <v>4.4000000000000003E-3</v>
      </c>
      <c r="R1359" s="137">
        <f>Q1359*H1359</f>
        <v>4.4000000000000003E-3</v>
      </c>
      <c r="S1359" s="137">
        <v>0</v>
      </c>
      <c r="T1359" s="138">
        <f>S1359*H1359</f>
        <v>0</v>
      </c>
      <c r="AR1359" s="139" t="s">
        <v>173</v>
      </c>
      <c r="AT1359" s="139" t="s">
        <v>623</v>
      </c>
      <c r="AU1359" s="139" t="s">
        <v>84</v>
      </c>
      <c r="AY1359" s="18" t="s">
        <v>129</v>
      </c>
      <c r="BE1359" s="140">
        <f>IF(N1359="základní",J1359,0)</f>
        <v>0</v>
      </c>
      <c r="BF1359" s="140">
        <f>IF(N1359="snížená",J1359,0)</f>
        <v>0</v>
      </c>
      <c r="BG1359" s="140">
        <f>IF(N1359="zákl. přenesená",J1359,0)</f>
        <v>0</v>
      </c>
      <c r="BH1359" s="140">
        <f>IF(N1359="sníž. přenesená",J1359,0)</f>
        <v>0</v>
      </c>
      <c r="BI1359" s="140">
        <f>IF(N1359="nulová",J1359,0)</f>
        <v>0</v>
      </c>
      <c r="BJ1359" s="18" t="s">
        <v>82</v>
      </c>
      <c r="BK1359" s="140">
        <f>ROUND(I1359*H1359,2)</f>
        <v>0</v>
      </c>
      <c r="BL1359" s="18" t="s">
        <v>136</v>
      </c>
      <c r="BM1359" s="139" t="s">
        <v>1465</v>
      </c>
    </row>
    <row r="1360" spans="2:65" s="12" customFormat="1" ht="11.25">
      <c r="B1360" s="145"/>
      <c r="D1360" s="146" t="s">
        <v>140</v>
      </c>
      <c r="E1360" s="147" t="s">
        <v>19</v>
      </c>
      <c r="F1360" s="148" t="s">
        <v>854</v>
      </c>
      <c r="H1360" s="147" t="s">
        <v>19</v>
      </c>
      <c r="I1360" s="149"/>
      <c r="L1360" s="145"/>
      <c r="M1360" s="150"/>
      <c r="T1360" s="151"/>
      <c r="AT1360" s="147" t="s">
        <v>140</v>
      </c>
      <c r="AU1360" s="147" t="s">
        <v>84</v>
      </c>
      <c r="AV1360" s="12" t="s">
        <v>82</v>
      </c>
      <c r="AW1360" s="12" t="s">
        <v>35</v>
      </c>
      <c r="AX1360" s="12" t="s">
        <v>74</v>
      </c>
      <c r="AY1360" s="147" t="s">
        <v>129</v>
      </c>
    </row>
    <row r="1361" spans="2:65" s="13" customFormat="1" ht="11.25">
      <c r="B1361" s="152"/>
      <c r="D1361" s="146" t="s">
        <v>140</v>
      </c>
      <c r="E1361" s="153" t="s">
        <v>19</v>
      </c>
      <c r="F1361" s="154" t="s">
        <v>82</v>
      </c>
      <c r="H1361" s="155">
        <v>1</v>
      </c>
      <c r="I1361" s="156"/>
      <c r="L1361" s="152"/>
      <c r="M1361" s="157"/>
      <c r="T1361" s="158"/>
      <c r="AT1361" s="153" t="s">
        <v>140</v>
      </c>
      <c r="AU1361" s="153" t="s">
        <v>84</v>
      </c>
      <c r="AV1361" s="13" t="s">
        <v>84</v>
      </c>
      <c r="AW1361" s="13" t="s">
        <v>35</v>
      </c>
      <c r="AX1361" s="13" t="s">
        <v>82</v>
      </c>
      <c r="AY1361" s="153" t="s">
        <v>129</v>
      </c>
    </row>
    <row r="1362" spans="2:65" s="1" customFormat="1" ht="37.9" customHeight="1">
      <c r="B1362" s="33"/>
      <c r="C1362" s="128" t="s">
        <v>1466</v>
      </c>
      <c r="D1362" s="128" t="s">
        <v>131</v>
      </c>
      <c r="E1362" s="129" t="s">
        <v>1467</v>
      </c>
      <c r="F1362" s="130" t="s">
        <v>1468</v>
      </c>
      <c r="G1362" s="131" t="s">
        <v>146</v>
      </c>
      <c r="H1362" s="132">
        <v>2</v>
      </c>
      <c r="I1362" s="133"/>
      <c r="J1362" s="134">
        <f>ROUND(I1362*H1362,2)</f>
        <v>0</v>
      </c>
      <c r="K1362" s="130" t="s">
        <v>135</v>
      </c>
      <c r="L1362" s="33"/>
      <c r="M1362" s="135" t="s">
        <v>19</v>
      </c>
      <c r="N1362" s="136" t="s">
        <v>45</v>
      </c>
      <c r="P1362" s="137">
        <f>O1362*H1362</f>
        <v>0</v>
      </c>
      <c r="Q1362" s="137">
        <v>0</v>
      </c>
      <c r="R1362" s="137">
        <f>Q1362*H1362</f>
        <v>0</v>
      </c>
      <c r="S1362" s="137">
        <v>0</v>
      </c>
      <c r="T1362" s="138">
        <f>S1362*H1362</f>
        <v>0</v>
      </c>
      <c r="AR1362" s="139" t="s">
        <v>136</v>
      </c>
      <c r="AT1362" s="139" t="s">
        <v>131</v>
      </c>
      <c r="AU1362" s="139" t="s">
        <v>84</v>
      </c>
      <c r="AY1362" s="18" t="s">
        <v>129</v>
      </c>
      <c r="BE1362" s="140">
        <f>IF(N1362="základní",J1362,0)</f>
        <v>0</v>
      </c>
      <c r="BF1362" s="140">
        <f>IF(N1362="snížená",J1362,0)</f>
        <v>0</v>
      </c>
      <c r="BG1362" s="140">
        <f>IF(N1362="zákl. přenesená",J1362,0)</f>
        <v>0</v>
      </c>
      <c r="BH1362" s="140">
        <f>IF(N1362="sníž. přenesená",J1362,0)</f>
        <v>0</v>
      </c>
      <c r="BI1362" s="140">
        <f>IF(N1362="nulová",J1362,0)</f>
        <v>0</v>
      </c>
      <c r="BJ1362" s="18" t="s">
        <v>82</v>
      </c>
      <c r="BK1362" s="140">
        <f>ROUND(I1362*H1362,2)</f>
        <v>0</v>
      </c>
      <c r="BL1362" s="18" t="s">
        <v>136</v>
      </c>
      <c r="BM1362" s="139" t="s">
        <v>1469</v>
      </c>
    </row>
    <row r="1363" spans="2:65" s="1" customFormat="1" ht="11.25">
      <c r="B1363" s="33"/>
      <c r="D1363" s="141" t="s">
        <v>138</v>
      </c>
      <c r="F1363" s="142" t="s">
        <v>1470</v>
      </c>
      <c r="I1363" s="143"/>
      <c r="L1363" s="33"/>
      <c r="M1363" s="144"/>
      <c r="T1363" s="54"/>
      <c r="AT1363" s="18" t="s">
        <v>138</v>
      </c>
      <c r="AU1363" s="18" t="s">
        <v>84</v>
      </c>
    </row>
    <row r="1364" spans="2:65" s="1" customFormat="1" ht="24.2" customHeight="1">
      <c r="B1364" s="33"/>
      <c r="C1364" s="173" t="s">
        <v>1471</v>
      </c>
      <c r="D1364" s="173" t="s">
        <v>623</v>
      </c>
      <c r="E1364" s="174" t="s">
        <v>1472</v>
      </c>
      <c r="F1364" s="175" t="s">
        <v>1473</v>
      </c>
      <c r="G1364" s="176" t="s">
        <v>146</v>
      </c>
      <c r="H1364" s="177">
        <v>2</v>
      </c>
      <c r="I1364" s="178"/>
      <c r="J1364" s="179">
        <f>ROUND(I1364*H1364,2)</f>
        <v>0</v>
      </c>
      <c r="K1364" s="175" t="s">
        <v>135</v>
      </c>
      <c r="L1364" s="180"/>
      <c r="M1364" s="181" t="s">
        <v>19</v>
      </c>
      <c r="N1364" s="182" t="s">
        <v>45</v>
      </c>
      <c r="P1364" s="137">
        <f>O1364*H1364</f>
        <v>0</v>
      </c>
      <c r="Q1364" s="137">
        <v>2.5000000000000001E-2</v>
      </c>
      <c r="R1364" s="137">
        <f>Q1364*H1364</f>
        <v>0.05</v>
      </c>
      <c r="S1364" s="137">
        <v>0</v>
      </c>
      <c r="T1364" s="138">
        <f>S1364*H1364</f>
        <v>0</v>
      </c>
      <c r="AR1364" s="139" t="s">
        <v>173</v>
      </c>
      <c r="AT1364" s="139" t="s">
        <v>623</v>
      </c>
      <c r="AU1364" s="139" t="s">
        <v>84</v>
      </c>
      <c r="AY1364" s="18" t="s">
        <v>129</v>
      </c>
      <c r="BE1364" s="140">
        <f>IF(N1364="základní",J1364,0)</f>
        <v>0</v>
      </c>
      <c r="BF1364" s="140">
        <f>IF(N1364="snížená",J1364,0)</f>
        <v>0</v>
      </c>
      <c r="BG1364" s="140">
        <f>IF(N1364="zákl. přenesená",J1364,0)</f>
        <v>0</v>
      </c>
      <c r="BH1364" s="140">
        <f>IF(N1364="sníž. přenesená",J1364,0)</f>
        <v>0</v>
      </c>
      <c r="BI1364" s="140">
        <f>IF(N1364="nulová",J1364,0)</f>
        <v>0</v>
      </c>
      <c r="BJ1364" s="18" t="s">
        <v>82</v>
      </c>
      <c r="BK1364" s="140">
        <f>ROUND(I1364*H1364,2)</f>
        <v>0</v>
      </c>
      <c r="BL1364" s="18" t="s">
        <v>136</v>
      </c>
      <c r="BM1364" s="139" t="s">
        <v>1474</v>
      </c>
    </row>
    <row r="1365" spans="2:65" s="12" customFormat="1" ht="11.25">
      <c r="B1365" s="145"/>
      <c r="D1365" s="146" t="s">
        <v>140</v>
      </c>
      <c r="E1365" s="147" t="s">
        <v>19</v>
      </c>
      <c r="F1365" s="148" t="s">
        <v>1138</v>
      </c>
      <c r="H1365" s="147" t="s">
        <v>19</v>
      </c>
      <c r="I1365" s="149"/>
      <c r="L1365" s="145"/>
      <c r="M1365" s="150"/>
      <c r="T1365" s="151"/>
      <c r="AT1365" s="147" t="s">
        <v>140</v>
      </c>
      <c r="AU1365" s="147" t="s">
        <v>84</v>
      </c>
      <c r="AV1365" s="12" t="s">
        <v>82</v>
      </c>
      <c r="AW1365" s="12" t="s">
        <v>35</v>
      </c>
      <c r="AX1365" s="12" t="s">
        <v>74</v>
      </c>
      <c r="AY1365" s="147" t="s">
        <v>129</v>
      </c>
    </row>
    <row r="1366" spans="2:65" s="12" customFormat="1" ht="11.25">
      <c r="B1366" s="145"/>
      <c r="D1366" s="146" t="s">
        <v>140</v>
      </c>
      <c r="E1366" s="147" t="s">
        <v>19</v>
      </c>
      <c r="F1366" s="148" t="s">
        <v>854</v>
      </c>
      <c r="H1366" s="147" t="s">
        <v>19</v>
      </c>
      <c r="I1366" s="149"/>
      <c r="L1366" s="145"/>
      <c r="M1366" s="150"/>
      <c r="T1366" s="151"/>
      <c r="AT1366" s="147" t="s">
        <v>140</v>
      </c>
      <c r="AU1366" s="147" t="s">
        <v>84</v>
      </c>
      <c r="AV1366" s="12" t="s">
        <v>82</v>
      </c>
      <c r="AW1366" s="12" t="s">
        <v>35</v>
      </c>
      <c r="AX1366" s="12" t="s">
        <v>74</v>
      </c>
      <c r="AY1366" s="147" t="s">
        <v>129</v>
      </c>
    </row>
    <row r="1367" spans="2:65" s="13" customFormat="1" ht="11.25">
      <c r="B1367" s="152"/>
      <c r="D1367" s="146" t="s">
        <v>140</v>
      </c>
      <c r="E1367" s="153" t="s">
        <v>19</v>
      </c>
      <c r="F1367" s="154" t="s">
        <v>84</v>
      </c>
      <c r="H1367" s="155">
        <v>2</v>
      </c>
      <c r="I1367" s="156"/>
      <c r="L1367" s="152"/>
      <c r="M1367" s="157"/>
      <c r="T1367" s="158"/>
      <c r="AT1367" s="153" t="s">
        <v>140</v>
      </c>
      <c r="AU1367" s="153" t="s">
        <v>84</v>
      </c>
      <c r="AV1367" s="13" t="s">
        <v>84</v>
      </c>
      <c r="AW1367" s="13" t="s">
        <v>35</v>
      </c>
      <c r="AX1367" s="13" t="s">
        <v>82</v>
      </c>
      <c r="AY1367" s="153" t="s">
        <v>129</v>
      </c>
    </row>
    <row r="1368" spans="2:65" s="1" customFormat="1" ht="44.25" customHeight="1">
      <c r="B1368" s="33"/>
      <c r="C1368" s="128" t="s">
        <v>1475</v>
      </c>
      <c r="D1368" s="128" t="s">
        <v>131</v>
      </c>
      <c r="E1368" s="129" t="s">
        <v>1476</v>
      </c>
      <c r="F1368" s="130" t="s">
        <v>1477</v>
      </c>
      <c r="G1368" s="131" t="s">
        <v>146</v>
      </c>
      <c r="H1368" s="132">
        <v>1</v>
      </c>
      <c r="I1368" s="133"/>
      <c r="J1368" s="134">
        <f>ROUND(I1368*H1368,2)</f>
        <v>0</v>
      </c>
      <c r="K1368" s="130" t="s">
        <v>135</v>
      </c>
      <c r="L1368" s="33"/>
      <c r="M1368" s="135" t="s">
        <v>19</v>
      </c>
      <c r="N1368" s="136" t="s">
        <v>45</v>
      </c>
      <c r="P1368" s="137">
        <f>O1368*H1368</f>
        <v>0</v>
      </c>
      <c r="Q1368" s="137">
        <v>1.627E-2</v>
      </c>
      <c r="R1368" s="137">
        <f>Q1368*H1368</f>
        <v>1.627E-2</v>
      </c>
      <c r="S1368" s="137">
        <v>0</v>
      </c>
      <c r="T1368" s="138">
        <f>S1368*H1368</f>
        <v>0</v>
      </c>
      <c r="AR1368" s="139" t="s">
        <v>136</v>
      </c>
      <c r="AT1368" s="139" t="s">
        <v>131</v>
      </c>
      <c r="AU1368" s="139" t="s">
        <v>84</v>
      </c>
      <c r="AY1368" s="18" t="s">
        <v>129</v>
      </c>
      <c r="BE1368" s="140">
        <f>IF(N1368="základní",J1368,0)</f>
        <v>0</v>
      </c>
      <c r="BF1368" s="140">
        <f>IF(N1368="snížená",J1368,0)</f>
        <v>0</v>
      </c>
      <c r="BG1368" s="140">
        <f>IF(N1368="zákl. přenesená",J1368,0)</f>
        <v>0</v>
      </c>
      <c r="BH1368" s="140">
        <f>IF(N1368="sníž. přenesená",J1368,0)</f>
        <v>0</v>
      </c>
      <c r="BI1368" s="140">
        <f>IF(N1368="nulová",J1368,0)</f>
        <v>0</v>
      </c>
      <c r="BJ1368" s="18" t="s">
        <v>82</v>
      </c>
      <c r="BK1368" s="140">
        <f>ROUND(I1368*H1368,2)</f>
        <v>0</v>
      </c>
      <c r="BL1368" s="18" t="s">
        <v>136</v>
      </c>
      <c r="BM1368" s="139" t="s">
        <v>1478</v>
      </c>
    </row>
    <row r="1369" spans="2:65" s="1" customFormat="1" ht="11.25">
      <c r="B1369" s="33"/>
      <c r="D1369" s="141" t="s">
        <v>138</v>
      </c>
      <c r="F1369" s="142" t="s">
        <v>1479</v>
      </c>
      <c r="I1369" s="143"/>
      <c r="L1369" s="33"/>
      <c r="M1369" s="144"/>
      <c r="T1369" s="54"/>
      <c r="AT1369" s="18" t="s">
        <v>138</v>
      </c>
      <c r="AU1369" s="18" t="s">
        <v>84</v>
      </c>
    </row>
    <row r="1370" spans="2:65" s="12" customFormat="1" ht="11.25">
      <c r="B1370" s="145"/>
      <c r="D1370" s="146" t="s">
        <v>140</v>
      </c>
      <c r="E1370" s="147" t="s">
        <v>19</v>
      </c>
      <c r="F1370" s="148" t="s">
        <v>141</v>
      </c>
      <c r="H1370" s="147" t="s">
        <v>19</v>
      </c>
      <c r="I1370" s="149"/>
      <c r="L1370" s="145"/>
      <c r="M1370" s="150"/>
      <c r="T1370" s="151"/>
      <c r="AT1370" s="147" t="s">
        <v>140</v>
      </c>
      <c r="AU1370" s="147" t="s">
        <v>84</v>
      </c>
      <c r="AV1370" s="12" t="s">
        <v>82</v>
      </c>
      <c r="AW1370" s="12" t="s">
        <v>35</v>
      </c>
      <c r="AX1370" s="12" t="s">
        <v>74</v>
      </c>
      <c r="AY1370" s="147" t="s">
        <v>129</v>
      </c>
    </row>
    <row r="1371" spans="2:65" s="12" customFormat="1" ht="11.25">
      <c r="B1371" s="145"/>
      <c r="D1371" s="146" t="s">
        <v>140</v>
      </c>
      <c r="E1371" s="147" t="s">
        <v>19</v>
      </c>
      <c r="F1371" s="148" t="s">
        <v>1138</v>
      </c>
      <c r="H1371" s="147" t="s">
        <v>19</v>
      </c>
      <c r="I1371" s="149"/>
      <c r="L1371" s="145"/>
      <c r="M1371" s="150"/>
      <c r="T1371" s="151"/>
      <c r="AT1371" s="147" t="s">
        <v>140</v>
      </c>
      <c r="AU1371" s="147" t="s">
        <v>84</v>
      </c>
      <c r="AV1371" s="12" t="s">
        <v>82</v>
      </c>
      <c r="AW1371" s="12" t="s">
        <v>35</v>
      </c>
      <c r="AX1371" s="12" t="s">
        <v>74</v>
      </c>
      <c r="AY1371" s="147" t="s">
        <v>129</v>
      </c>
    </row>
    <row r="1372" spans="2:65" s="12" customFormat="1" ht="11.25">
      <c r="B1372" s="145"/>
      <c r="D1372" s="146" t="s">
        <v>140</v>
      </c>
      <c r="E1372" s="147" t="s">
        <v>19</v>
      </c>
      <c r="F1372" s="148" t="s">
        <v>854</v>
      </c>
      <c r="H1372" s="147" t="s">
        <v>19</v>
      </c>
      <c r="I1372" s="149"/>
      <c r="L1372" s="145"/>
      <c r="M1372" s="150"/>
      <c r="T1372" s="151"/>
      <c r="AT1372" s="147" t="s">
        <v>140</v>
      </c>
      <c r="AU1372" s="147" t="s">
        <v>84</v>
      </c>
      <c r="AV1372" s="12" t="s">
        <v>82</v>
      </c>
      <c r="AW1372" s="12" t="s">
        <v>35</v>
      </c>
      <c r="AX1372" s="12" t="s">
        <v>74</v>
      </c>
      <c r="AY1372" s="147" t="s">
        <v>129</v>
      </c>
    </row>
    <row r="1373" spans="2:65" s="13" customFormat="1" ht="11.25">
      <c r="B1373" s="152"/>
      <c r="D1373" s="146" t="s">
        <v>140</v>
      </c>
      <c r="E1373" s="153" t="s">
        <v>19</v>
      </c>
      <c r="F1373" s="154" t="s">
        <v>82</v>
      </c>
      <c r="H1373" s="155">
        <v>1</v>
      </c>
      <c r="I1373" s="156"/>
      <c r="L1373" s="152"/>
      <c r="M1373" s="157"/>
      <c r="T1373" s="158"/>
      <c r="AT1373" s="153" t="s">
        <v>140</v>
      </c>
      <c r="AU1373" s="153" t="s">
        <v>84</v>
      </c>
      <c r="AV1373" s="13" t="s">
        <v>84</v>
      </c>
      <c r="AW1373" s="13" t="s">
        <v>35</v>
      </c>
      <c r="AX1373" s="13" t="s">
        <v>82</v>
      </c>
      <c r="AY1373" s="153" t="s">
        <v>129</v>
      </c>
    </row>
    <row r="1374" spans="2:65" s="1" customFormat="1" ht="24.2" customHeight="1">
      <c r="B1374" s="33"/>
      <c r="C1374" s="173" t="s">
        <v>1480</v>
      </c>
      <c r="D1374" s="173" t="s">
        <v>623</v>
      </c>
      <c r="E1374" s="174" t="s">
        <v>1481</v>
      </c>
      <c r="F1374" s="175" t="s">
        <v>1482</v>
      </c>
      <c r="G1374" s="176" t="s">
        <v>146</v>
      </c>
      <c r="H1374" s="177">
        <v>1</v>
      </c>
      <c r="I1374" s="178"/>
      <c r="J1374" s="179">
        <f>ROUND(I1374*H1374,2)</f>
        <v>0</v>
      </c>
      <c r="K1374" s="175" t="s">
        <v>135</v>
      </c>
      <c r="L1374" s="180"/>
      <c r="M1374" s="181" t="s">
        <v>19</v>
      </c>
      <c r="N1374" s="182" t="s">
        <v>45</v>
      </c>
      <c r="P1374" s="137">
        <f>O1374*H1374</f>
        <v>0</v>
      </c>
      <c r="Q1374" s="137">
        <v>0.51900000000000002</v>
      </c>
      <c r="R1374" s="137">
        <f>Q1374*H1374</f>
        <v>0.51900000000000002</v>
      </c>
      <c r="S1374" s="137">
        <v>0</v>
      </c>
      <c r="T1374" s="138">
        <f>S1374*H1374</f>
        <v>0</v>
      </c>
      <c r="AR1374" s="139" t="s">
        <v>173</v>
      </c>
      <c r="AT1374" s="139" t="s">
        <v>623</v>
      </c>
      <c r="AU1374" s="139" t="s">
        <v>84</v>
      </c>
      <c r="AY1374" s="18" t="s">
        <v>129</v>
      </c>
      <c r="BE1374" s="140">
        <f>IF(N1374="základní",J1374,0)</f>
        <v>0</v>
      </c>
      <c r="BF1374" s="140">
        <f>IF(N1374="snížená",J1374,0)</f>
        <v>0</v>
      </c>
      <c r="BG1374" s="140">
        <f>IF(N1374="zákl. přenesená",J1374,0)</f>
        <v>0</v>
      </c>
      <c r="BH1374" s="140">
        <f>IF(N1374="sníž. přenesená",J1374,0)</f>
        <v>0</v>
      </c>
      <c r="BI1374" s="140">
        <f>IF(N1374="nulová",J1374,0)</f>
        <v>0</v>
      </c>
      <c r="BJ1374" s="18" t="s">
        <v>82</v>
      </c>
      <c r="BK1374" s="140">
        <f>ROUND(I1374*H1374,2)</f>
        <v>0</v>
      </c>
      <c r="BL1374" s="18" t="s">
        <v>136</v>
      </c>
      <c r="BM1374" s="139" t="s">
        <v>1483</v>
      </c>
    </row>
    <row r="1375" spans="2:65" s="1" customFormat="1" ht="165.75">
      <c r="B1375" s="33"/>
      <c r="D1375" s="146" t="s">
        <v>734</v>
      </c>
      <c r="F1375" s="183" t="s">
        <v>1363</v>
      </c>
      <c r="I1375" s="143"/>
      <c r="L1375" s="33"/>
      <c r="M1375" s="144"/>
      <c r="T1375" s="54"/>
      <c r="AT1375" s="18" t="s">
        <v>734</v>
      </c>
      <c r="AU1375" s="18" t="s">
        <v>84</v>
      </c>
    </row>
    <row r="1376" spans="2:65" s="12" customFormat="1" ht="11.25">
      <c r="B1376" s="145"/>
      <c r="D1376" s="146" t="s">
        <v>140</v>
      </c>
      <c r="E1376" s="147" t="s">
        <v>19</v>
      </c>
      <c r="F1376" s="148" t="s">
        <v>854</v>
      </c>
      <c r="H1376" s="147" t="s">
        <v>19</v>
      </c>
      <c r="I1376" s="149"/>
      <c r="L1376" s="145"/>
      <c r="M1376" s="150"/>
      <c r="T1376" s="151"/>
      <c r="AT1376" s="147" t="s">
        <v>140</v>
      </c>
      <c r="AU1376" s="147" t="s">
        <v>84</v>
      </c>
      <c r="AV1376" s="12" t="s">
        <v>82</v>
      </c>
      <c r="AW1376" s="12" t="s">
        <v>35</v>
      </c>
      <c r="AX1376" s="12" t="s">
        <v>74</v>
      </c>
      <c r="AY1376" s="147" t="s">
        <v>129</v>
      </c>
    </row>
    <row r="1377" spans="2:65" s="13" customFormat="1" ht="11.25">
      <c r="B1377" s="152"/>
      <c r="D1377" s="146" t="s">
        <v>140</v>
      </c>
      <c r="E1377" s="153" t="s">
        <v>19</v>
      </c>
      <c r="F1377" s="154" t="s">
        <v>82</v>
      </c>
      <c r="H1377" s="155">
        <v>1</v>
      </c>
      <c r="I1377" s="156"/>
      <c r="L1377" s="152"/>
      <c r="M1377" s="157"/>
      <c r="T1377" s="158"/>
      <c r="AT1377" s="153" t="s">
        <v>140</v>
      </c>
      <c r="AU1377" s="153" t="s">
        <v>84</v>
      </c>
      <c r="AV1377" s="13" t="s">
        <v>84</v>
      </c>
      <c r="AW1377" s="13" t="s">
        <v>35</v>
      </c>
      <c r="AX1377" s="13" t="s">
        <v>82</v>
      </c>
      <c r="AY1377" s="153" t="s">
        <v>129</v>
      </c>
    </row>
    <row r="1378" spans="2:65" s="1" customFormat="1" ht="24.2" customHeight="1">
      <c r="B1378" s="33"/>
      <c r="C1378" s="173" t="s">
        <v>1484</v>
      </c>
      <c r="D1378" s="173" t="s">
        <v>623</v>
      </c>
      <c r="E1378" s="174" t="s">
        <v>1485</v>
      </c>
      <c r="F1378" s="175" t="s">
        <v>1486</v>
      </c>
      <c r="G1378" s="176" t="s">
        <v>146</v>
      </c>
      <c r="H1378" s="177">
        <v>1</v>
      </c>
      <c r="I1378" s="178"/>
      <c r="J1378" s="179">
        <f>ROUND(I1378*H1378,2)</f>
        <v>0</v>
      </c>
      <c r="K1378" s="175" t="s">
        <v>19</v>
      </c>
      <c r="L1378" s="180"/>
      <c r="M1378" s="181" t="s">
        <v>19</v>
      </c>
      <c r="N1378" s="182" t="s">
        <v>45</v>
      </c>
      <c r="P1378" s="137">
        <f>O1378*H1378</f>
        <v>0</v>
      </c>
      <c r="Q1378" s="137">
        <v>4.4999999999999997E-3</v>
      </c>
      <c r="R1378" s="137">
        <f>Q1378*H1378</f>
        <v>4.4999999999999997E-3</v>
      </c>
      <c r="S1378" s="137">
        <v>0</v>
      </c>
      <c r="T1378" s="138">
        <f>S1378*H1378</f>
        <v>0</v>
      </c>
      <c r="AR1378" s="139" t="s">
        <v>173</v>
      </c>
      <c r="AT1378" s="139" t="s">
        <v>623</v>
      </c>
      <c r="AU1378" s="139" t="s">
        <v>84</v>
      </c>
      <c r="AY1378" s="18" t="s">
        <v>129</v>
      </c>
      <c r="BE1378" s="140">
        <f>IF(N1378="základní",J1378,0)</f>
        <v>0</v>
      </c>
      <c r="BF1378" s="140">
        <f>IF(N1378="snížená",J1378,0)</f>
        <v>0</v>
      </c>
      <c r="BG1378" s="140">
        <f>IF(N1378="zákl. přenesená",J1378,0)</f>
        <v>0</v>
      </c>
      <c r="BH1378" s="140">
        <f>IF(N1378="sníž. přenesená",J1378,0)</f>
        <v>0</v>
      </c>
      <c r="BI1378" s="140">
        <f>IF(N1378="nulová",J1378,0)</f>
        <v>0</v>
      </c>
      <c r="BJ1378" s="18" t="s">
        <v>82</v>
      </c>
      <c r="BK1378" s="140">
        <f>ROUND(I1378*H1378,2)</f>
        <v>0</v>
      </c>
      <c r="BL1378" s="18" t="s">
        <v>136</v>
      </c>
      <c r="BM1378" s="139" t="s">
        <v>1487</v>
      </c>
    </row>
    <row r="1379" spans="2:65" s="1" customFormat="1" ht="87.75">
      <c r="B1379" s="33"/>
      <c r="D1379" s="146" t="s">
        <v>734</v>
      </c>
      <c r="F1379" s="183" t="s">
        <v>1368</v>
      </c>
      <c r="I1379" s="143"/>
      <c r="L1379" s="33"/>
      <c r="M1379" s="144"/>
      <c r="T1379" s="54"/>
      <c r="AT1379" s="18" t="s">
        <v>734</v>
      </c>
      <c r="AU1379" s="18" t="s">
        <v>84</v>
      </c>
    </row>
    <row r="1380" spans="2:65" s="1" customFormat="1" ht="37.9" customHeight="1">
      <c r="B1380" s="33"/>
      <c r="C1380" s="128" t="s">
        <v>1488</v>
      </c>
      <c r="D1380" s="128" t="s">
        <v>131</v>
      </c>
      <c r="E1380" s="129" t="s">
        <v>1489</v>
      </c>
      <c r="F1380" s="130" t="s">
        <v>1490</v>
      </c>
      <c r="G1380" s="131" t="s">
        <v>146</v>
      </c>
      <c r="H1380" s="132">
        <v>5</v>
      </c>
      <c r="I1380" s="133"/>
      <c r="J1380" s="134">
        <f>ROUND(I1380*H1380,2)</f>
        <v>0</v>
      </c>
      <c r="K1380" s="130" t="s">
        <v>135</v>
      </c>
      <c r="L1380" s="33"/>
      <c r="M1380" s="135" t="s">
        <v>19</v>
      </c>
      <c r="N1380" s="136" t="s">
        <v>45</v>
      </c>
      <c r="P1380" s="137">
        <f>O1380*H1380</f>
        <v>0</v>
      </c>
      <c r="Q1380" s="137">
        <v>0</v>
      </c>
      <c r="R1380" s="137">
        <f>Q1380*H1380</f>
        <v>0</v>
      </c>
      <c r="S1380" s="137">
        <v>0</v>
      </c>
      <c r="T1380" s="138">
        <f>S1380*H1380</f>
        <v>0</v>
      </c>
      <c r="AR1380" s="139" t="s">
        <v>136</v>
      </c>
      <c r="AT1380" s="139" t="s">
        <v>131</v>
      </c>
      <c r="AU1380" s="139" t="s">
        <v>84</v>
      </c>
      <c r="AY1380" s="18" t="s">
        <v>129</v>
      </c>
      <c r="BE1380" s="140">
        <f>IF(N1380="základní",J1380,0)</f>
        <v>0</v>
      </c>
      <c r="BF1380" s="140">
        <f>IF(N1380="snížená",J1380,0)</f>
        <v>0</v>
      </c>
      <c r="BG1380" s="140">
        <f>IF(N1380="zákl. přenesená",J1380,0)</f>
        <v>0</v>
      </c>
      <c r="BH1380" s="140">
        <f>IF(N1380="sníž. přenesená",J1380,0)</f>
        <v>0</v>
      </c>
      <c r="BI1380" s="140">
        <f>IF(N1380="nulová",J1380,0)</f>
        <v>0</v>
      </c>
      <c r="BJ1380" s="18" t="s">
        <v>82</v>
      </c>
      <c r="BK1380" s="140">
        <f>ROUND(I1380*H1380,2)</f>
        <v>0</v>
      </c>
      <c r="BL1380" s="18" t="s">
        <v>136</v>
      </c>
      <c r="BM1380" s="139" t="s">
        <v>1491</v>
      </c>
    </row>
    <row r="1381" spans="2:65" s="1" customFormat="1" ht="11.25">
      <c r="B1381" s="33"/>
      <c r="D1381" s="141" t="s">
        <v>138</v>
      </c>
      <c r="F1381" s="142" t="s">
        <v>1492</v>
      </c>
      <c r="I1381" s="143"/>
      <c r="L1381" s="33"/>
      <c r="M1381" s="144"/>
      <c r="T1381" s="54"/>
      <c r="AT1381" s="18" t="s">
        <v>138</v>
      </c>
      <c r="AU1381" s="18" t="s">
        <v>84</v>
      </c>
    </row>
    <row r="1382" spans="2:65" s="1" customFormat="1" ht="24.2" customHeight="1">
      <c r="B1382" s="33"/>
      <c r="C1382" s="173" t="s">
        <v>1493</v>
      </c>
      <c r="D1382" s="173" t="s">
        <v>623</v>
      </c>
      <c r="E1382" s="174" t="s">
        <v>1494</v>
      </c>
      <c r="F1382" s="175" t="s">
        <v>1495</v>
      </c>
      <c r="G1382" s="176" t="s">
        <v>146</v>
      </c>
      <c r="H1382" s="177">
        <v>5</v>
      </c>
      <c r="I1382" s="178"/>
      <c r="J1382" s="179">
        <f>ROUND(I1382*H1382,2)</f>
        <v>0</v>
      </c>
      <c r="K1382" s="175" t="s">
        <v>135</v>
      </c>
      <c r="L1382" s="180"/>
      <c r="M1382" s="181" t="s">
        <v>19</v>
      </c>
      <c r="N1382" s="182" t="s">
        <v>45</v>
      </c>
      <c r="P1382" s="137">
        <f>O1382*H1382</f>
        <v>0</v>
      </c>
      <c r="Q1382" s="137">
        <v>0.20100000000000001</v>
      </c>
      <c r="R1382" s="137">
        <f>Q1382*H1382</f>
        <v>1.0050000000000001</v>
      </c>
      <c r="S1382" s="137">
        <v>0</v>
      </c>
      <c r="T1382" s="138">
        <f>S1382*H1382</f>
        <v>0</v>
      </c>
      <c r="AR1382" s="139" t="s">
        <v>173</v>
      </c>
      <c r="AT1382" s="139" t="s">
        <v>623</v>
      </c>
      <c r="AU1382" s="139" t="s">
        <v>84</v>
      </c>
      <c r="AY1382" s="18" t="s">
        <v>129</v>
      </c>
      <c r="BE1382" s="140">
        <f>IF(N1382="základní",J1382,0)</f>
        <v>0</v>
      </c>
      <c r="BF1382" s="140">
        <f>IF(N1382="snížená",J1382,0)</f>
        <v>0</v>
      </c>
      <c r="BG1382" s="140">
        <f>IF(N1382="zákl. přenesená",J1382,0)</f>
        <v>0</v>
      </c>
      <c r="BH1382" s="140">
        <f>IF(N1382="sníž. přenesená",J1382,0)</f>
        <v>0</v>
      </c>
      <c r="BI1382" s="140">
        <f>IF(N1382="nulová",J1382,0)</f>
        <v>0</v>
      </c>
      <c r="BJ1382" s="18" t="s">
        <v>82</v>
      </c>
      <c r="BK1382" s="140">
        <f>ROUND(I1382*H1382,2)</f>
        <v>0</v>
      </c>
      <c r="BL1382" s="18" t="s">
        <v>136</v>
      </c>
      <c r="BM1382" s="139" t="s">
        <v>1496</v>
      </c>
    </row>
    <row r="1383" spans="2:65" s="1" customFormat="1" ht="107.25">
      <c r="B1383" s="33"/>
      <c r="D1383" s="146" t="s">
        <v>734</v>
      </c>
      <c r="F1383" s="183" t="s">
        <v>1497</v>
      </c>
      <c r="I1383" s="143"/>
      <c r="L1383" s="33"/>
      <c r="M1383" s="144"/>
      <c r="T1383" s="54"/>
      <c r="AT1383" s="18" t="s">
        <v>734</v>
      </c>
      <c r="AU1383" s="18" t="s">
        <v>84</v>
      </c>
    </row>
    <row r="1384" spans="2:65" s="12" customFormat="1" ht="11.25">
      <c r="B1384" s="145"/>
      <c r="D1384" s="146" t="s">
        <v>140</v>
      </c>
      <c r="E1384" s="147" t="s">
        <v>19</v>
      </c>
      <c r="F1384" s="148" t="s">
        <v>1138</v>
      </c>
      <c r="H1384" s="147" t="s">
        <v>19</v>
      </c>
      <c r="I1384" s="149"/>
      <c r="L1384" s="145"/>
      <c r="M1384" s="150"/>
      <c r="T1384" s="151"/>
      <c r="AT1384" s="147" t="s">
        <v>140</v>
      </c>
      <c r="AU1384" s="147" t="s">
        <v>84</v>
      </c>
      <c r="AV1384" s="12" t="s">
        <v>82</v>
      </c>
      <c r="AW1384" s="12" t="s">
        <v>35</v>
      </c>
      <c r="AX1384" s="12" t="s">
        <v>74</v>
      </c>
      <c r="AY1384" s="147" t="s">
        <v>129</v>
      </c>
    </row>
    <row r="1385" spans="2:65" s="12" customFormat="1" ht="11.25">
      <c r="B1385" s="145"/>
      <c r="D1385" s="146" t="s">
        <v>140</v>
      </c>
      <c r="E1385" s="147" t="s">
        <v>19</v>
      </c>
      <c r="F1385" s="148" t="s">
        <v>854</v>
      </c>
      <c r="H1385" s="147" t="s">
        <v>19</v>
      </c>
      <c r="I1385" s="149"/>
      <c r="L1385" s="145"/>
      <c r="M1385" s="150"/>
      <c r="T1385" s="151"/>
      <c r="AT1385" s="147" t="s">
        <v>140</v>
      </c>
      <c r="AU1385" s="147" t="s">
        <v>84</v>
      </c>
      <c r="AV1385" s="12" t="s">
        <v>82</v>
      </c>
      <c r="AW1385" s="12" t="s">
        <v>35</v>
      </c>
      <c r="AX1385" s="12" t="s">
        <v>74</v>
      </c>
      <c r="AY1385" s="147" t="s">
        <v>129</v>
      </c>
    </row>
    <row r="1386" spans="2:65" s="13" customFormat="1" ht="11.25">
      <c r="B1386" s="152"/>
      <c r="D1386" s="146" t="s">
        <v>140</v>
      </c>
      <c r="E1386" s="153" t="s">
        <v>19</v>
      </c>
      <c r="F1386" s="154" t="s">
        <v>158</v>
      </c>
      <c r="H1386" s="155">
        <v>5</v>
      </c>
      <c r="I1386" s="156"/>
      <c r="L1386" s="152"/>
      <c r="M1386" s="157"/>
      <c r="T1386" s="158"/>
      <c r="AT1386" s="153" t="s">
        <v>140</v>
      </c>
      <c r="AU1386" s="153" t="s">
        <v>84</v>
      </c>
      <c r="AV1386" s="13" t="s">
        <v>84</v>
      </c>
      <c r="AW1386" s="13" t="s">
        <v>35</v>
      </c>
      <c r="AX1386" s="13" t="s">
        <v>82</v>
      </c>
      <c r="AY1386" s="153" t="s">
        <v>129</v>
      </c>
    </row>
    <row r="1387" spans="2:65" s="1" customFormat="1" ht="21.75" customHeight="1">
      <c r="B1387" s="33"/>
      <c r="C1387" s="128" t="s">
        <v>1498</v>
      </c>
      <c r="D1387" s="128" t="s">
        <v>131</v>
      </c>
      <c r="E1387" s="129" t="s">
        <v>1499</v>
      </c>
      <c r="F1387" s="130" t="s">
        <v>1500</v>
      </c>
      <c r="G1387" s="131" t="s">
        <v>252</v>
      </c>
      <c r="H1387" s="132">
        <v>35</v>
      </c>
      <c r="I1387" s="133"/>
      <c r="J1387" s="134">
        <f>ROUND(I1387*H1387,2)</f>
        <v>0</v>
      </c>
      <c r="K1387" s="130" t="s">
        <v>135</v>
      </c>
      <c r="L1387" s="33"/>
      <c r="M1387" s="135" t="s">
        <v>19</v>
      </c>
      <c r="N1387" s="136" t="s">
        <v>45</v>
      </c>
      <c r="P1387" s="137">
        <f>O1387*H1387</f>
        <v>0</v>
      </c>
      <c r="Q1387" s="137">
        <v>0</v>
      </c>
      <c r="R1387" s="137">
        <f>Q1387*H1387</f>
        <v>0</v>
      </c>
      <c r="S1387" s="137">
        <v>0</v>
      </c>
      <c r="T1387" s="138">
        <f>S1387*H1387</f>
        <v>0</v>
      </c>
      <c r="AR1387" s="139" t="s">
        <v>136</v>
      </c>
      <c r="AT1387" s="139" t="s">
        <v>131</v>
      </c>
      <c r="AU1387" s="139" t="s">
        <v>84</v>
      </c>
      <c r="AY1387" s="18" t="s">
        <v>129</v>
      </c>
      <c r="BE1387" s="140">
        <f>IF(N1387="základní",J1387,0)</f>
        <v>0</v>
      </c>
      <c r="BF1387" s="140">
        <f>IF(N1387="snížená",J1387,0)</f>
        <v>0</v>
      </c>
      <c r="BG1387" s="140">
        <f>IF(N1387="zákl. přenesená",J1387,0)</f>
        <v>0</v>
      </c>
      <c r="BH1387" s="140">
        <f>IF(N1387="sníž. přenesená",J1387,0)</f>
        <v>0</v>
      </c>
      <c r="BI1387" s="140">
        <f>IF(N1387="nulová",J1387,0)</f>
        <v>0</v>
      </c>
      <c r="BJ1387" s="18" t="s">
        <v>82</v>
      </c>
      <c r="BK1387" s="140">
        <f>ROUND(I1387*H1387,2)</f>
        <v>0</v>
      </c>
      <c r="BL1387" s="18" t="s">
        <v>136</v>
      </c>
      <c r="BM1387" s="139" t="s">
        <v>1501</v>
      </c>
    </row>
    <row r="1388" spans="2:65" s="1" customFormat="1" ht="11.25">
      <c r="B1388" s="33"/>
      <c r="D1388" s="141" t="s">
        <v>138</v>
      </c>
      <c r="F1388" s="142" t="s">
        <v>1502</v>
      </c>
      <c r="I1388" s="143"/>
      <c r="L1388" s="33"/>
      <c r="M1388" s="144"/>
      <c r="T1388" s="54"/>
      <c r="AT1388" s="18" t="s">
        <v>138</v>
      </c>
      <c r="AU1388" s="18" t="s">
        <v>84</v>
      </c>
    </row>
    <row r="1389" spans="2:65" s="12" customFormat="1" ht="11.25">
      <c r="B1389" s="145"/>
      <c r="D1389" s="146" t="s">
        <v>140</v>
      </c>
      <c r="E1389" s="147" t="s">
        <v>19</v>
      </c>
      <c r="F1389" s="148" t="s">
        <v>141</v>
      </c>
      <c r="H1389" s="147" t="s">
        <v>19</v>
      </c>
      <c r="I1389" s="149"/>
      <c r="L1389" s="145"/>
      <c r="M1389" s="150"/>
      <c r="T1389" s="151"/>
      <c r="AT1389" s="147" t="s">
        <v>140</v>
      </c>
      <c r="AU1389" s="147" t="s">
        <v>84</v>
      </c>
      <c r="AV1389" s="12" t="s">
        <v>82</v>
      </c>
      <c r="AW1389" s="12" t="s">
        <v>35</v>
      </c>
      <c r="AX1389" s="12" t="s">
        <v>74</v>
      </c>
      <c r="AY1389" s="147" t="s">
        <v>129</v>
      </c>
    </row>
    <row r="1390" spans="2:65" s="13" customFormat="1" ht="11.25">
      <c r="B1390" s="152"/>
      <c r="D1390" s="146" t="s">
        <v>140</v>
      </c>
      <c r="E1390" s="153" t="s">
        <v>19</v>
      </c>
      <c r="F1390" s="154" t="s">
        <v>786</v>
      </c>
      <c r="H1390" s="155">
        <v>35</v>
      </c>
      <c r="I1390" s="156"/>
      <c r="L1390" s="152"/>
      <c r="M1390" s="157"/>
      <c r="T1390" s="158"/>
      <c r="AT1390" s="153" t="s">
        <v>140</v>
      </c>
      <c r="AU1390" s="153" t="s">
        <v>84</v>
      </c>
      <c r="AV1390" s="13" t="s">
        <v>84</v>
      </c>
      <c r="AW1390" s="13" t="s">
        <v>35</v>
      </c>
      <c r="AX1390" s="13" t="s">
        <v>82</v>
      </c>
      <c r="AY1390" s="153" t="s">
        <v>129</v>
      </c>
    </row>
    <row r="1391" spans="2:65" s="1" customFormat="1" ht="24.2" customHeight="1">
      <c r="B1391" s="33"/>
      <c r="C1391" s="128" t="s">
        <v>1503</v>
      </c>
      <c r="D1391" s="128" t="s">
        <v>131</v>
      </c>
      <c r="E1391" s="129" t="s">
        <v>1504</v>
      </c>
      <c r="F1391" s="130" t="s">
        <v>1505</v>
      </c>
      <c r="G1391" s="131" t="s">
        <v>252</v>
      </c>
      <c r="H1391" s="132">
        <v>35</v>
      </c>
      <c r="I1391" s="133"/>
      <c r="J1391" s="134">
        <f>ROUND(I1391*H1391,2)</f>
        <v>0</v>
      </c>
      <c r="K1391" s="130" t="s">
        <v>135</v>
      </c>
      <c r="L1391" s="33"/>
      <c r="M1391" s="135" t="s">
        <v>19</v>
      </c>
      <c r="N1391" s="136" t="s">
        <v>45</v>
      </c>
      <c r="P1391" s="137">
        <f>O1391*H1391</f>
        <v>0</v>
      </c>
      <c r="Q1391" s="137">
        <v>0</v>
      </c>
      <c r="R1391" s="137">
        <f>Q1391*H1391</f>
        <v>0</v>
      </c>
      <c r="S1391" s="137">
        <v>0</v>
      </c>
      <c r="T1391" s="138">
        <f>S1391*H1391</f>
        <v>0</v>
      </c>
      <c r="AR1391" s="139" t="s">
        <v>136</v>
      </c>
      <c r="AT1391" s="139" t="s">
        <v>131</v>
      </c>
      <c r="AU1391" s="139" t="s">
        <v>84</v>
      </c>
      <c r="AY1391" s="18" t="s">
        <v>129</v>
      </c>
      <c r="BE1391" s="140">
        <f>IF(N1391="základní",J1391,0)</f>
        <v>0</v>
      </c>
      <c r="BF1391" s="140">
        <f>IF(N1391="snížená",J1391,0)</f>
        <v>0</v>
      </c>
      <c r="BG1391" s="140">
        <f>IF(N1391="zákl. přenesená",J1391,0)</f>
        <v>0</v>
      </c>
      <c r="BH1391" s="140">
        <f>IF(N1391="sníž. přenesená",J1391,0)</f>
        <v>0</v>
      </c>
      <c r="BI1391" s="140">
        <f>IF(N1391="nulová",J1391,0)</f>
        <v>0</v>
      </c>
      <c r="BJ1391" s="18" t="s">
        <v>82</v>
      </c>
      <c r="BK1391" s="140">
        <f>ROUND(I1391*H1391,2)</f>
        <v>0</v>
      </c>
      <c r="BL1391" s="18" t="s">
        <v>136</v>
      </c>
      <c r="BM1391" s="139" t="s">
        <v>1506</v>
      </c>
    </row>
    <row r="1392" spans="2:65" s="1" customFormat="1" ht="11.25">
      <c r="B1392" s="33"/>
      <c r="D1392" s="141" t="s">
        <v>138</v>
      </c>
      <c r="F1392" s="142" t="s">
        <v>1507</v>
      </c>
      <c r="I1392" s="143"/>
      <c r="L1392" s="33"/>
      <c r="M1392" s="144"/>
      <c r="T1392" s="54"/>
      <c r="AT1392" s="18" t="s">
        <v>138</v>
      </c>
      <c r="AU1392" s="18" t="s">
        <v>84</v>
      </c>
    </row>
    <row r="1393" spans="2:65" s="1" customFormat="1" ht="24.2" customHeight="1">
      <c r="B1393" s="33"/>
      <c r="C1393" s="128" t="s">
        <v>1508</v>
      </c>
      <c r="D1393" s="128" t="s">
        <v>131</v>
      </c>
      <c r="E1393" s="129" t="s">
        <v>1509</v>
      </c>
      <c r="F1393" s="130" t="s">
        <v>1510</v>
      </c>
      <c r="G1393" s="131" t="s">
        <v>146</v>
      </c>
      <c r="H1393" s="132">
        <v>2</v>
      </c>
      <c r="I1393" s="133"/>
      <c r="J1393" s="134">
        <f>ROUND(I1393*H1393,2)</f>
        <v>0</v>
      </c>
      <c r="K1393" s="130" t="s">
        <v>135</v>
      </c>
      <c r="L1393" s="33"/>
      <c r="M1393" s="135" t="s">
        <v>19</v>
      </c>
      <c r="N1393" s="136" t="s">
        <v>45</v>
      </c>
      <c r="P1393" s="137">
        <f>O1393*H1393</f>
        <v>0</v>
      </c>
      <c r="Q1393" s="137">
        <v>0.45937</v>
      </c>
      <c r="R1393" s="137">
        <f>Q1393*H1393</f>
        <v>0.91874</v>
      </c>
      <c r="S1393" s="137">
        <v>0</v>
      </c>
      <c r="T1393" s="138">
        <f>S1393*H1393</f>
        <v>0</v>
      </c>
      <c r="AR1393" s="139" t="s">
        <v>136</v>
      </c>
      <c r="AT1393" s="139" t="s">
        <v>131</v>
      </c>
      <c r="AU1393" s="139" t="s">
        <v>84</v>
      </c>
      <c r="AY1393" s="18" t="s">
        <v>129</v>
      </c>
      <c r="BE1393" s="140">
        <f>IF(N1393="základní",J1393,0)</f>
        <v>0</v>
      </c>
      <c r="BF1393" s="140">
        <f>IF(N1393="snížená",J1393,0)</f>
        <v>0</v>
      </c>
      <c r="BG1393" s="140">
        <f>IF(N1393="zákl. přenesená",J1393,0)</f>
        <v>0</v>
      </c>
      <c r="BH1393" s="140">
        <f>IF(N1393="sníž. přenesená",J1393,0)</f>
        <v>0</v>
      </c>
      <c r="BI1393" s="140">
        <f>IF(N1393="nulová",J1393,0)</f>
        <v>0</v>
      </c>
      <c r="BJ1393" s="18" t="s">
        <v>82</v>
      </c>
      <c r="BK1393" s="140">
        <f>ROUND(I1393*H1393,2)</f>
        <v>0</v>
      </c>
      <c r="BL1393" s="18" t="s">
        <v>136</v>
      </c>
      <c r="BM1393" s="139" t="s">
        <v>1511</v>
      </c>
    </row>
    <row r="1394" spans="2:65" s="1" customFormat="1" ht="11.25">
      <c r="B1394" s="33"/>
      <c r="D1394" s="141" t="s">
        <v>138</v>
      </c>
      <c r="F1394" s="142" t="s">
        <v>1512</v>
      </c>
      <c r="I1394" s="143"/>
      <c r="L1394" s="33"/>
      <c r="M1394" s="144"/>
      <c r="T1394" s="54"/>
      <c r="AT1394" s="18" t="s">
        <v>138</v>
      </c>
      <c r="AU1394" s="18" t="s">
        <v>84</v>
      </c>
    </row>
    <row r="1395" spans="2:65" s="1" customFormat="1" ht="21.75" customHeight="1">
      <c r="B1395" s="33"/>
      <c r="C1395" s="128" t="s">
        <v>1513</v>
      </c>
      <c r="D1395" s="128" t="s">
        <v>131</v>
      </c>
      <c r="E1395" s="129" t="s">
        <v>1514</v>
      </c>
      <c r="F1395" s="130" t="s">
        <v>1515</v>
      </c>
      <c r="G1395" s="131" t="s">
        <v>252</v>
      </c>
      <c r="H1395" s="132">
        <v>2012</v>
      </c>
      <c r="I1395" s="133"/>
      <c r="J1395" s="134">
        <f>ROUND(I1395*H1395,2)</f>
        <v>0</v>
      </c>
      <c r="K1395" s="130" t="s">
        <v>135</v>
      </c>
      <c r="L1395" s="33"/>
      <c r="M1395" s="135" t="s">
        <v>19</v>
      </c>
      <c r="N1395" s="136" t="s">
        <v>45</v>
      </c>
      <c r="P1395" s="137">
        <f>O1395*H1395</f>
        <v>0</v>
      </c>
      <c r="Q1395" s="137">
        <v>0</v>
      </c>
      <c r="R1395" s="137">
        <f>Q1395*H1395</f>
        <v>0</v>
      </c>
      <c r="S1395" s="137">
        <v>0</v>
      </c>
      <c r="T1395" s="138">
        <f>S1395*H1395</f>
        <v>0</v>
      </c>
      <c r="AR1395" s="139" t="s">
        <v>136</v>
      </c>
      <c r="AT1395" s="139" t="s">
        <v>131</v>
      </c>
      <c r="AU1395" s="139" t="s">
        <v>84</v>
      </c>
      <c r="AY1395" s="18" t="s">
        <v>129</v>
      </c>
      <c r="BE1395" s="140">
        <f>IF(N1395="základní",J1395,0)</f>
        <v>0</v>
      </c>
      <c r="BF1395" s="140">
        <f>IF(N1395="snížená",J1395,0)</f>
        <v>0</v>
      </c>
      <c r="BG1395" s="140">
        <f>IF(N1395="zákl. přenesená",J1395,0)</f>
        <v>0</v>
      </c>
      <c r="BH1395" s="140">
        <f>IF(N1395="sníž. přenesená",J1395,0)</f>
        <v>0</v>
      </c>
      <c r="BI1395" s="140">
        <f>IF(N1395="nulová",J1395,0)</f>
        <v>0</v>
      </c>
      <c r="BJ1395" s="18" t="s">
        <v>82</v>
      </c>
      <c r="BK1395" s="140">
        <f>ROUND(I1395*H1395,2)</f>
        <v>0</v>
      </c>
      <c r="BL1395" s="18" t="s">
        <v>136</v>
      </c>
      <c r="BM1395" s="139" t="s">
        <v>1516</v>
      </c>
    </row>
    <row r="1396" spans="2:65" s="1" customFormat="1" ht="11.25">
      <c r="B1396" s="33"/>
      <c r="D1396" s="141" t="s">
        <v>138</v>
      </c>
      <c r="F1396" s="142" t="s">
        <v>1517</v>
      </c>
      <c r="I1396" s="143"/>
      <c r="L1396" s="33"/>
      <c r="M1396" s="144"/>
      <c r="T1396" s="54"/>
      <c r="AT1396" s="18" t="s">
        <v>138</v>
      </c>
      <c r="AU1396" s="18" t="s">
        <v>84</v>
      </c>
    </row>
    <row r="1397" spans="2:65" s="12" customFormat="1" ht="11.25">
      <c r="B1397" s="145"/>
      <c r="D1397" s="146" t="s">
        <v>140</v>
      </c>
      <c r="E1397" s="147" t="s">
        <v>19</v>
      </c>
      <c r="F1397" s="148" t="s">
        <v>141</v>
      </c>
      <c r="H1397" s="147" t="s">
        <v>19</v>
      </c>
      <c r="I1397" s="149"/>
      <c r="L1397" s="145"/>
      <c r="M1397" s="150"/>
      <c r="T1397" s="151"/>
      <c r="AT1397" s="147" t="s">
        <v>140</v>
      </c>
      <c r="AU1397" s="147" t="s">
        <v>84</v>
      </c>
      <c r="AV1397" s="12" t="s">
        <v>82</v>
      </c>
      <c r="AW1397" s="12" t="s">
        <v>35</v>
      </c>
      <c r="AX1397" s="12" t="s">
        <v>74</v>
      </c>
      <c r="AY1397" s="147" t="s">
        <v>129</v>
      </c>
    </row>
    <row r="1398" spans="2:65" s="13" customFormat="1" ht="11.25">
      <c r="B1398" s="152"/>
      <c r="D1398" s="146" t="s">
        <v>140</v>
      </c>
      <c r="E1398" s="153" t="s">
        <v>19</v>
      </c>
      <c r="F1398" s="154" t="s">
        <v>804</v>
      </c>
      <c r="H1398" s="155">
        <v>2012</v>
      </c>
      <c r="I1398" s="156"/>
      <c r="L1398" s="152"/>
      <c r="M1398" s="157"/>
      <c r="T1398" s="158"/>
      <c r="AT1398" s="153" t="s">
        <v>140</v>
      </c>
      <c r="AU1398" s="153" t="s">
        <v>84</v>
      </c>
      <c r="AV1398" s="13" t="s">
        <v>84</v>
      </c>
      <c r="AW1398" s="13" t="s">
        <v>35</v>
      </c>
      <c r="AX1398" s="13" t="s">
        <v>82</v>
      </c>
      <c r="AY1398" s="153" t="s">
        <v>129</v>
      </c>
    </row>
    <row r="1399" spans="2:65" s="1" customFormat="1" ht="24.2" customHeight="1">
      <c r="B1399" s="33"/>
      <c r="C1399" s="128" t="s">
        <v>1518</v>
      </c>
      <c r="D1399" s="128" t="s">
        <v>131</v>
      </c>
      <c r="E1399" s="129" t="s">
        <v>1519</v>
      </c>
      <c r="F1399" s="130" t="s">
        <v>1520</v>
      </c>
      <c r="G1399" s="131" t="s">
        <v>252</v>
      </c>
      <c r="H1399" s="132">
        <v>2012</v>
      </c>
      <c r="I1399" s="133"/>
      <c r="J1399" s="134">
        <f>ROUND(I1399*H1399,2)</f>
        <v>0</v>
      </c>
      <c r="K1399" s="130" t="s">
        <v>135</v>
      </c>
      <c r="L1399" s="33"/>
      <c r="M1399" s="135" t="s">
        <v>19</v>
      </c>
      <c r="N1399" s="136" t="s">
        <v>45</v>
      </c>
      <c r="P1399" s="137">
        <f>O1399*H1399</f>
        <v>0</v>
      </c>
      <c r="Q1399" s="137">
        <v>1.0000000000000001E-5</v>
      </c>
      <c r="R1399" s="137">
        <f>Q1399*H1399</f>
        <v>2.0120000000000002E-2</v>
      </c>
      <c r="S1399" s="137">
        <v>0</v>
      </c>
      <c r="T1399" s="138">
        <f>S1399*H1399</f>
        <v>0</v>
      </c>
      <c r="AR1399" s="139" t="s">
        <v>136</v>
      </c>
      <c r="AT1399" s="139" t="s">
        <v>131</v>
      </c>
      <c r="AU1399" s="139" t="s">
        <v>84</v>
      </c>
      <c r="AY1399" s="18" t="s">
        <v>129</v>
      </c>
      <c r="BE1399" s="140">
        <f>IF(N1399="základní",J1399,0)</f>
        <v>0</v>
      </c>
      <c r="BF1399" s="140">
        <f>IF(N1399="snížená",J1399,0)</f>
        <v>0</v>
      </c>
      <c r="BG1399" s="140">
        <f>IF(N1399="zákl. přenesená",J1399,0)</f>
        <v>0</v>
      </c>
      <c r="BH1399" s="140">
        <f>IF(N1399="sníž. přenesená",J1399,0)</f>
        <v>0</v>
      </c>
      <c r="BI1399" s="140">
        <f>IF(N1399="nulová",J1399,0)</f>
        <v>0</v>
      </c>
      <c r="BJ1399" s="18" t="s">
        <v>82</v>
      </c>
      <c r="BK1399" s="140">
        <f>ROUND(I1399*H1399,2)</f>
        <v>0</v>
      </c>
      <c r="BL1399" s="18" t="s">
        <v>136</v>
      </c>
      <c r="BM1399" s="139" t="s">
        <v>1521</v>
      </c>
    </row>
    <row r="1400" spans="2:65" s="1" customFormat="1" ht="11.25">
      <c r="B1400" s="33"/>
      <c r="D1400" s="141" t="s">
        <v>138</v>
      </c>
      <c r="F1400" s="142" t="s">
        <v>1522</v>
      </c>
      <c r="I1400" s="143"/>
      <c r="L1400" s="33"/>
      <c r="M1400" s="144"/>
      <c r="T1400" s="54"/>
      <c r="AT1400" s="18" t="s">
        <v>138</v>
      </c>
      <c r="AU1400" s="18" t="s">
        <v>84</v>
      </c>
    </row>
    <row r="1401" spans="2:65" s="12" customFormat="1" ht="11.25">
      <c r="B1401" s="145"/>
      <c r="D1401" s="146" t="s">
        <v>140</v>
      </c>
      <c r="E1401" s="147" t="s">
        <v>19</v>
      </c>
      <c r="F1401" s="148" t="s">
        <v>141</v>
      </c>
      <c r="H1401" s="147" t="s">
        <v>19</v>
      </c>
      <c r="I1401" s="149"/>
      <c r="L1401" s="145"/>
      <c r="M1401" s="150"/>
      <c r="T1401" s="151"/>
      <c r="AT1401" s="147" t="s">
        <v>140</v>
      </c>
      <c r="AU1401" s="147" t="s">
        <v>84</v>
      </c>
      <c r="AV1401" s="12" t="s">
        <v>82</v>
      </c>
      <c r="AW1401" s="12" t="s">
        <v>35</v>
      </c>
      <c r="AX1401" s="12" t="s">
        <v>74</v>
      </c>
      <c r="AY1401" s="147" t="s">
        <v>129</v>
      </c>
    </row>
    <row r="1402" spans="2:65" s="13" customFormat="1" ht="11.25">
      <c r="B1402" s="152"/>
      <c r="D1402" s="146" t="s">
        <v>140</v>
      </c>
      <c r="E1402" s="153" t="s">
        <v>19</v>
      </c>
      <c r="F1402" s="154" t="s">
        <v>804</v>
      </c>
      <c r="H1402" s="155">
        <v>2012</v>
      </c>
      <c r="I1402" s="156"/>
      <c r="L1402" s="152"/>
      <c r="M1402" s="157"/>
      <c r="T1402" s="158"/>
      <c r="AT1402" s="153" t="s">
        <v>140</v>
      </c>
      <c r="AU1402" s="153" t="s">
        <v>84</v>
      </c>
      <c r="AV1402" s="13" t="s">
        <v>84</v>
      </c>
      <c r="AW1402" s="13" t="s">
        <v>35</v>
      </c>
      <c r="AX1402" s="13" t="s">
        <v>82</v>
      </c>
      <c r="AY1402" s="153" t="s">
        <v>129</v>
      </c>
    </row>
    <row r="1403" spans="2:65" s="1" customFormat="1" ht="24.2" customHeight="1">
      <c r="B1403" s="33"/>
      <c r="C1403" s="128" t="s">
        <v>1523</v>
      </c>
      <c r="D1403" s="128" t="s">
        <v>131</v>
      </c>
      <c r="E1403" s="129" t="s">
        <v>1524</v>
      </c>
      <c r="F1403" s="130" t="s">
        <v>1525</v>
      </c>
      <c r="G1403" s="131" t="s">
        <v>252</v>
      </c>
      <c r="H1403" s="132">
        <v>2012</v>
      </c>
      <c r="I1403" s="133"/>
      <c r="J1403" s="134">
        <f>ROUND(I1403*H1403,2)</f>
        <v>0</v>
      </c>
      <c r="K1403" s="130" t="s">
        <v>19</v>
      </c>
      <c r="L1403" s="33"/>
      <c r="M1403" s="135" t="s">
        <v>19</v>
      </c>
      <c r="N1403" s="136" t="s">
        <v>45</v>
      </c>
      <c r="P1403" s="137">
        <f>O1403*H1403</f>
        <v>0</v>
      </c>
      <c r="Q1403" s="137">
        <v>0</v>
      </c>
      <c r="R1403" s="137">
        <f>Q1403*H1403</f>
        <v>0</v>
      </c>
      <c r="S1403" s="137">
        <v>0</v>
      </c>
      <c r="T1403" s="138">
        <f>S1403*H1403</f>
        <v>0</v>
      </c>
      <c r="AR1403" s="139" t="s">
        <v>136</v>
      </c>
      <c r="AT1403" s="139" t="s">
        <v>131</v>
      </c>
      <c r="AU1403" s="139" t="s">
        <v>84</v>
      </c>
      <c r="AY1403" s="18" t="s">
        <v>129</v>
      </c>
      <c r="BE1403" s="140">
        <f>IF(N1403="základní",J1403,0)</f>
        <v>0</v>
      </c>
      <c r="BF1403" s="140">
        <f>IF(N1403="snížená",J1403,0)</f>
        <v>0</v>
      </c>
      <c r="BG1403" s="140">
        <f>IF(N1403="zákl. přenesená",J1403,0)</f>
        <v>0</v>
      </c>
      <c r="BH1403" s="140">
        <f>IF(N1403="sníž. přenesená",J1403,0)</f>
        <v>0</v>
      </c>
      <c r="BI1403" s="140">
        <f>IF(N1403="nulová",J1403,0)</f>
        <v>0</v>
      </c>
      <c r="BJ1403" s="18" t="s">
        <v>82</v>
      </c>
      <c r="BK1403" s="140">
        <f>ROUND(I1403*H1403,2)</f>
        <v>0</v>
      </c>
      <c r="BL1403" s="18" t="s">
        <v>136</v>
      </c>
      <c r="BM1403" s="139" t="s">
        <v>1526</v>
      </c>
    </row>
    <row r="1404" spans="2:65" s="12" customFormat="1" ht="11.25">
      <c r="B1404" s="145"/>
      <c r="D1404" s="146" t="s">
        <v>140</v>
      </c>
      <c r="E1404" s="147" t="s">
        <v>19</v>
      </c>
      <c r="F1404" s="148" t="s">
        <v>141</v>
      </c>
      <c r="H1404" s="147" t="s">
        <v>19</v>
      </c>
      <c r="I1404" s="149"/>
      <c r="L1404" s="145"/>
      <c r="M1404" s="150"/>
      <c r="T1404" s="151"/>
      <c r="AT1404" s="147" t="s">
        <v>140</v>
      </c>
      <c r="AU1404" s="147" t="s">
        <v>84</v>
      </c>
      <c r="AV1404" s="12" t="s">
        <v>82</v>
      </c>
      <c r="AW1404" s="12" t="s">
        <v>35</v>
      </c>
      <c r="AX1404" s="12" t="s">
        <v>74</v>
      </c>
      <c r="AY1404" s="147" t="s">
        <v>129</v>
      </c>
    </row>
    <row r="1405" spans="2:65" s="13" customFormat="1" ht="11.25">
      <c r="B1405" s="152"/>
      <c r="D1405" s="146" t="s">
        <v>140</v>
      </c>
      <c r="E1405" s="153" t="s">
        <v>19</v>
      </c>
      <c r="F1405" s="154" t="s">
        <v>804</v>
      </c>
      <c r="H1405" s="155">
        <v>2012</v>
      </c>
      <c r="I1405" s="156"/>
      <c r="L1405" s="152"/>
      <c r="M1405" s="157"/>
      <c r="T1405" s="158"/>
      <c r="AT1405" s="153" t="s">
        <v>140</v>
      </c>
      <c r="AU1405" s="153" t="s">
        <v>84</v>
      </c>
      <c r="AV1405" s="13" t="s">
        <v>84</v>
      </c>
      <c r="AW1405" s="13" t="s">
        <v>35</v>
      </c>
      <c r="AX1405" s="13" t="s">
        <v>82</v>
      </c>
      <c r="AY1405" s="153" t="s">
        <v>129</v>
      </c>
    </row>
    <row r="1406" spans="2:65" s="1" customFormat="1" ht="33" customHeight="1">
      <c r="B1406" s="33"/>
      <c r="C1406" s="128" t="s">
        <v>1527</v>
      </c>
      <c r="D1406" s="128" t="s">
        <v>131</v>
      </c>
      <c r="E1406" s="129" t="s">
        <v>1528</v>
      </c>
      <c r="F1406" s="130" t="s">
        <v>1529</v>
      </c>
      <c r="G1406" s="131" t="s">
        <v>146</v>
      </c>
      <c r="H1406" s="132">
        <v>4</v>
      </c>
      <c r="I1406" s="133"/>
      <c r="J1406" s="134">
        <f>ROUND(I1406*H1406,2)</f>
        <v>0</v>
      </c>
      <c r="K1406" s="130" t="s">
        <v>135</v>
      </c>
      <c r="L1406" s="33"/>
      <c r="M1406" s="135" t="s">
        <v>19</v>
      </c>
      <c r="N1406" s="136" t="s">
        <v>45</v>
      </c>
      <c r="P1406" s="137">
        <f>O1406*H1406</f>
        <v>0</v>
      </c>
      <c r="Q1406" s="137">
        <v>0.47094000000000003</v>
      </c>
      <c r="R1406" s="137">
        <f>Q1406*H1406</f>
        <v>1.8837600000000001</v>
      </c>
      <c r="S1406" s="137">
        <v>0</v>
      </c>
      <c r="T1406" s="138">
        <f>S1406*H1406</f>
        <v>0</v>
      </c>
      <c r="AR1406" s="139" t="s">
        <v>136</v>
      </c>
      <c r="AT1406" s="139" t="s">
        <v>131</v>
      </c>
      <c r="AU1406" s="139" t="s">
        <v>84</v>
      </c>
      <c r="AY1406" s="18" t="s">
        <v>129</v>
      </c>
      <c r="BE1406" s="140">
        <f>IF(N1406="základní",J1406,0)</f>
        <v>0</v>
      </c>
      <c r="BF1406" s="140">
        <f>IF(N1406="snížená",J1406,0)</f>
        <v>0</v>
      </c>
      <c r="BG1406" s="140">
        <f>IF(N1406="zákl. přenesená",J1406,0)</f>
        <v>0</v>
      </c>
      <c r="BH1406" s="140">
        <f>IF(N1406="sníž. přenesená",J1406,0)</f>
        <v>0</v>
      </c>
      <c r="BI1406" s="140">
        <f>IF(N1406="nulová",J1406,0)</f>
        <v>0</v>
      </c>
      <c r="BJ1406" s="18" t="s">
        <v>82</v>
      </c>
      <c r="BK1406" s="140">
        <f>ROUND(I1406*H1406,2)</f>
        <v>0</v>
      </c>
      <c r="BL1406" s="18" t="s">
        <v>136</v>
      </c>
      <c r="BM1406" s="139" t="s">
        <v>1530</v>
      </c>
    </row>
    <row r="1407" spans="2:65" s="1" customFormat="1" ht="11.25">
      <c r="B1407" s="33"/>
      <c r="D1407" s="141" t="s">
        <v>138</v>
      </c>
      <c r="F1407" s="142" t="s">
        <v>1531</v>
      </c>
      <c r="I1407" s="143"/>
      <c r="L1407" s="33"/>
      <c r="M1407" s="144"/>
      <c r="T1407" s="54"/>
      <c r="AT1407" s="18" t="s">
        <v>138</v>
      </c>
      <c r="AU1407" s="18" t="s">
        <v>84</v>
      </c>
    </row>
    <row r="1408" spans="2:65" s="1" customFormat="1" ht="24.2" customHeight="1">
      <c r="B1408" s="33"/>
      <c r="C1408" s="128" t="s">
        <v>1532</v>
      </c>
      <c r="D1408" s="128" t="s">
        <v>131</v>
      </c>
      <c r="E1408" s="129" t="s">
        <v>1533</v>
      </c>
      <c r="F1408" s="130" t="s">
        <v>1534</v>
      </c>
      <c r="G1408" s="131" t="s">
        <v>146</v>
      </c>
      <c r="H1408" s="132">
        <v>2</v>
      </c>
      <c r="I1408" s="133"/>
      <c r="J1408" s="134">
        <f>ROUND(I1408*H1408,2)</f>
        <v>0</v>
      </c>
      <c r="K1408" s="130" t="s">
        <v>135</v>
      </c>
      <c r="L1408" s="33"/>
      <c r="M1408" s="135" t="s">
        <v>19</v>
      </c>
      <c r="N1408" s="136" t="s">
        <v>45</v>
      </c>
      <c r="P1408" s="137">
        <f>O1408*H1408</f>
        <v>0</v>
      </c>
      <c r="Q1408" s="137">
        <v>9.7300000000000008E-3</v>
      </c>
      <c r="R1408" s="137">
        <f>Q1408*H1408</f>
        <v>1.9460000000000002E-2</v>
      </c>
      <c r="S1408" s="137">
        <v>0</v>
      </c>
      <c r="T1408" s="138">
        <f>S1408*H1408</f>
        <v>0</v>
      </c>
      <c r="AR1408" s="139" t="s">
        <v>136</v>
      </c>
      <c r="AT1408" s="139" t="s">
        <v>131</v>
      </c>
      <c r="AU1408" s="139" t="s">
        <v>84</v>
      </c>
      <c r="AY1408" s="18" t="s">
        <v>129</v>
      </c>
      <c r="BE1408" s="140">
        <f>IF(N1408="základní",J1408,0)</f>
        <v>0</v>
      </c>
      <c r="BF1408" s="140">
        <f>IF(N1408="snížená",J1408,0)</f>
        <v>0</v>
      </c>
      <c r="BG1408" s="140">
        <f>IF(N1408="zákl. přenesená",J1408,0)</f>
        <v>0</v>
      </c>
      <c r="BH1408" s="140">
        <f>IF(N1408="sníž. přenesená",J1408,0)</f>
        <v>0</v>
      </c>
      <c r="BI1408" s="140">
        <f>IF(N1408="nulová",J1408,0)</f>
        <v>0</v>
      </c>
      <c r="BJ1408" s="18" t="s">
        <v>82</v>
      </c>
      <c r="BK1408" s="140">
        <f>ROUND(I1408*H1408,2)</f>
        <v>0</v>
      </c>
      <c r="BL1408" s="18" t="s">
        <v>136</v>
      </c>
      <c r="BM1408" s="139" t="s">
        <v>1535</v>
      </c>
    </row>
    <row r="1409" spans="2:65" s="1" customFormat="1" ht="11.25">
      <c r="B1409" s="33"/>
      <c r="D1409" s="141" t="s">
        <v>138</v>
      </c>
      <c r="F1409" s="142" t="s">
        <v>1536</v>
      </c>
      <c r="I1409" s="143"/>
      <c r="L1409" s="33"/>
      <c r="M1409" s="144"/>
      <c r="T1409" s="54"/>
      <c r="AT1409" s="18" t="s">
        <v>138</v>
      </c>
      <c r="AU1409" s="18" t="s">
        <v>84</v>
      </c>
    </row>
    <row r="1410" spans="2:65" s="12" customFormat="1" ht="22.5">
      <c r="B1410" s="145"/>
      <c r="D1410" s="146" t="s">
        <v>140</v>
      </c>
      <c r="E1410" s="147" t="s">
        <v>19</v>
      </c>
      <c r="F1410" s="148" t="s">
        <v>344</v>
      </c>
      <c r="H1410" s="147" t="s">
        <v>19</v>
      </c>
      <c r="I1410" s="149"/>
      <c r="L1410" s="145"/>
      <c r="M1410" s="150"/>
      <c r="T1410" s="151"/>
      <c r="AT1410" s="147" t="s">
        <v>140</v>
      </c>
      <c r="AU1410" s="147" t="s">
        <v>84</v>
      </c>
      <c r="AV1410" s="12" t="s">
        <v>82</v>
      </c>
      <c r="AW1410" s="12" t="s">
        <v>35</v>
      </c>
      <c r="AX1410" s="12" t="s">
        <v>74</v>
      </c>
      <c r="AY1410" s="147" t="s">
        <v>129</v>
      </c>
    </row>
    <row r="1411" spans="2:65" s="12" customFormat="1" ht="22.5">
      <c r="B1411" s="145"/>
      <c r="D1411" s="146" t="s">
        <v>140</v>
      </c>
      <c r="E1411" s="147" t="s">
        <v>19</v>
      </c>
      <c r="F1411" s="148" t="s">
        <v>345</v>
      </c>
      <c r="H1411" s="147" t="s">
        <v>19</v>
      </c>
      <c r="I1411" s="149"/>
      <c r="L1411" s="145"/>
      <c r="M1411" s="150"/>
      <c r="T1411" s="151"/>
      <c r="AT1411" s="147" t="s">
        <v>140</v>
      </c>
      <c r="AU1411" s="147" t="s">
        <v>84</v>
      </c>
      <c r="AV1411" s="12" t="s">
        <v>82</v>
      </c>
      <c r="AW1411" s="12" t="s">
        <v>35</v>
      </c>
      <c r="AX1411" s="12" t="s">
        <v>74</v>
      </c>
      <c r="AY1411" s="147" t="s">
        <v>129</v>
      </c>
    </row>
    <row r="1412" spans="2:65" s="12" customFormat="1" ht="11.25">
      <c r="B1412" s="145"/>
      <c r="D1412" s="146" t="s">
        <v>140</v>
      </c>
      <c r="E1412" s="147" t="s">
        <v>19</v>
      </c>
      <c r="F1412" s="148" t="s">
        <v>1537</v>
      </c>
      <c r="H1412" s="147" t="s">
        <v>19</v>
      </c>
      <c r="I1412" s="149"/>
      <c r="L1412" s="145"/>
      <c r="M1412" s="150"/>
      <c r="T1412" s="151"/>
      <c r="AT1412" s="147" t="s">
        <v>140</v>
      </c>
      <c r="AU1412" s="147" t="s">
        <v>84</v>
      </c>
      <c r="AV1412" s="12" t="s">
        <v>82</v>
      </c>
      <c r="AW1412" s="12" t="s">
        <v>35</v>
      </c>
      <c r="AX1412" s="12" t="s">
        <v>74</v>
      </c>
      <c r="AY1412" s="147" t="s">
        <v>129</v>
      </c>
    </row>
    <row r="1413" spans="2:65" s="13" customFormat="1" ht="11.25">
      <c r="B1413" s="152"/>
      <c r="D1413" s="146" t="s">
        <v>140</v>
      </c>
      <c r="E1413" s="153" t="s">
        <v>19</v>
      </c>
      <c r="F1413" s="154" t="s">
        <v>84</v>
      </c>
      <c r="H1413" s="155">
        <v>2</v>
      </c>
      <c r="I1413" s="156"/>
      <c r="L1413" s="152"/>
      <c r="M1413" s="157"/>
      <c r="T1413" s="158"/>
      <c r="AT1413" s="153" t="s">
        <v>140</v>
      </c>
      <c r="AU1413" s="153" t="s">
        <v>84</v>
      </c>
      <c r="AV1413" s="13" t="s">
        <v>84</v>
      </c>
      <c r="AW1413" s="13" t="s">
        <v>35</v>
      </c>
      <c r="AX1413" s="13" t="s">
        <v>82</v>
      </c>
      <c r="AY1413" s="153" t="s">
        <v>129</v>
      </c>
    </row>
    <row r="1414" spans="2:65" s="1" customFormat="1" ht="24.2" customHeight="1">
      <c r="B1414" s="33"/>
      <c r="C1414" s="173" t="s">
        <v>1538</v>
      </c>
      <c r="D1414" s="173" t="s">
        <v>623</v>
      </c>
      <c r="E1414" s="174" t="s">
        <v>1539</v>
      </c>
      <c r="F1414" s="175" t="s">
        <v>1540</v>
      </c>
      <c r="G1414" s="176" t="s">
        <v>146</v>
      </c>
      <c r="H1414" s="177">
        <v>2</v>
      </c>
      <c r="I1414" s="178"/>
      <c r="J1414" s="179">
        <f>ROUND(I1414*H1414,2)</f>
        <v>0</v>
      </c>
      <c r="K1414" s="175" t="s">
        <v>135</v>
      </c>
      <c r="L1414" s="180"/>
      <c r="M1414" s="181" t="s">
        <v>19</v>
      </c>
      <c r="N1414" s="182" t="s">
        <v>45</v>
      </c>
      <c r="P1414" s="137">
        <f>O1414*H1414</f>
        <v>0</v>
      </c>
      <c r="Q1414" s="137">
        <v>0.32</v>
      </c>
      <c r="R1414" s="137">
        <f>Q1414*H1414</f>
        <v>0.64</v>
      </c>
      <c r="S1414" s="137">
        <v>0</v>
      </c>
      <c r="T1414" s="138">
        <f>S1414*H1414</f>
        <v>0</v>
      </c>
      <c r="AR1414" s="139" t="s">
        <v>173</v>
      </c>
      <c r="AT1414" s="139" t="s">
        <v>623</v>
      </c>
      <c r="AU1414" s="139" t="s">
        <v>84</v>
      </c>
      <c r="AY1414" s="18" t="s">
        <v>129</v>
      </c>
      <c r="BE1414" s="140">
        <f>IF(N1414="základní",J1414,0)</f>
        <v>0</v>
      </c>
      <c r="BF1414" s="140">
        <f>IF(N1414="snížená",J1414,0)</f>
        <v>0</v>
      </c>
      <c r="BG1414" s="140">
        <f>IF(N1414="zákl. přenesená",J1414,0)</f>
        <v>0</v>
      </c>
      <c r="BH1414" s="140">
        <f>IF(N1414="sníž. přenesená",J1414,0)</f>
        <v>0</v>
      </c>
      <c r="BI1414" s="140">
        <f>IF(N1414="nulová",J1414,0)</f>
        <v>0</v>
      </c>
      <c r="BJ1414" s="18" t="s">
        <v>82</v>
      </c>
      <c r="BK1414" s="140">
        <f>ROUND(I1414*H1414,2)</f>
        <v>0</v>
      </c>
      <c r="BL1414" s="18" t="s">
        <v>136</v>
      </c>
      <c r="BM1414" s="139" t="s">
        <v>1541</v>
      </c>
    </row>
    <row r="1415" spans="2:65" s="1" customFormat="1" ht="24.2" customHeight="1">
      <c r="B1415" s="33"/>
      <c r="C1415" s="128" t="s">
        <v>1542</v>
      </c>
      <c r="D1415" s="128" t="s">
        <v>131</v>
      </c>
      <c r="E1415" s="129" t="s">
        <v>1543</v>
      </c>
      <c r="F1415" s="130" t="s">
        <v>1544</v>
      </c>
      <c r="G1415" s="131" t="s">
        <v>146</v>
      </c>
      <c r="H1415" s="132">
        <v>2</v>
      </c>
      <c r="I1415" s="133"/>
      <c r="J1415" s="134">
        <f>ROUND(I1415*H1415,2)</f>
        <v>0</v>
      </c>
      <c r="K1415" s="130" t="s">
        <v>135</v>
      </c>
      <c r="L1415" s="33"/>
      <c r="M1415" s="135" t="s">
        <v>19</v>
      </c>
      <c r="N1415" s="136" t="s">
        <v>45</v>
      </c>
      <c r="P1415" s="137">
        <f>O1415*H1415</f>
        <v>0</v>
      </c>
      <c r="Q1415" s="137">
        <v>9.8899999999999995E-3</v>
      </c>
      <c r="R1415" s="137">
        <f>Q1415*H1415</f>
        <v>1.9779999999999999E-2</v>
      </c>
      <c r="S1415" s="137">
        <v>0</v>
      </c>
      <c r="T1415" s="138">
        <f>S1415*H1415</f>
        <v>0</v>
      </c>
      <c r="AR1415" s="139" t="s">
        <v>136</v>
      </c>
      <c r="AT1415" s="139" t="s">
        <v>131</v>
      </c>
      <c r="AU1415" s="139" t="s">
        <v>84</v>
      </c>
      <c r="AY1415" s="18" t="s">
        <v>129</v>
      </c>
      <c r="BE1415" s="140">
        <f>IF(N1415="základní",J1415,0)</f>
        <v>0</v>
      </c>
      <c r="BF1415" s="140">
        <f>IF(N1415="snížená",J1415,0)</f>
        <v>0</v>
      </c>
      <c r="BG1415" s="140">
        <f>IF(N1415="zákl. přenesená",J1415,0)</f>
        <v>0</v>
      </c>
      <c r="BH1415" s="140">
        <f>IF(N1415="sníž. přenesená",J1415,0)</f>
        <v>0</v>
      </c>
      <c r="BI1415" s="140">
        <f>IF(N1415="nulová",J1415,0)</f>
        <v>0</v>
      </c>
      <c r="BJ1415" s="18" t="s">
        <v>82</v>
      </c>
      <c r="BK1415" s="140">
        <f>ROUND(I1415*H1415,2)</f>
        <v>0</v>
      </c>
      <c r="BL1415" s="18" t="s">
        <v>136</v>
      </c>
      <c r="BM1415" s="139" t="s">
        <v>1545</v>
      </c>
    </row>
    <row r="1416" spans="2:65" s="1" customFormat="1" ht="11.25">
      <c r="B1416" s="33"/>
      <c r="D1416" s="141" t="s">
        <v>138</v>
      </c>
      <c r="F1416" s="142" t="s">
        <v>1546</v>
      </c>
      <c r="I1416" s="143"/>
      <c r="L1416" s="33"/>
      <c r="M1416" s="144"/>
      <c r="T1416" s="54"/>
      <c r="AT1416" s="18" t="s">
        <v>138</v>
      </c>
      <c r="AU1416" s="18" t="s">
        <v>84</v>
      </c>
    </row>
    <row r="1417" spans="2:65" s="12" customFormat="1" ht="22.5">
      <c r="B1417" s="145"/>
      <c r="D1417" s="146" t="s">
        <v>140</v>
      </c>
      <c r="E1417" s="147" t="s">
        <v>19</v>
      </c>
      <c r="F1417" s="148" t="s">
        <v>344</v>
      </c>
      <c r="H1417" s="147" t="s">
        <v>19</v>
      </c>
      <c r="I1417" s="149"/>
      <c r="L1417" s="145"/>
      <c r="M1417" s="150"/>
      <c r="T1417" s="151"/>
      <c r="AT1417" s="147" t="s">
        <v>140</v>
      </c>
      <c r="AU1417" s="147" t="s">
        <v>84</v>
      </c>
      <c r="AV1417" s="12" t="s">
        <v>82</v>
      </c>
      <c r="AW1417" s="12" t="s">
        <v>35</v>
      </c>
      <c r="AX1417" s="12" t="s">
        <v>74</v>
      </c>
      <c r="AY1417" s="147" t="s">
        <v>129</v>
      </c>
    </row>
    <row r="1418" spans="2:65" s="12" customFormat="1" ht="22.5">
      <c r="B1418" s="145"/>
      <c r="D1418" s="146" t="s">
        <v>140</v>
      </c>
      <c r="E1418" s="147" t="s">
        <v>19</v>
      </c>
      <c r="F1418" s="148" t="s">
        <v>345</v>
      </c>
      <c r="H1418" s="147" t="s">
        <v>19</v>
      </c>
      <c r="I1418" s="149"/>
      <c r="L1418" s="145"/>
      <c r="M1418" s="150"/>
      <c r="T1418" s="151"/>
      <c r="AT1418" s="147" t="s">
        <v>140</v>
      </c>
      <c r="AU1418" s="147" t="s">
        <v>84</v>
      </c>
      <c r="AV1418" s="12" t="s">
        <v>82</v>
      </c>
      <c r="AW1418" s="12" t="s">
        <v>35</v>
      </c>
      <c r="AX1418" s="12" t="s">
        <v>74</v>
      </c>
      <c r="AY1418" s="147" t="s">
        <v>129</v>
      </c>
    </row>
    <row r="1419" spans="2:65" s="13" customFormat="1" ht="11.25">
      <c r="B1419" s="152"/>
      <c r="D1419" s="146" t="s">
        <v>140</v>
      </c>
      <c r="E1419" s="153" t="s">
        <v>19</v>
      </c>
      <c r="F1419" s="154" t="s">
        <v>1547</v>
      </c>
      <c r="H1419" s="155">
        <v>2</v>
      </c>
      <c r="I1419" s="156"/>
      <c r="L1419" s="152"/>
      <c r="M1419" s="157"/>
      <c r="T1419" s="158"/>
      <c r="AT1419" s="153" t="s">
        <v>140</v>
      </c>
      <c r="AU1419" s="153" t="s">
        <v>84</v>
      </c>
      <c r="AV1419" s="13" t="s">
        <v>84</v>
      </c>
      <c r="AW1419" s="13" t="s">
        <v>35</v>
      </c>
      <c r="AX1419" s="13" t="s">
        <v>74</v>
      </c>
      <c r="AY1419" s="153" t="s">
        <v>129</v>
      </c>
    </row>
    <row r="1420" spans="2:65" s="14" customFormat="1" ht="11.25">
      <c r="B1420" s="159"/>
      <c r="D1420" s="146" t="s">
        <v>140</v>
      </c>
      <c r="E1420" s="160" t="s">
        <v>19</v>
      </c>
      <c r="F1420" s="161" t="s">
        <v>190</v>
      </c>
      <c r="H1420" s="162">
        <v>2</v>
      </c>
      <c r="I1420" s="163"/>
      <c r="L1420" s="159"/>
      <c r="M1420" s="164"/>
      <c r="T1420" s="165"/>
      <c r="AT1420" s="160" t="s">
        <v>140</v>
      </c>
      <c r="AU1420" s="160" t="s">
        <v>84</v>
      </c>
      <c r="AV1420" s="14" t="s">
        <v>136</v>
      </c>
      <c r="AW1420" s="14" t="s">
        <v>35</v>
      </c>
      <c r="AX1420" s="14" t="s">
        <v>82</v>
      </c>
      <c r="AY1420" s="160" t="s">
        <v>129</v>
      </c>
    </row>
    <row r="1421" spans="2:65" s="1" customFormat="1" ht="16.5" customHeight="1">
      <c r="B1421" s="33"/>
      <c r="C1421" s="173" t="s">
        <v>1548</v>
      </c>
      <c r="D1421" s="173" t="s">
        <v>623</v>
      </c>
      <c r="E1421" s="174" t="s">
        <v>1549</v>
      </c>
      <c r="F1421" s="175" t="s">
        <v>1550</v>
      </c>
      <c r="G1421" s="176" t="s">
        <v>146</v>
      </c>
      <c r="H1421" s="177">
        <v>2</v>
      </c>
      <c r="I1421" s="178"/>
      <c r="J1421" s="179">
        <f>ROUND(I1421*H1421,2)</f>
        <v>0</v>
      </c>
      <c r="K1421" s="175" t="s">
        <v>135</v>
      </c>
      <c r="L1421" s="180"/>
      <c r="M1421" s="181" t="s">
        <v>19</v>
      </c>
      <c r="N1421" s="182" t="s">
        <v>45</v>
      </c>
      <c r="P1421" s="137">
        <f>O1421*H1421</f>
        <v>0</v>
      </c>
      <c r="Q1421" s="137">
        <v>0.74</v>
      </c>
      <c r="R1421" s="137">
        <f>Q1421*H1421</f>
        <v>1.48</v>
      </c>
      <c r="S1421" s="137">
        <v>0</v>
      </c>
      <c r="T1421" s="138">
        <f>S1421*H1421</f>
        <v>0</v>
      </c>
      <c r="AR1421" s="139" t="s">
        <v>173</v>
      </c>
      <c r="AT1421" s="139" t="s">
        <v>623</v>
      </c>
      <c r="AU1421" s="139" t="s">
        <v>84</v>
      </c>
      <c r="AY1421" s="18" t="s">
        <v>129</v>
      </c>
      <c r="BE1421" s="140">
        <f>IF(N1421="základní",J1421,0)</f>
        <v>0</v>
      </c>
      <c r="BF1421" s="140">
        <f>IF(N1421="snížená",J1421,0)</f>
        <v>0</v>
      </c>
      <c r="BG1421" s="140">
        <f>IF(N1421="zákl. přenesená",J1421,0)</f>
        <v>0</v>
      </c>
      <c r="BH1421" s="140">
        <f>IF(N1421="sníž. přenesená",J1421,0)</f>
        <v>0</v>
      </c>
      <c r="BI1421" s="140">
        <f>IF(N1421="nulová",J1421,0)</f>
        <v>0</v>
      </c>
      <c r="BJ1421" s="18" t="s">
        <v>82</v>
      </c>
      <c r="BK1421" s="140">
        <f>ROUND(I1421*H1421,2)</f>
        <v>0</v>
      </c>
      <c r="BL1421" s="18" t="s">
        <v>136</v>
      </c>
      <c r="BM1421" s="139" t="s">
        <v>1551</v>
      </c>
    </row>
    <row r="1422" spans="2:65" s="1" customFormat="1" ht="24.2" customHeight="1">
      <c r="B1422" s="33"/>
      <c r="C1422" s="128" t="s">
        <v>1552</v>
      </c>
      <c r="D1422" s="128" t="s">
        <v>131</v>
      </c>
      <c r="E1422" s="129" t="s">
        <v>1553</v>
      </c>
      <c r="F1422" s="130" t="s">
        <v>1554</v>
      </c>
      <c r="G1422" s="131" t="s">
        <v>146</v>
      </c>
      <c r="H1422" s="132">
        <v>2</v>
      </c>
      <c r="I1422" s="133"/>
      <c r="J1422" s="134">
        <f>ROUND(I1422*H1422,2)</f>
        <v>0</v>
      </c>
      <c r="K1422" s="130" t="s">
        <v>135</v>
      </c>
      <c r="L1422" s="33"/>
      <c r="M1422" s="135" t="s">
        <v>19</v>
      </c>
      <c r="N1422" s="136" t="s">
        <v>45</v>
      </c>
      <c r="P1422" s="137">
        <f>O1422*H1422</f>
        <v>0</v>
      </c>
      <c r="Q1422" s="137">
        <v>9.8899999999999995E-3</v>
      </c>
      <c r="R1422" s="137">
        <f>Q1422*H1422</f>
        <v>1.9779999999999999E-2</v>
      </c>
      <c r="S1422" s="137">
        <v>0</v>
      </c>
      <c r="T1422" s="138">
        <f>S1422*H1422</f>
        <v>0</v>
      </c>
      <c r="AR1422" s="139" t="s">
        <v>136</v>
      </c>
      <c r="AT1422" s="139" t="s">
        <v>131</v>
      </c>
      <c r="AU1422" s="139" t="s">
        <v>84</v>
      </c>
      <c r="AY1422" s="18" t="s">
        <v>129</v>
      </c>
      <c r="BE1422" s="140">
        <f>IF(N1422="základní",J1422,0)</f>
        <v>0</v>
      </c>
      <c r="BF1422" s="140">
        <f>IF(N1422="snížená",J1422,0)</f>
        <v>0</v>
      </c>
      <c r="BG1422" s="140">
        <f>IF(N1422="zákl. přenesená",J1422,0)</f>
        <v>0</v>
      </c>
      <c r="BH1422" s="140">
        <f>IF(N1422="sníž. přenesená",J1422,0)</f>
        <v>0</v>
      </c>
      <c r="BI1422" s="140">
        <f>IF(N1422="nulová",J1422,0)</f>
        <v>0</v>
      </c>
      <c r="BJ1422" s="18" t="s">
        <v>82</v>
      </c>
      <c r="BK1422" s="140">
        <f>ROUND(I1422*H1422,2)</f>
        <v>0</v>
      </c>
      <c r="BL1422" s="18" t="s">
        <v>136</v>
      </c>
      <c r="BM1422" s="139" t="s">
        <v>1555</v>
      </c>
    </row>
    <row r="1423" spans="2:65" s="1" customFormat="1" ht="11.25">
      <c r="B1423" s="33"/>
      <c r="D1423" s="141" t="s">
        <v>138</v>
      </c>
      <c r="F1423" s="142" t="s">
        <v>1556</v>
      </c>
      <c r="I1423" s="143"/>
      <c r="L1423" s="33"/>
      <c r="M1423" s="144"/>
      <c r="T1423" s="54"/>
      <c r="AT1423" s="18" t="s">
        <v>138</v>
      </c>
      <c r="AU1423" s="18" t="s">
        <v>84</v>
      </c>
    </row>
    <row r="1424" spans="2:65" s="12" customFormat="1" ht="22.5">
      <c r="B1424" s="145"/>
      <c r="D1424" s="146" t="s">
        <v>140</v>
      </c>
      <c r="E1424" s="147" t="s">
        <v>19</v>
      </c>
      <c r="F1424" s="148" t="s">
        <v>344</v>
      </c>
      <c r="H1424" s="147" t="s">
        <v>19</v>
      </c>
      <c r="I1424" s="149"/>
      <c r="L1424" s="145"/>
      <c r="M1424" s="150"/>
      <c r="T1424" s="151"/>
      <c r="AT1424" s="147" t="s">
        <v>140</v>
      </c>
      <c r="AU1424" s="147" t="s">
        <v>84</v>
      </c>
      <c r="AV1424" s="12" t="s">
        <v>82</v>
      </c>
      <c r="AW1424" s="12" t="s">
        <v>35</v>
      </c>
      <c r="AX1424" s="12" t="s">
        <v>74</v>
      </c>
      <c r="AY1424" s="147" t="s">
        <v>129</v>
      </c>
    </row>
    <row r="1425" spans="2:65" s="12" customFormat="1" ht="22.5">
      <c r="B1425" s="145"/>
      <c r="D1425" s="146" t="s">
        <v>140</v>
      </c>
      <c r="E1425" s="147" t="s">
        <v>19</v>
      </c>
      <c r="F1425" s="148" t="s">
        <v>345</v>
      </c>
      <c r="H1425" s="147" t="s">
        <v>19</v>
      </c>
      <c r="I1425" s="149"/>
      <c r="L1425" s="145"/>
      <c r="M1425" s="150"/>
      <c r="T1425" s="151"/>
      <c r="AT1425" s="147" t="s">
        <v>140</v>
      </c>
      <c r="AU1425" s="147" t="s">
        <v>84</v>
      </c>
      <c r="AV1425" s="12" t="s">
        <v>82</v>
      </c>
      <c r="AW1425" s="12" t="s">
        <v>35</v>
      </c>
      <c r="AX1425" s="12" t="s">
        <v>74</v>
      </c>
      <c r="AY1425" s="147" t="s">
        <v>129</v>
      </c>
    </row>
    <row r="1426" spans="2:65" s="13" customFormat="1" ht="11.25">
      <c r="B1426" s="152"/>
      <c r="D1426" s="146" t="s">
        <v>140</v>
      </c>
      <c r="E1426" s="153" t="s">
        <v>19</v>
      </c>
      <c r="F1426" s="154" t="s">
        <v>1547</v>
      </c>
      <c r="H1426" s="155">
        <v>2</v>
      </c>
      <c r="I1426" s="156"/>
      <c r="L1426" s="152"/>
      <c r="M1426" s="157"/>
      <c r="T1426" s="158"/>
      <c r="AT1426" s="153" t="s">
        <v>140</v>
      </c>
      <c r="AU1426" s="153" t="s">
        <v>84</v>
      </c>
      <c r="AV1426" s="13" t="s">
        <v>84</v>
      </c>
      <c r="AW1426" s="13" t="s">
        <v>35</v>
      </c>
      <c r="AX1426" s="13" t="s">
        <v>74</v>
      </c>
      <c r="AY1426" s="153" t="s">
        <v>129</v>
      </c>
    </row>
    <row r="1427" spans="2:65" s="14" customFormat="1" ht="11.25">
      <c r="B1427" s="159"/>
      <c r="D1427" s="146" t="s">
        <v>140</v>
      </c>
      <c r="E1427" s="160" t="s">
        <v>19</v>
      </c>
      <c r="F1427" s="161" t="s">
        <v>190</v>
      </c>
      <c r="H1427" s="162">
        <v>2</v>
      </c>
      <c r="I1427" s="163"/>
      <c r="L1427" s="159"/>
      <c r="M1427" s="164"/>
      <c r="T1427" s="165"/>
      <c r="AT1427" s="160" t="s">
        <v>140</v>
      </c>
      <c r="AU1427" s="160" t="s">
        <v>84</v>
      </c>
      <c r="AV1427" s="14" t="s">
        <v>136</v>
      </c>
      <c r="AW1427" s="14" t="s">
        <v>35</v>
      </c>
      <c r="AX1427" s="14" t="s">
        <v>82</v>
      </c>
      <c r="AY1427" s="160" t="s">
        <v>129</v>
      </c>
    </row>
    <row r="1428" spans="2:65" s="1" customFormat="1" ht="24.2" customHeight="1">
      <c r="B1428" s="33"/>
      <c r="C1428" s="173" t="s">
        <v>1557</v>
      </c>
      <c r="D1428" s="173" t="s">
        <v>623</v>
      </c>
      <c r="E1428" s="174" t="s">
        <v>1558</v>
      </c>
      <c r="F1428" s="175" t="s">
        <v>1559</v>
      </c>
      <c r="G1428" s="176" t="s">
        <v>146</v>
      </c>
      <c r="H1428" s="177">
        <v>2</v>
      </c>
      <c r="I1428" s="178"/>
      <c r="J1428" s="179">
        <f>ROUND(I1428*H1428,2)</f>
        <v>0</v>
      </c>
      <c r="K1428" s="175" t="s">
        <v>135</v>
      </c>
      <c r="L1428" s="180"/>
      <c r="M1428" s="181" t="s">
        <v>19</v>
      </c>
      <c r="N1428" s="182" t="s">
        <v>45</v>
      </c>
      <c r="P1428" s="137">
        <f>O1428*H1428</f>
        <v>0</v>
      </c>
      <c r="Q1428" s="137">
        <v>0.2</v>
      </c>
      <c r="R1428" s="137">
        <f>Q1428*H1428</f>
        <v>0.4</v>
      </c>
      <c r="S1428" s="137">
        <v>0</v>
      </c>
      <c r="T1428" s="138">
        <f>S1428*H1428</f>
        <v>0</v>
      </c>
      <c r="AR1428" s="139" t="s">
        <v>173</v>
      </c>
      <c r="AT1428" s="139" t="s">
        <v>623</v>
      </c>
      <c r="AU1428" s="139" t="s">
        <v>84</v>
      </c>
      <c r="AY1428" s="18" t="s">
        <v>129</v>
      </c>
      <c r="BE1428" s="140">
        <f>IF(N1428="základní",J1428,0)</f>
        <v>0</v>
      </c>
      <c r="BF1428" s="140">
        <f>IF(N1428="snížená",J1428,0)</f>
        <v>0</v>
      </c>
      <c r="BG1428" s="140">
        <f>IF(N1428="zákl. přenesená",J1428,0)</f>
        <v>0</v>
      </c>
      <c r="BH1428" s="140">
        <f>IF(N1428="sníž. přenesená",J1428,0)</f>
        <v>0</v>
      </c>
      <c r="BI1428" s="140">
        <f>IF(N1428="nulová",J1428,0)</f>
        <v>0</v>
      </c>
      <c r="BJ1428" s="18" t="s">
        <v>82</v>
      </c>
      <c r="BK1428" s="140">
        <f>ROUND(I1428*H1428,2)</f>
        <v>0</v>
      </c>
      <c r="BL1428" s="18" t="s">
        <v>136</v>
      </c>
      <c r="BM1428" s="139" t="s">
        <v>1560</v>
      </c>
    </row>
    <row r="1429" spans="2:65" s="1" customFormat="1" ht="37.9" customHeight="1">
      <c r="B1429" s="33"/>
      <c r="C1429" s="128" t="s">
        <v>1561</v>
      </c>
      <c r="D1429" s="128" t="s">
        <v>131</v>
      </c>
      <c r="E1429" s="129" t="s">
        <v>1562</v>
      </c>
      <c r="F1429" s="130" t="s">
        <v>1563</v>
      </c>
      <c r="G1429" s="131" t="s">
        <v>146</v>
      </c>
      <c r="H1429" s="132">
        <v>7</v>
      </c>
      <c r="I1429" s="133"/>
      <c r="J1429" s="134">
        <f>ROUND(I1429*H1429,2)</f>
        <v>0</v>
      </c>
      <c r="K1429" s="130" t="s">
        <v>135</v>
      </c>
      <c r="L1429" s="33"/>
      <c r="M1429" s="135" t="s">
        <v>19</v>
      </c>
      <c r="N1429" s="136" t="s">
        <v>45</v>
      </c>
      <c r="P1429" s="137">
        <f>O1429*H1429</f>
        <v>0</v>
      </c>
      <c r="Q1429" s="137">
        <v>0.65847999999999995</v>
      </c>
      <c r="R1429" s="137">
        <f>Q1429*H1429</f>
        <v>4.6093599999999997</v>
      </c>
      <c r="S1429" s="137">
        <v>0.66</v>
      </c>
      <c r="T1429" s="138">
        <f>S1429*H1429</f>
        <v>4.62</v>
      </c>
      <c r="AR1429" s="139" t="s">
        <v>136</v>
      </c>
      <c r="AT1429" s="139" t="s">
        <v>131</v>
      </c>
      <c r="AU1429" s="139" t="s">
        <v>84</v>
      </c>
      <c r="AY1429" s="18" t="s">
        <v>129</v>
      </c>
      <c r="BE1429" s="140">
        <f>IF(N1429="základní",J1429,0)</f>
        <v>0</v>
      </c>
      <c r="BF1429" s="140">
        <f>IF(N1429="snížená",J1429,0)</f>
        <v>0</v>
      </c>
      <c r="BG1429" s="140">
        <f>IF(N1429="zákl. přenesená",J1429,0)</f>
        <v>0</v>
      </c>
      <c r="BH1429" s="140">
        <f>IF(N1429="sníž. přenesená",J1429,0)</f>
        <v>0</v>
      </c>
      <c r="BI1429" s="140">
        <f>IF(N1429="nulová",J1429,0)</f>
        <v>0</v>
      </c>
      <c r="BJ1429" s="18" t="s">
        <v>82</v>
      </c>
      <c r="BK1429" s="140">
        <f>ROUND(I1429*H1429,2)</f>
        <v>0</v>
      </c>
      <c r="BL1429" s="18" t="s">
        <v>136</v>
      </c>
      <c r="BM1429" s="139" t="s">
        <v>1564</v>
      </c>
    </row>
    <row r="1430" spans="2:65" s="1" customFormat="1" ht="11.25">
      <c r="B1430" s="33"/>
      <c r="D1430" s="141" t="s">
        <v>138</v>
      </c>
      <c r="F1430" s="142" t="s">
        <v>1565</v>
      </c>
      <c r="I1430" s="143"/>
      <c r="L1430" s="33"/>
      <c r="M1430" s="144"/>
      <c r="T1430" s="54"/>
      <c r="AT1430" s="18" t="s">
        <v>138</v>
      </c>
      <c r="AU1430" s="18" t="s">
        <v>84</v>
      </c>
    </row>
    <row r="1431" spans="2:65" s="12" customFormat="1" ht="22.5">
      <c r="B1431" s="145"/>
      <c r="D1431" s="146" t="s">
        <v>140</v>
      </c>
      <c r="E1431" s="147" t="s">
        <v>19</v>
      </c>
      <c r="F1431" s="148" t="s">
        <v>1566</v>
      </c>
      <c r="H1431" s="147" t="s">
        <v>19</v>
      </c>
      <c r="I1431" s="149"/>
      <c r="L1431" s="145"/>
      <c r="M1431" s="150"/>
      <c r="T1431" s="151"/>
      <c r="AT1431" s="147" t="s">
        <v>140</v>
      </c>
      <c r="AU1431" s="147" t="s">
        <v>84</v>
      </c>
      <c r="AV1431" s="12" t="s">
        <v>82</v>
      </c>
      <c r="AW1431" s="12" t="s">
        <v>35</v>
      </c>
      <c r="AX1431" s="12" t="s">
        <v>74</v>
      </c>
      <c r="AY1431" s="147" t="s">
        <v>129</v>
      </c>
    </row>
    <row r="1432" spans="2:65" s="13" customFormat="1" ht="11.25">
      <c r="B1432" s="152"/>
      <c r="D1432" s="146" t="s">
        <v>140</v>
      </c>
      <c r="E1432" s="153" t="s">
        <v>19</v>
      </c>
      <c r="F1432" s="154" t="s">
        <v>1567</v>
      </c>
      <c r="H1432" s="155">
        <v>7</v>
      </c>
      <c r="I1432" s="156"/>
      <c r="L1432" s="152"/>
      <c r="M1432" s="157"/>
      <c r="T1432" s="158"/>
      <c r="AT1432" s="153" t="s">
        <v>140</v>
      </c>
      <c r="AU1432" s="153" t="s">
        <v>84</v>
      </c>
      <c r="AV1432" s="13" t="s">
        <v>84</v>
      </c>
      <c r="AW1432" s="13" t="s">
        <v>35</v>
      </c>
      <c r="AX1432" s="13" t="s">
        <v>82</v>
      </c>
      <c r="AY1432" s="153" t="s">
        <v>129</v>
      </c>
    </row>
    <row r="1433" spans="2:65" s="1" customFormat="1" ht="37.9" customHeight="1">
      <c r="B1433" s="33"/>
      <c r="C1433" s="128" t="s">
        <v>1568</v>
      </c>
      <c r="D1433" s="128" t="s">
        <v>131</v>
      </c>
      <c r="E1433" s="129" t="s">
        <v>1569</v>
      </c>
      <c r="F1433" s="130" t="s">
        <v>1570</v>
      </c>
      <c r="G1433" s="131" t="s">
        <v>146</v>
      </c>
      <c r="H1433" s="132">
        <v>6</v>
      </c>
      <c r="I1433" s="133"/>
      <c r="J1433" s="134">
        <f>ROUND(I1433*H1433,2)</f>
        <v>0</v>
      </c>
      <c r="K1433" s="130" t="s">
        <v>135</v>
      </c>
      <c r="L1433" s="33"/>
      <c r="M1433" s="135" t="s">
        <v>19</v>
      </c>
      <c r="N1433" s="136" t="s">
        <v>45</v>
      </c>
      <c r="P1433" s="137">
        <f>O1433*H1433</f>
        <v>0</v>
      </c>
      <c r="Q1433" s="137">
        <v>0.53325999999999996</v>
      </c>
      <c r="R1433" s="137">
        <f>Q1433*H1433</f>
        <v>3.19956</v>
      </c>
      <c r="S1433" s="137">
        <v>0.3</v>
      </c>
      <c r="T1433" s="138">
        <f>S1433*H1433</f>
        <v>1.7999999999999998</v>
      </c>
      <c r="AR1433" s="139" t="s">
        <v>136</v>
      </c>
      <c r="AT1433" s="139" t="s">
        <v>131</v>
      </c>
      <c r="AU1433" s="139" t="s">
        <v>84</v>
      </c>
      <c r="AY1433" s="18" t="s">
        <v>129</v>
      </c>
      <c r="BE1433" s="140">
        <f>IF(N1433="základní",J1433,0)</f>
        <v>0</v>
      </c>
      <c r="BF1433" s="140">
        <f>IF(N1433="snížená",J1433,0)</f>
        <v>0</v>
      </c>
      <c r="BG1433" s="140">
        <f>IF(N1433="zákl. přenesená",J1433,0)</f>
        <v>0</v>
      </c>
      <c r="BH1433" s="140">
        <f>IF(N1433="sníž. přenesená",J1433,0)</f>
        <v>0</v>
      </c>
      <c r="BI1433" s="140">
        <f>IF(N1433="nulová",J1433,0)</f>
        <v>0</v>
      </c>
      <c r="BJ1433" s="18" t="s">
        <v>82</v>
      </c>
      <c r="BK1433" s="140">
        <f>ROUND(I1433*H1433,2)</f>
        <v>0</v>
      </c>
      <c r="BL1433" s="18" t="s">
        <v>136</v>
      </c>
      <c r="BM1433" s="139" t="s">
        <v>1571</v>
      </c>
    </row>
    <row r="1434" spans="2:65" s="1" customFormat="1" ht="11.25">
      <c r="B1434" s="33"/>
      <c r="D1434" s="141" t="s">
        <v>138</v>
      </c>
      <c r="F1434" s="142" t="s">
        <v>1572</v>
      </c>
      <c r="I1434" s="143"/>
      <c r="L1434" s="33"/>
      <c r="M1434" s="144"/>
      <c r="T1434" s="54"/>
      <c r="AT1434" s="18" t="s">
        <v>138</v>
      </c>
      <c r="AU1434" s="18" t="s">
        <v>84</v>
      </c>
    </row>
    <row r="1435" spans="2:65" s="12" customFormat="1" ht="22.5">
      <c r="B1435" s="145"/>
      <c r="D1435" s="146" t="s">
        <v>140</v>
      </c>
      <c r="E1435" s="147" t="s">
        <v>19</v>
      </c>
      <c r="F1435" s="148" t="s">
        <v>1573</v>
      </c>
      <c r="H1435" s="147" t="s">
        <v>19</v>
      </c>
      <c r="I1435" s="149"/>
      <c r="L1435" s="145"/>
      <c r="M1435" s="150"/>
      <c r="T1435" s="151"/>
      <c r="AT1435" s="147" t="s">
        <v>140</v>
      </c>
      <c r="AU1435" s="147" t="s">
        <v>84</v>
      </c>
      <c r="AV1435" s="12" t="s">
        <v>82</v>
      </c>
      <c r="AW1435" s="12" t="s">
        <v>35</v>
      </c>
      <c r="AX1435" s="12" t="s">
        <v>74</v>
      </c>
      <c r="AY1435" s="147" t="s">
        <v>129</v>
      </c>
    </row>
    <row r="1436" spans="2:65" s="13" customFormat="1" ht="11.25">
      <c r="B1436" s="152"/>
      <c r="D1436" s="146" t="s">
        <v>140</v>
      </c>
      <c r="E1436" s="153" t="s">
        <v>19</v>
      </c>
      <c r="F1436" s="154" t="s">
        <v>1574</v>
      </c>
      <c r="H1436" s="155">
        <v>6</v>
      </c>
      <c r="I1436" s="156"/>
      <c r="L1436" s="152"/>
      <c r="M1436" s="157"/>
      <c r="T1436" s="158"/>
      <c r="AT1436" s="153" t="s">
        <v>140</v>
      </c>
      <c r="AU1436" s="153" t="s">
        <v>84</v>
      </c>
      <c r="AV1436" s="13" t="s">
        <v>84</v>
      </c>
      <c r="AW1436" s="13" t="s">
        <v>35</v>
      </c>
      <c r="AX1436" s="13" t="s">
        <v>82</v>
      </c>
      <c r="AY1436" s="153" t="s">
        <v>129</v>
      </c>
    </row>
    <row r="1437" spans="2:65" s="1" customFormat="1" ht="24.2" customHeight="1">
      <c r="B1437" s="33"/>
      <c r="C1437" s="128" t="s">
        <v>1575</v>
      </c>
      <c r="D1437" s="128" t="s">
        <v>131</v>
      </c>
      <c r="E1437" s="129" t="s">
        <v>1576</v>
      </c>
      <c r="F1437" s="130" t="s">
        <v>1577</v>
      </c>
      <c r="G1437" s="131" t="s">
        <v>146</v>
      </c>
      <c r="H1437" s="132">
        <v>8</v>
      </c>
      <c r="I1437" s="133"/>
      <c r="J1437" s="134">
        <f>ROUND(I1437*H1437,2)</f>
        <v>0</v>
      </c>
      <c r="K1437" s="130" t="s">
        <v>135</v>
      </c>
      <c r="L1437" s="33"/>
      <c r="M1437" s="135" t="s">
        <v>19</v>
      </c>
      <c r="N1437" s="136" t="s">
        <v>45</v>
      </c>
      <c r="P1437" s="137">
        <f>O1437*H1437</f>
        <v>0</v>
      </c>
      <c r="Q1437" s="137">
        <v>0.04</v>
      </c>
      <c r="R1437" s="137">
        <f>Q1437*H1437</f>
        <v>0.32</v>
      </c>
      <c r="S1437" s="137">
        <v>0</v>
      </c>
      <c r="T1437" s="138">
        <f>S1437*H1437</f>
        <v>0</v>
      </c>
      <c r="AR1437" s="139" t="s">
        <v>136</v>
      </c>
      <c r="AT1437" s="139" t="s">
        <v>131</v>
      </c>
      <c r="AU1437" s="139" t="s">
        <v>84</v>
      </c>
      <c r="AY1437" s="18" t="s">
        <v>129</v>
      </c>
      <c r="BE1437" s="140">
        <f>IF(N1437="základní",J1437,0)</f>
        <v>0</v>
      </c>
      <c r="BF1437" s="140">
        <f>IF(N1437="snížená",J1437,0)</f>
        <v>0</v>
      </c>
      <c r="BG1437" s="140">
        <f>IF(N1437="zákl. přenesená",J1437,0)</f>
        <v>0</v>
      </c>
      <c r="BH1437" s="140">
        <f>IF(N1437="sníž. přenesená",J1437,0)</f>
        <v>0</v>
      </c>
      <c r="BI1437" s="140">
        <f>IF(N1437="nulová",J1437,0)</f>
        <v>0</v>
      </c>
      <c r="BJ1437" s="18" t="s">
        <v>82</v>
      </c>
      <c r="BK1437" s="140">
        <f>ROUND(I1437*H1437,2)</f>
        <v>0</v>
      </c>
      <c r="BL1437" s="18" t="s">
        <v>136</v>
      </c>
      <c r="BM1437" s="139" t="s">
        <v>1578</v>
      </c>
    </row>
    <row r="1438" spans="2:65" s="1" customFormat="1" ht="11.25">
      <c r="B1438" s="33"/>
      <c r="D1438" s="141" t="s">
        <v>138</v>
      </c>
      <c r="F1438" s="142" t="s">
        <v>1579</v>
      </c>
      <c r="I1438" s="143"/>
      <c r="L1438" s="33"/>
      <c r="M1438" s="144"/>
      <c r="T1438" s="54"/>
      <c r="AT1438" s="18" t="s">
        <v>138</v>
      </c>
      <c r="AU1438" s="18" t="s">
        <v>84</v>
      </c>
    </row>
    <row r="1439" spans="2:65" s="1" customFormat="1" ht="24.2" customHeight="1">
      <c r="B1439" s="33"/>
      <c r="C1439" s="173" t="s">
        <v>1580</v>
      </c>
      <c r="D1439" s="173" t="s">
        <v>623</v>
      </c>
      <c r="E1439" s="174" t="s">
        <v>1581</v>
      </c>
      <c r="F1439" s="175" t="s">
        <v>1582</v>
      </c>
      <c r="G1439" s="176" t="s">
        <v>146</v>
      </c>
      <c r="H1439" s="177">
        <v>8</v>
      </c>
      <c r="I1439" s="178"/>
      <c r="J1439" s="179">
        <f>ROUND(I1439*H1439,2)</f>
        <v>0</v>
      </c>
      <c r="K1439" s="175" t="s">
        <v>135</v>
      </c>
      <c r="L1439" s="180"/>
      <c r="M1439" s="181" t="s">
        <v>19</v>
      </c>
      <c r="N1439" s="182" t="s">
        <v>45</v>
      </c>
      <c r="P1439" s="137">
        <f>O1439*H1439</f>
        <v>0</v>
      </c>
      <c r="Q1439" s="137">
        <v>4.1099999999999998E-2</v>
      </c>
      <c r="R1439" s="137">
        <f>Q1439*H1439</f>
        <v>0.32879999999999998</v>
      </c>
      <c r="S1439" s="137">
        <v>0</v>
      </c>
      <c r="T1439" s="138">
        <f>S1439*H1439</f>
        <v>0</v>
      </c>
      <c r="AR1439" s="139" t="s">
        <v>173</v>
      </c>
      <c r="AT1439" s="139" t="s">
        <v>623</v>
      </c>
      <c r="AU1439" s="139" t="s">
        <v>84</v>
      </c>
      <c r="AY1439" s="18" t="s">
        <v>129</v>
      </c>
      <c r="BE1439" s="140">
        <f>IF(N1439="základní",J1439,0)</f>
        <v>0</v>
      </c>
      <c r="BF1439" s="140">
        <f>IF(N1439="snížená",J1439,0)</f>
        <v>0</v>
      </c>
      <c r="BG1439" s="140">
        <f>IF(N1439="zákl. přenesená",J1439,0)</f>
        <v>0</v>
      </c>
      <c r="BH1439" s="140">
        <f>IF(N1439="sníž. přenesená",J1439,0)</f>
        <v>0</v>
      </c>
      <c r="BI1439" s="140">
        <f>IF(N1439="nulová",J1439,0)</f>
        <v>0</v>
      </c>
      <c r="BJ1439" s="18" t="s">
        <v>82</v>
      </c>
      <c r="BK1439" s="140">
        <f>ROUND(I1439*H1439,2)</f>
        <v>0</v>
      </c>
      <c r="BL1439" s="18" t="s">
        <v>136</v>
      </c>
      <c r="BM1439" s="139" t="s">
        <v>1583</v>
      </c>
    </row>
    <row r="1440" spans="2:65" s="1" customFormat="1" ht="24.2" customHeight="1">
      <c r="B1440" s="33"/>
      <c r="C1440" s="173" t="s">
        <v>1584</v>
      </c>
      <c r="D1440" s="173" t="s">
        <v>623</v>
      </c>
      <c r="E1440" s="174" t="s">
        <v>1585</v>
      </c>
      <c r="F1440" s="175" t="s">
        <v>1586</v>
      </c>
      <c r="G1440" s="176" t="s">
        <v>146</v>
      </c>
      <c r="H1440" s="177">
        <v>8</v>
      </c>
      <c r="I1440" s="178"/>
      <c r="J1440" s="179">
        <f>ROUND(I1440*H1440,2)</f>
        <v>0</v>
      </c>
      <c r="K1440" s="175" t="s">
        <v>135</v>
      </c>
      <c r="L1440" s="180"/>
      <c r="M1440" s="181" t="s">
        <v>19</v>
      </c>
      <c r="N1440" s="182" t="s">
        <v>45</v>
      </c>
      <c r="P1440" s="137">
        <f>O1440*H1440</f>
        <v>0</v>
      </c>
      <c r="Q1440" s="137">
        <v>2.9999999999999997E-4</v>
      </c>
      <c r="R1440" s="137">
        <f>Q1440*H1440</f>
        <v>2.3999999999999998E-3</v>
      </c>
      <c r="S1440" s="137">
        <v>0</v>
      </c>
      <c r="T1440" s="138">
        <f>S1440*H1440</f>
        <v>0</v>
      </c>
      <c r="AR1440" s="139" t="s">
        <v>173</v>
      </c>
      <c r="AT1440" s="139" t="s">
        <v>623</v>
      </c>
      <c r="AU1440" s="139" t="s">
        <v>84</v>
      </c>
      <c r="AY1440" s="18" t="s">
        <v>129</v>
      </c>
      <c r="BE1440" s="140">
        <f>IF(N1440="základní",J1440,0)</f>
        <v>0</v>
      </c>
      <c r="BF1440" s="140">
        <f>IF(N1440="snížená",J1440,0)</f>
        <v>0</v>
      </c>
      <c r="BG1440" s="140">
        <f>IF(N1440="zákl. přenesená",J1440,0)</f>
        <v>0</v>
      </c>
      <c r="BH1440" s="140">
        <f>IF(N1440="sníž. přenesená",J1440,0)</f>
        <v>0</v>
      </c>
      <c r="BI1440" s="140">
        <f>IF(N1440="nulová",J1440,0)</f>
        <v>0</v>
      </c>
      <c r="BJ1440" s="18" t="s">
        <v>82</v>
      </c>
      <c r="BK1440" s="140">
        <f>ROUND(I1440*H1440,2)</f>
        <v>0</v>
      </c>
      <c r="BL1440" s="18" t="s">
        <v>136</v>
      </c>
      <c r="BM1440" s="139" t="s">
        <v>1587</v>
      </c>
    </row>
    <row r="1441" spans="2:65" s="1" customFormat="1" ht="24.2" customHeight="1">
      <c r="B1441" s="33"/>
      <c r="C1441" s="128" t="s">
        <v>1588</v>
      </c>
      <c r="D1441" s="128" t="s">
        <v>131</v>
      </c>
      <c r="E1441" s="129" t="s">
        <v>1589</v>
      </c>
      <c r="F1441" s="130" t="s">
        <v>1590</v>
      </c>
      <c r="G1441" s="131" t="s">
        <v>146</v>
      </c>
      <c r="H1441" s="132">
        <v>5</v>
      </c>
      <c r="I1441" s="133"/>
      <c r="J1441" s="134">
        <f>ROUND(I1441*H1441,2)</f>
        <v>0</v>
      </c>
      <c r="K1441" s="130" t="s">
        <v>135</v>
      </c>
      <c r="L1441" s="33"/>
      <c r="M1441" s="135" t="s">
        <v>19</v>
      </c>
      <c r="N1441" s="136" t="s">
        <v>45</v>
      </c>
      <c r="P1441" s="137">
        <f>O1441*H1441</f>
        <v>0</v>
      </c>
      <c r="Q1441" s="137">
        <v>0.05</v>
      </c>
      <c r="R1441" s="137">
        <f>Q1441*H1441</f>
        <v>0.25</v>
      </c>
      <c r="S1441" s="137">
        <v>0</v>
      </c>
      <c r="T1441" s="138">
        <f>S1441*H1441</f>
        <v>0</v>
      </c>
      <c r="AR1441" s="139" t="s">
        <v>136</v>
      </c>
      <c r="AT1441" s="139" t="s">
        <v>131</v>
      </c>
      <c r="AU1441" s="139" t="s">
        <v>84</v>
      </c>
      <c r="AY1441" s="18" t="s">
        <v>129</v>
      </c>
      <c r="BE1441" s="140">
        <f>IF(N1441="základní",J1441,0)</f>
        <v>0</v>
      </c>
      <c r="BF1441" s="140">
        <f>IF(N1441="snížená",J1441,0)</f>
        <v>0</v>
      </c>
      <c r="BG1441" s="140">
        <f>IF(N1441="zákl. přenesená",J1441,0)</f>
        <v>0</v>
      </c>
      <c r="BH1441" s="140">
        <f>IF(N1441="sníž. přenesená",J1441,0)</f>
        <v>0</v>
      </c>
      <c r="BI1441" s="140">
        <f>IF(N1441="nulová",J1441,0)</f>
        <v>0</v>
      </c>
      <c r="BJ1441" s="18" t="s">
        <v>82</v>
      </c>
      <c r="BK1441" s="140">
        <f>ROUND(I1441*H1441,2)</f>
        <v>0</v>
      </c>
      <c r="BL1441" s="18" t="s">
        <v>136</v>
      </c>
      <c r="BM1441" s="139" t="s">
        <v>1591</v>
      </c>
    </row>
    <row r="1442" spans="2:65" s="1" customFormat="1" ht="11.25">
      <c r="B1442" s="33"/>
      <c r="D1442" s="141" t="s">
        <v>138</v>
      </c>
      <c r="F1442" s="142" t="s">
        <v>1592</v>
      </c>
      <c r="I1442" s="143"/>
      <c r="L1442" s="33"/>
      <c r="M1442" s="144"/>
      <c r="T1442" s="54"/>
      <c r="AT1442" s="18" t="s">
        <v>138</v>
      </c>
      <c r="AU1442" s="18" t="s">
        <v>84</v>
      </c>
    </row>
    <row r="1443" spans="2:65" s="13" customFormat="1" ht="11.25">
      <c r="B1443" s="152"/>
      <c r="D1443" s="146" t="s">
        <v>140</v>
      </c>
      <c r="E1443" s="153" t="s">
        <v>19</v>
      </c>
      <c r="F1443" s="154" t="s">
        <v>1593</v>
      </c>
      <c r="H1443" s="155">
        <v>3</v>
      </c>
      <c r="I1443" s="156"/>
      <c r="L1443" s="152"/>
      <c r="M1443" s="157"/>
      <c r="T1443" s="158"/>
      <c r="AT1443" s="153" t="s">
        <v>140</v>
      </c>
      <c r="AU1443" s="153" t="s">
        <v>84</v>
      </c>
      <c r="AV1443" s="13" t="s">
        <v>84</v>
      </c>
      <c r="AW1443" s="13" t="s">
        <v>35</v>
      </c>
      <c r="AX1443" s="13" t="s">
        <v>74</v>
      </c>
      <c r="AY1443" s="153" t="s">
        <v>129</v>
      </c>
    </row>
    <row r="1444" spans="2:65" s="13" customFormat="1" ht="11.25">
      <c r="B1444" s="152"/>
      <c r="D1444" s="146" t="s">
        <v>140</v>
      </c>
      <c r="E1444" s="153" t="s">
        <v>19</v>
      </c>
      <c r="F1444" s="154" t="s">
        <v>1594</v>
      </c>
      <c r="H1444" s="155">
        <v>2</v>
      </c>
      <c r="I1444" s="156"/>
      <c r="L1444" s="152"/>
      <c r="M1444" s="157"/>
      <c r="T1444" s="158"/>
      <c r="AT1444" s="153" t="s">
        <v>140</v>
      </c>
      <c r="AU1444" s="153" t="s">
        <v>84</v>
      </c>
      <c r="AV1444" s="13" t="s">
        <v>84</v>
      </c>
      <c r="AW1444" s="13" t="s">
        <v>35</v>
      </c>
      <c r="AX1444" s="13" t="s">
        <v>74</v>
      </c>
      <c r="AY1444" s="153" t="s">
        <v>129</v>
      </c>
    </row>
    <row r="1445" spans="2:65" s="14" customFormat="1" ht="11.25">
      <c r="B1445" s="159"/>
      <c r="D1445" s="146" t="s">
        <v>140</v>
      </c>
      <c r="E1445" s="160" t="s">
        <v>19</v>
      </c>
      <c r="F1445" s="161" t="s">
        <v>190</v>
      </c>
      <c r="H1445" s="162">
        <v>5</v>
      </c>
      <c r="I1445" s="163"/>
      <c r="L1445" s="159"/>
      <c r="M1445" s="164"/>
      <c r="T1445" s="165"/>
      <c r="AT1445" s="160" t="s">
        <v>140</v>
      </c>
      <c r="AU1445" s="160" t="s">
        <v>84</v>
      </c>
      <c r="AV1445" s="14" t="s">
        <v>136</v>
      </c>
      <c r="AW1445" s="14" t="s">
        <v>35</v>
      </c>
      <c r="AX1445" s="14" t="s">
        <v>82</v>
      </c>
      <c r="AY1445" s="160" t="s">
        <v>129</v>
      </c>
    </row>
    <row r="1446" spans="2:65" s="1" customFormat="1" ht="24.2" customHeight="1">
      <c r="B1446" s="33"/>
      <c r="C1446" s="173" t="s">
        <v>1595</v>
      </c>
      <c r="D1446" s="173" t="s">
        <v>623</v>
      </c>
      <c r="E1446" s="174" t="s">
        <v>1596</v>
      </c>
      <c r="F1446" s="175" t="s">
        <v>1597</v>
      </c>
      <c r="G1446" s="176" t="s">
        <v>146</v>
      </c>
      <c r="H1446" s="177">
        <v>5</v>
      </c>
      <c r="I1446" s="178"/>
      <c r="J1446" s="179">
        <f>ROUND(I1446*H1446,2)</f>
        <v>0</v>
      </c>
      <c r="K1446" s="175" t="s">
        <v>135</v>
      </c>
      <c r="L1446" s="180"/>
      <c r="M1446" s="181" t="s">
        <v>19</v>
      </c>
      <c r="N1446" s="182" t="s">
        <v>45</v>
      </c>
      <c r="P1446" s="137">
        <f>O1446*H1446</f>
        <v>0</v>
      </c>
      <c r="Q1446" s="137">
        <v>5.2999999999999999E-2</v>
      </c>
      <c r="R1446" s="137">
        <f>Q1446*H1446</f>
        <v>0.26500000000000001</v>
      </c>
      <c r="S1446" s="137">
        <v>0</v>
      </c>
      <c r="T1446" s="138">
        <f>S1446*H1446</f>
        <v>0</v>
      </c>
      <c r="AR1446" s="139" t="s">
        <v>173</v>
      </c>
      <c r="AT1446" s="139" t="s">
        <v>623</v>
      </c>
      <c r="AU1446" s="139" t="s">
        <v>84</v>
      </c>
      <c r="AY1446" s="18" t="s">
        <v>129</v>
      </c>
      <c r="BE1446" s="140">
        <f>IF(N1446="základní",J1446,0)</f>
        <v>0</v>
      </c>
      <c r="BF1446" s="140">
        <f>IF(N1446="snížená",J1446,0)</f>
        <v>0</v>
      </c>
      <c r="BG1446" s="140">
        <f>IF(N1446="zákl. přenesená",J1446,0)</f>
        <v>0</v>
      </c>
      <c r="BH1446" s="140">
        <f>IF(N1446="sníž. přenesená",J1446,0)</f>
        <v>0</v>
      </c>
      <c r="BI1446" s="140">
        <f>IF(N1446="nulová",J1446,0)</f>
        <v>0</v>
      </c>
      <c r="BJ1446" s="18" t="s">
        <v>82</v>
      </c>
      <c r="BK1446" s="140">
        <f>ROUND(I1446*H1446,2)</f>
        <v>0</v>
      </c>
      <c r="BL1446" s="18" t="s">
        <v>136</v>
      </c>
      <c r="BM1446" s="139" t="s">
        <v>1598</v>
      </c>
    </row>
    <row r="1447" spans="2:65" s="12" customFormat="1" ht="11.25">
      <c r="B1447" s="145"/>
      <c r="D1447" s="146" t="s">
        <v>140</v>
      </c>
      <c r="E1447" s="147" t="s">
        <v>19</v>
      </c>
      <c r="F1447" s="148" t="s">
        <v>854</v>
      </c>
      <c r="H1447" s="147" t="s">
        <v>19</v>
      </c>
      <c r="I1447" s="149"/>
      <c r="L1447" s="145"/>
      <c r="M1447" s="150"/>
      <c r="T1447" s="151"/>
      <c r="AT1447" s="147" t="s">
        <v>140</v>
      </c>
      <c r="AU1447" s="147" t="s">
        <v>84</v>
      </c>
      <c r="AV1447" s="12" t="s">
        <v>82</v>
      </c>
      <c r="AW1447" s="12" t="s">
        <v>35</v>
      </c>
      <c r="AX1447" s="12" t="s">
        <v>74</v>
      </c>
      <c r="AY1447" s="147" t="s">
        <v>129</v>
      </c>
    </row>
    <row r="1448" spans="2:65" s="13" customFormat="1" ht="11.25">
      <c r="B1448" s="152"/>
      <c r="D1448" s="146" t="s">
        <v>140</v>
      </c>
      <c r="E1448" s="153" t="s">
        <v>19</v>
      </c>
      <c r="F1448" s="154" t="s">
        <v>158</v>
      </c>
      <c r="H1448" s="155">
        <v>5</v>
      </c>
      <c r="I1448" s="156"/>
      <c r="L1448" s="152"/>
      <c r="M1448" s="157"/>
      <c r="T1448" s="158"/>
      <c r="AT1448" s="153" t="s">
        <v>140</v>
      </c>
      <c r="AU1448" s="153" t="s">
        <v>84</v>
      </c>
      <c r="AV1448" s="13" t="s">
        <v>84</v>
      </c>
      <c r="AW1448" s="13" t="s">
        <v>35</v>
      </c>
      <c r="AX1448" s="13" t="s">
        <v>82</v>
      </c>
      <c r="AY1448" s="153" t="s">
        <v>129</v>
      </c>
    </row>
    <row r="1449" spans="2:65" s="1" customFormat="1" ht="24.2" customHeight="1">
      <c r="B1449" s="33"/>
      <c r="C1449" s="173" t="s">
        <v>1599</v>
      </c>
      <c r="D1449" s="173" t="s">
        <v>623</v>
      </c>
      <c r="E1449" s="174" t="s">
        <v>1600</v>
      </c>
      <c r="F1449" s="175" t="s">
        <v>1601</v>
      </c>
      <c r="G1449" s="176" t="s">
        <v>146</v>
      </c>
      <c r="H1449" s="177">
        <v>5</v>
      </c>
      <c r="I1449" s="178"/>
      <c r="J1449" s="179">
        <f>ROUND(I1449*H1449,2)</f>
        <v>0</v>
      </c>
      <c r="K1449" s="175" t="s">
        <v>135</v>
      </c>
      <c r="L1449" s="180"/>
      <c r="M1449" s="181" t="s">
        <v>19</v>
      </c>
      <c r="N1449" s="182" t="s">
        <v>45</v>
      </c>
      <c r="P1449" s="137">
        <f>O1449*H1449</f>
        <v>0</v>
      </c>
      <c r="Q1449" s="137">
        <v>2.5000000000000001E-3</v>
      </c>
      <c r="R1449" s="137">
        <f>Q1449*H1449</f>
        <v>1.2500000000000001E-2</v>
      </c>
      <c r="S1449" s="137">
        <v>0</v>
      </c>
      <c r="T1449" s="138">
        <f>S1449*H1449</f>
        <v>0</v>
      </c>
      <c r="AR1449" s="139" t="s">
        <v>173</v>
      </c>
      <c r="AT1449" s="139" t="s">
        <v>623</v>
      </c>
      <c r="AU1449" s="139" t="s">
        <v>84</v>
      </c>
      <c r="AY1449" s="18" t="s">
        <v>129</v>
      </c>
      <c r="BE1449" s="140">
        <f>IF(N1449="základní",J1449,0)</f>
        <v>0</v>
      </c>
      <c r="BF1449" s="140">
        <f>IF(N1449="snížená",J1449,0)</f>
        <v>0</v>
      </c>
      <c r="BG1449" s="140">
        <f>IF(N1449="zákl. přenesená",J1449,0)</f>
        <v>0</v>
      </c>
      <c r="BH1449" s="140">
        <f>IF(N1449="sníž. přenesená",J1449,0)</f>
        <v>0</v>
      </c>
      <c r="BI1449" s="140">
        <f>IF(N1449="nulová",J1449,0)</f>
        <v>0</v>
      </c>
      <c r="BJ1449" s="18" t="s">
        <v>82</v>
      </c>
      <c r="BK1449" s="140">
        <f>ROUND(I1449*H1449,2)</f>
        <v>0</v>
      </c>
      <c r="BL1449" s="18" t="s">
        <v>136</v>
      </c>
      <c r="BM1449" s="139" t="s">
        <v>1602</v>
      </c>
    </row>
    <row r="1450" spans="2:65" s="1" customFormat="1" ht="24.2" customHeight="1">
      <c r="B1450" s="33"/>
      <c r="C1450" s="128" t="s">
        <v>1603</v>
      </c>
      <c r="D1450" s="128" t="s">
        <v>131</v>
      </c>
      <c r="E1450" s="129" t="s">
        <v>1604</v>
      </c>
      <c r="F1450" s="130" t="s">
        <v>1605</v>
      </c>
      <c r="G1450" s="131" t="s">
        <v>146</v>
      </c>
      <c r="H1450" s="132">
        <v>10</v>
      </c>
      <c r="I1450" s="133"/>
      <c r="J1450" s="134">
        <f>ROUND(I1450*H1450,2)</f>
        <v>0</v>
      </c>
      <c r="K1450" s="130" t="s">
        <v>135</v>
      </c>
      <c r="L1450" s="33"/>
      <c r="M1450" s="135" t="s">
        <v>19</v>
      </c>
      <c r="N1450" s="136" t="s">
        <v>45</v>
      </c>
      <c r="P1450" s="137">
        <f>O1450*H1450</f>
        <v>0</v>
      </c>
      <c r="Q1450" s="137">
        <v>3.3E-4</v>
      </c>
      <c r="R1450" s="137">
        <f>Q1450*H1450</f>
        <v>3.3E-3</v>
      </c>
      <c r="S1450" s="137">
        <v>0</v>
      </c>
      <c r="T1450" s="138">
        <f>S1450*H1450</f>
        <v>0</v>
      </c>
      <c r="AR1450" s="139" t="s">
        <v>136</v>
      </c>
      <c r="AT1450" s="139" t="s">
        <v>131</v>
      </c>
      <c r="AU1450" s="139" t="s">
        <v>84</v>
      </c>
      <c r="AY1450" s="18" t="s">
        <v>129</v>
      </c>
      <c r="BE1450" s="140">
        <f>IF(N1450="základní",J1450,0)</f>
        <v>0</v>
      </c>
      <c r="BF1450" s="140">
        <f>IF(N1450="snížená",J1450,0)</f>
        <v>0</v>
      </c>
      <c r="BG1450" s="140">
        <f>IF(N1450="zákl. přenesená",J1450,0)</f>
        <v>0</v>
      </c>
      <c r="BH1450" s="140">
        <f>IF(N1450="sníž. přenesená",J1450,0)</f>
        <v>0</v>
      </c>
      <c r="BI1450" s="140">
        <f>IF(N1450="nulová",J1450,0)</f>
        <v>0</v>
      </c>
      <c r="BJ1450" s="18" t="s">
        <v>82</v>
      </c>
      <c r="BK1450" s="140">
        <f>ROUND(I1450*H1450,2)</f>
        <v>0</v>
      </c>
      <c r="BL1450" s="18" t="s">
        <v>136</v>
      </c>
      <c r="BM1450" s="139" t="s">
        <v>1606</v>
      </c>
    </row>
    <row r="1451" spans="2:65" s="1" customFormat="1" ht="11.25">
      <c r="B1451" s="33"/>
      <c r="D1451" s="141" t="s">
        <v>138</v>
      </c>
      <c r="F1451" s="142" t="s">
        <v>1607</v>
      </c>
      <c r="I1451" s="143"/>
      <c r="L1451" s="33"/>
      <c r="M1451" s="144"/>
      <c r="T1451" s="54"/>
      <c r="AT1451" s="18" t="s">
        <v>138</v>
      </c>
      <c r="AU1451" s="18" t="s">
        <v>84</v>
      </c>
    </row>
    <row r="1452" spans="2:65" s="12" customFormat="1" ht="11.25">
      <c r="B1452" s="145"/>
      <c r="D1452" s="146" t="s">
        <v>140</v>
      </c>
      <c r="E1452" s="147" t="s">
        <v>19</v>
      </c>
      <c r="F1452" s="148" t="s">
        <v>854</v>
      </c>
      <c r="H1452" s="147" t="s">
        <v>19</v>
      </c>
      <c r="I1452" s="149"/>
      <c r="L1452" s="145"/>
      <c r="M1452" s="150"/>
      <c r="T1452" s="151"/>
      <c r="AT1452" s="147" t="s">
        <v>140</v>
      </c>
      <c r="AU1452" s="147" t="s">
        <v>84</v>
      </c>
      <c r="AV1452" s="12" t="s">
        <v>82</v>
      </c>
      <c r="AW1452" s="12" t="s">
        <v>35</v>
      </c>
      <c r="AX1452" s="12" t="s">
        <v>74</v>
      </c>
      <c r="AY1452" s="147" t="s">
        <v>129</v>
      </c>
    </row>
    <row r="1453" spans="2:65" s="13" customFormat="1" ht="11.25">
      <c r="B1453" s="152"/>
      <c r="D1453" s="146" t="s">
        <v>140</v>
      </c>
      <c r="E1453" s="153" t="s">
        <v>19</v>
      </c>
      <c r="F1453" s="154" t="s">
        <v>191</v>
      </c>
      <c r="H1453" s="155">
        <v>10</v>
      </c>
      <c r="I1453" s="156"/>
      <c r="L1453" s="152"/>
      <c r="M1453" s="157"/>
      <c r="T1453" s="158"/>
      <c r="AT1453" s="153" t="s">
        <v>140</v>
      </c>
      <c r="AU1453" s="153" t="s">
        <v>84</v>
      </c>
      <c r="AV1453" s="13" t="s">
        <v>84</v>
      </c>
      <c r="AW1453" s="13" t="s">
        <v>35</v>
      </c>
      <c r="AX1453" s="13" t="s">
        <v>82</v>
      </c>
      <c r="AY1453" s="153" t="s">
        <v>129</v>
      </c>
    </row>
    <row r="1454" spans="2:65" s="1" customFormat="1" ht="33" customHeight="1">
      <c r="B1454" s="33"/>
      <c r="C1454" s="128" t="s">
        <v>1608</v>
      </c>
      <c r="D1454" s="128" t="s">
        <v>131</v>
      </c>
      <c r="E1454" s="129" t="s">
        <v>1609</v>
      </c>
      <c r="F1454" s="130" t="s">
        <v>1610</v>
      </c>
      <c r="G1454" s="131" t="s">
        <v>146</v>
      </c>
      <c r="H1454" s="132">
        <v>15</v>
      </c>
      <c r="I1454" s="133"/>
      <c r="J1454" s="134">
        <f>ROUND(I1454*H1454,2)</f>
        <v>0</v>
      </c>
      <c r="K1454" s="130" t="s">
        <v>135</v>
      </c>
      <c r="L1454" s="33"/>
      <c r="M1454" s="135" t="s">
        <v>19</v>
      </c>
      <c r="N1454" s="136" t="s">
        <v>45</v>
      </c>
      <c r="P1454" s="137">
        <f>O1454*H1454</f>
        <v>0</v>
      </c>
      <c r="Q1454" s="137">
        <v>1.6000000000000001E-4</v>
      </c>
      <c r="R1454" s="137">
        <f>Q1454*H1454</f>
        <v>2.4000000000000002E-3</v>
      </c>
      <c r="S1454" s="137">
        <v>0</v>
      </c>
      <c r="T1454" s="138">
        <f>S1454*H1454</f>
        <v>0</v>
      </c>
      <c r="AR1454" s="139" t="s">
        <v>136</v>
      </c>
      <c r="AT1454" s="139" t="s">
        <v>131</v>
      </c>
      <c r="AU1454" s="139" t="s">
        <v>84</v>
      </c>
      <c r="AY1454" s="18" t="s">
        <v>129</v>
      </c>
      <c r="BE1454" s="140">
        <f>IF(N1454="základní",J1454,0)</f>
        <v>0</v>
      </c>
      <c r="BF1454" s="140">
        <f>IF(N1454="snížená",J1454,0)</f>
        <v>0</v>
      </c>
      <c r="BG1454" s="140">
        <f>IF(N1454="zákl. přenesená",J1454,0)</f>
        <v>0</v>
      </c>
      <c r="BH1454" s="140">
        <f>IF(N1454="sníž. přenesená",J1454,0)</f>
        <v>0</v>
      </c>
      <c r="BI1454" s="140">
        <f>IF(N1454="nulová",J1454,0)</f>
        <v>0</v>
      </c>
      <c r="BJ1454" s="18" t="s">
        <v>82</v>
      </c>
      <c r="BK1454" s="140">
        <f>ROUND(I1454*H1454,2)</f>
        <v>0</v>
      </c>
      <c r="BL1454" s="18" t="s">
        <v>136</v>
      </c>
      <c r="BM1454" s="139" t="s">
        <v>1611</v>
      </c>
    </row>
    <row r="1455" spans="2:65" s="1" customFormat="1" ht="11.25">
      <c r="B1455" s="33"/>
      <c r="D1455" s="141" t="s">
        <v>138</v>
      </c>
      <c r="F1455" s="142" t="s">
        <v>1612</v>
      </c>
      <c r="I1455" s="143"/>
      <c r="L1455" s="33"/>
      <c r="M1455" s="144"/>
      <c r="T1455" s="54"/>
      <c r="AT1455" s="18" t="s">
        <v>138</v>
      </c>
      <c r="AU1455" s="18" t="s">
        <v>84</v>
      </c>
    </row>
    <row r="1456" spans="2:65" s="12" customFormat="1" ht="11.25">
      <c r="B1456" s="145"/>
      <c r="D1456" s="146" t="s">
        <v>140</v>
      </c>
      <c r="E1456" s="147" t="s">
        <v>19</v>
      </c>
      <c r="F1456" s="148" t="s">
        <v>1613</v>
      </c>
      <c r="H1456" s="147" t="s">
        <v>19</v>
      </c>
      <c r="I1456" s="149"/>
      <c r="L1456" s="145"/>
      <c r="M1456" s="150"/>
      <c r="T1456" s="151"/>
      <c r="AT1456" s="147" t="s">
        <v>140</v>
      </c>
      <c r="AU1456" s="147" t="s">
        <v>84</v>
      </c>
      <c r="AV1456" s="12" t="s">
        <v>82</v>
      </c>
      <c r="AW1456" s="12" t="s">
        <v>35</v>
      </c>
      <c r="AX1456" s="12" t="s">
        <v>74</v>
      </c>
      <c r="AY1456" s="147" t="s">
        <v>129</v>
      </c>
    </row>
    <row r="1457" spans="2:65" s="12" customFormat="1" ht="22.5">
      <c r="B1457" s="145"/>
      <c r="D1457" s="146" t="s">
        <v>140</v>
      </c>
      <c r="E1457" s="147" t="s">
        <v>19</v>
      </c>
      <c r="F1457" s="148" t="s">
        <v>344</v>
      </c>
      <c r="H1457" s="147" t="s">
        <v>19</v>
      </c>
      <c r="I1457" s="149"/>
      <c r="L1457" s="145"/>
      <c r="M1457" s="150"/>
      <c r="T1457" s="151"/>
      <c r="AT1457" s="147" t="s">
        <v>140</v>
      </c>
      <c r="AU1457" s="147" t="s">
        <v>84</v>
      </c>
      <c r="AV1457" s="12" t="s">
        <v>82</v>
      </c>
      <c r="AW1457" s="12" t="s">
        <v>35</v>
      </c>
      <c r="AX1457" s="12" t="s">
        <v>74</v>
      </c>
      <c r="AY1457" s="147" t="s">
        <v>129</v>
      </c>
    </row>
    <row r="1458" spans="2:65" s="12" customFormat="1" ht="22.5">
      <c r="B1458" s="145"/>
      <c r="D1458" s="146" t="s">
        <v>140</v>
      </c>
      <c r="E1458" s="147" t="s">
        <v>19</v>
      </c>
      <c r="F1458" s="148" t="s">
        <v>345</v>
      </c>
      <c r="H1458" s="147" t="s">
        <v>19</v>
      </c>
      <c r="I1458" s="149"/>
      <c r="L1458" s="145"/>
      <c r="M1458" s="150"/>
      <c r="T1458" s="151"/>
      <c r="AT1458" s="147" t="s">
        <v>140</v>
      </c>
      <c r="AU1458" s="147" t="s">
        <v>84</v>
      </c>
      <c r="AV1458" s="12" t="s">
        <v>82</v>
      </c>
      <c r="AW1458" s="12" t="s">
        <v>35</v>
      </c>
      <c r="AX1458" s="12" t="s">
        <v>74</v>
      </c>
      <c r="AY1458" s="147" t="s">
        <v>129</v>
      </c>
    </row>
    <row r="1459" spans="2:65" s="13" customFormat="1" ht="11.25">
      <c r="B1459" s="152"/>
      <c r="D1459" s="146" t="s">
        <v>140</v>
      </c>
      <c r="E1459" s="153" t="s">
        <v>19</v>
      </c>
      <c r="F1459" s="154" t="s">
        <v>1614</v>
      </c>
      <c r="H1459" s="155">
        <v>2</v>
      </c>
      <c r="I1459" s="156"/>
      <c r="L1459" s="152"/>
      <c r="M1459" s="157"/>
      <c r="T1459" s="158"/>
      <c r="AT1459" s="153" t="s">
        <v>140</v>
      </c>
      <c r="AU1459" s="153" t="s">
        <v>84</v>
      </c>
      <c r="AV1459" s="13" t="s">
        <v>84</v>
      </c>
      <c r="AW1459" s="13" t="s">
        <v>35</v>
      </c>
      <c r="AX1459" s="13" t="s">
        <v>74</v>
      </c>
      <c r="AY1459" s="153" t="s">
        <v>129</v>
      </c>
    </row>
    <row r="1460" spans="2:65" s="13" customFormat="1" ht="11.25">
      <c r="B1460" s="152"/>
      <c r="D1460" s="146" t="s">
        <v>140</v>
      </c>
      <c r="E1460" s="153" t="s">
        <v>19</v>
      </c>
      <c r="F1460" s="154" t="s">
        <v>1615</v>
      </c>
      <c r="H1460" s="155">
        <v>13</v>
      </c>
      <c r="I1460" s="156"/>
      <c r="L1460" s="152"/>
      <c r="M1460" s="157"/>
      <c r="T1460" s="158"/>
      <c r="AT1460" s="153" t="s">
        <v>140</v>
      </c>
      <c r="AU1460" s="153" t="s">
        <v>84</v>
      </c>
      <c r="AV1460" s="13" t="s">
        <v>84</v>
      </c>
      <c r="AW1460" s="13" t="s">
        <v>35</v>
      </c>
      <c r="AX1460" s="13" t="s">
        <v>74</v>
      </c>
      <c r="AY1460" s="153" t="s">
        <v>129</v>
      </c>
    </row>
    <row r="1461" spans="2:65" s="14" customFormat="1" ht="11.25">
      <c r="B1461" s="159"/>
      <c r="D1461" s="146" t="s">
        <v>140</v>
      </c>
      <c r="E1461" s="160" t="s">
        <v>19</v>
      </c>
      <c r="F1461" s="161" t="s">
        <v>190</v>
      </c>
      <c r="H1461" s="162">
        <v>15</v>
      </c>
      <c r="I1461" s="163"/>
      <c r="L1461" s="159"/>
      <c r="M1461" s="164"/>
      <c r="T1461" s="165"/>
      <c r="AT1461" s="160" t="s">
        <v>140</v>
      </c>
      <c r="AU1461" s="160" t="s">
        <v>84</v>
      </c>
      <c r="AV1461" s="14" t="s">
        <v>136</v>
      </c>
      <c r="AW1461" s="14" t="s">
        <v>35</v>
      </c>
      <c r="AX1461" s="14" t="s">
        <v>82</v>
      </c>
      <c r="AY1461" s="160" t="s">
        <v>129</v>
      </c>
    </row>
    <row r="1462" spans="2:65" s="1" customFormat="1" ht="24.2" customHeight="1">
      <c r="B1462" s="33"/>
      <c r="C1462" s="173" t="s">
        <v>1616</v>
      </c>
      <c r="D1462" s="173" t="s">
        <v>623</v>
      </c>
      <c r="E1462" s="174" t="s">
        <v>1617</v>
      </c>
      <c r="F1462" s="175" t="s">
        <v>1618</v>
      </c>
      <c r="G1462" s="176" t="s">
        <v>146</v>
      </c>
      <c r="H1462" s="177">
        <v>15</v>
      </c>
      <c r="I1462" s="178"/>
      <c r="J1462" s="179">
        <f>ROUND(I1462*H1462,2)</f>
        <v>0</v>
      </c>
      <c r="K1462" s="175" t="s">
        <v>19</v>
      </c>
      <c r="L1462" s="180"/>
      <c r="M1462" s="181" t="s">
        <v>19</v>
      </c>
      <c r="N1462" s="182" t="s">
        <v>45</v>
      </c>
      <c r="P1462" s="137">
        <f>O1462*H1462</f>
        <v>0</v>
      </c>
      <c r="Q1462" s="137">
        <v>0</v>
      </c>
      <c r="R1462" s="137">
        <f>Q1462*H1462</f>
        <v>0</v>
      </c>
      <c r="S1462" s="137">
        <v>0</v>
      </c>
      <c r="T1462" s="138">
        <f>S1462*H1462</f>
        <v>0</v>
      </c>
      <c r="AR1462" s="139" t="s">
        <v>173</v>
      </c>
      <c r="AT1462" s="139" t="s">
        <v>623</v>
      </c>
      <c r="AU1462" s="139" t="s">
        <v>84</v>
      </c>
      <c r="AY1462" s="18" t="s">
        <v>129</v>
      </c>
      <c r="BE1462" s="140">
        <f>IF(N1462="základní",J1462,0)</f>
        <v>0</v>
      </c>
      <c r="BF1462" s="140">
        <f>IF(N1462="snížená",J1462,0)</f>
        <v>0</v>
      </c>
      <c r="BG1462" s="140">
        <f>IF(N1462="zákl. přenesená",J1462,0)</f>
        <v>0</v>
      </c>
      <c r="BH1462" s="140">
        <f>IF(N1462="sníž. přenesená",J1462,0)</f>
        <v>0</v>
      </c>
      <c r="BI1462" s="140">
        <f>IF(N1462="nulová",J1462,0)</f>
        <v>0</v>
      </c>
      <c r="BJ1462" s="18" t="s">
        <v>82</v>
      </c>
      <c r="BK1462" s="140">
        <f>ROUND(I1462*H1462,2)</f>
        <v>0</v>
      </c>
      <c r="BL1462" s="18" t="s">
        <v>136</v>
      </c>
      <c r="BM1462" s="139" t="s">
        <v>1619</v>
      </c>
    </row>
    <row r="1463" spans="2:65" s="1" customFormat="1" ht="16.5" customHeight="1">
      <c r="B1463" s="33"/>
      <c r="C1463" s="128" t="s">
        <v>1620</v>
      </c>
      <c r="D1463" s="128" t="s">
        <v>131</v>
      </c>
      <c r="E1463" s="129" t="s">
        <v>1621</v>
      </c>
      <c r="F1463" s="130" t="s">
        <v>1622</v>
      </c>
      <c r="G1463" s="131" t="s">
        <v>252</v>
      </c>
      <c r="H1463" s="132">
        <v>2086</v>
      </c>
      <c r="I1463" s="133"/>
      <c r="J1463" s="134">
        <f>ROUND(I1463*H1463,2)</f>
        <v>0</v>
      </c>
      <c r="K1463" s="130" t="s">
        <v>135</v>
      </c>
      <c r="L1463" s="33"/>
      <c r="M1463" s="135" t="s">
        <v>19</v>
      </c>
      <c r="N1463" s="136" t="s">
        <v>45</v>
      </c>
      <c r="P1463" s="137">
        <f>O1463*H1463</f>
        <v>0</v>
      </c>
      <c r="Q1463" s="137">
        <v>2.0000000000000001E-4</v>
      </c>
      <c r="R1463" s="137">
        <f>Q1463*H1463</f>
        <v>0.41720000000000002</v>
      </c>
      <c r="S1463" s="137">
        <v>0</v>
      </c>
      <c r="T1463" s="138">
        <f>S1463*H1463</f>
        <v>0</v>
      </c>
      <c r="AR1463" s="139" t="s">
        <v>136</v>
      </c>
      <c r="AT1463" s="139" t="s">
        <v>131</v>
      </c>
      <c r="AU1463" s="139" t="s">
        <v>84</v>
      </c>
      <c r="AY1463" s="18" t="s">
        <v>129</v>
      </c>
      <c r="BE1463" s="140">
        <f>IF(N1463="základní",J1463,0)</f>
        <v>0</v>
      </c>
      <c r="BF1463" s="140">
        <f>IF(N1463="snížená",J1463,0)</f>
        <v>0</v>
      </c>
      <c r="BG1463" s="140">
        <f>IF(N1463="zákl. přenesená",J1463,0)</f>
        <v>0</v>
      </c>
      <c r="BH1463" s="140">
        <f>IF(N1463="sníž. přenesená",J1463,0)</f>
        <v>0</v>
      </c>
      <c r="BI1463" s="140">
        <f>IF(N1463="nulová",J1463,0)</f>
        <v>0</v>
      </c>
      <c r="BJ1463" s="18" t="s">
        <v>82</v>
      </c>
      <c r="BK1463" s="140">
        <f>ROUND(I1463*H1463,2)</f>
        <v>0</v>
      </c>
      <c r="BL1463" s="18" t="s">
        <v>136</v>
      </c>
      <c r="BM1463" s="139" t="s">
        <v>1623</v>
      </c>
    </row>
    <row r="1464" spans="2:65" s="1" customFormat="1" ht="11.25">
      <c r="B1464" s="33"/>
      <c r="D1464" s="141" t="s">
        <v>138</v>
      </c>
      <c r="F1464" s="142" t="s">
        <v>1624</v>
      </c>
      <c r="I1464" s="143"/>
      <c r="L1464" s="33"/>
      <c r="M1464" s="144"/>
      <c r="T1464" s="54"/>
      <c r="AT1464" s="18" t="s">
        <v>138</v>
      </c>
      <c r="AU1464" s="18" t="s">
        <v>84</v>
      </c>
    </row>
    <row r="1465" spans="2:65" s="12" customFormat="1" ht="11.25">
      <c r="B1465" s="145"/>
      <c r="D1465" s="146" t="s">
        <v>140</v>
      </c>
      <c r="E1465" s="147" t="s">
        <v>19</v>
      </c>
      <c r="F1465" s="148" t="s">
        <v>141</v>
      </c>
      <c r="H1465" s="147" t="s">
        <v>19</v>
      </c>
      <c r="I1465" s="149"/>
      <c r="L1465" s="145"/>
      <c r="M1465" s="150"/>
      <c r="T1465" s="151"/>
      <c r="AT1465" s="147" t="s">
        <v>140</v>
      </c>
      <c r="AU1465" s="147" t="s">
        <v>84</v>
      </c>
      <c r="AV1465" s="12" t="s">
        <v>82</v>
      </c>
      <c r="AW1465" s="12" t="s">
        <v>35</v>
      </c>
      <c r="AX1465" s="12" t="s">
        <v>74</v>
      </c>
      <c r="AY1465" s="147" t="s">
        <v>129</v>
      </c>
    </row>
    <row r="1466" spans="2:65" s="13" customFormat="1" ht="11.25">
      <c r="B1466" s="152"/>
      <c r="D1466" s="146" t="s">
        <v>140</v>
      </c>
      <c r="E1466" s="153" t="s">
        <v>19</v>
      </c>
      <c r="F1466" s="154" t="s">
        <v>804</v>
      </c>
      <c r="H1466" s="155">
        <v>2012</v>
      </c>
      <c r="I1466" s="156"/>
      <c r="L1466" s="152"/>
      <c r="M1466" s="157"/>
      <c r="T1466" s="158"/>
      <c r="AT1466" s="153" t="s">
        <v>140</v>
      </c>
      <c r="AU1466" s="153" t="s">
        <v>84</v>
      </c>
      <c r="AV1466" s="13" t="s">
        <v>84</v>
      </c>
      <c r="AW1466" s="13" t="s">
        <v>35</v>
      </c>
      <c r="AX1466" s="13" t="s">
        <v>74</v>
      </c>
      <c r="AY1466" s="153" t="s">
        <v>129</v>
      </c>
    </row>
    <row r="1467" spans="2:65" s="13" customFormat="1" ht="11.25">
      <c r="B1467" s="152"/>
      <c r="D1467" s="146" t="s">
        <v>140</v>
      </c>
      <c r="E1467" s="153" t="s">
        <v>19</v>
      </c>
      <c r="F1467" s="154" t="s">
        <v>786</v>
      </c>
      <c r="H1467" s="155">
        <v>35</v>
      </c>
      <c r="I1467" s="156"/>
      <c r="L1467" s="152"/>
      <c r="M1467" s="157"/>
      <c r="T1467" s="158"/>
      <c r="AT1467" s="153" t="s">
        <v>140</v>
      </c>
      <c r="AU1467" s="153" t="s">
        <v>84</v>
      </c>
      <c r="AV1467" s="13" t="s">
        <v>84</v>
      </c>
      <c r="AW1467" s="13" t="s">
        <v>35</v>
      </c>
      <c r="AX1467" s="13" t="s">
        <v>74</v>
      </c>
      <c r="AY1467" s="153" t="s">
        <v>129</v>
      </c>
    </row>
    <row r="1468" spans="2:65" s="13" customFormat="1" ht="11.25">
      <c r="B1468" s="152"/>
      <c r="D1468" s="146" t="s">
        <v>140</v>
      </c>
      <c r="E1468" s="153" t="s">
        <v>19</v>
      </c>
      <c r="F1468" s="154" t="s">
        <v>1625</v>
      </c>
      <c r="H1468" s="155">
        <v>39</v>
      </c>
      <c r="I1468" s="156"/>
      <c r="L1468" s="152"/>
      <c r="M1468" s="157"/>
      <c r="T1468" s="158"/>
      <c r="AT1468" s="153" t="s">
        <v>140</v>
      </c>
      <c r="AU1468" s="153" t="s">
        <v>84</v>
      </c>
      <c r="AV1468" s="13" t="s">
        <v>84</v>
      </c>
      <c r="AW1468" s="13" t="s">
        <v>35</v>
      </c>
      <c r="AX1468" s="13" t="s">
        <v>74</v>
      </c>
      <c r="AY1468" s="153" t="s">
        <v>129</v>
      </c>
    </row>
    <row r="1469" spans="2:65" s="14" customFormat="1" ht="11.25">
      <c r="B1469" s="159"/>
      <c r="D1469" s="146" t="s">
        <v>140</v>
      </c>
      <c r="E1469" s="160" t="s">
        <v>19</v>
      </c>
      <c r="F1469" s="161" t="s">
        <v>190</v>
      </c>
      <c r="H1469" s="162">
        <v>2086</v>
      </c>
      <c r="I1469" s="163"/>
      <c r="L1469" s="159"/>
      <c r="M1469" s="164"/>
      <c r="T1469" s="165"/>
      <c r="AT1469" s="160" t="s">
        <v>140</v>
      </c>
      <c r="AU1469" s="160" t="s">
        <v>84</v>
      </c>
      <c r="AV1469" s="14" t="s">
        <v>136</v>
      </c>
      <c r="AW1469" s="14" t="s">
        <v>35</v>
      </c>
      <c r="AX1469" s="14" t="s">
        <v>82</v>
      </c>
      <c r="AY1469" s="160" t="s">
        <v>129</v>
      </c>
    </row>
    <row r="1470" spans="2:65" s="1" customFormat="1" ht="24.2" customHeight="1">
      <c r="B1470" s="33"/>
      <c r="C1470" s="128" t="s">
        <v>1626</v>
      </c>
      <c r="D1470" s="128" t="s">
        <v>131</v>
      </c>
      <c r="E1470" s="129" t="s">
        <v>1627</v>
      </c>
      <c r="F1470" s="130" t="s">
        <v>1628</v>
      </c>
      <c r="G1470" s="131" t="s">
        <v>252</v>
      </c>
      <c r="H1470" s="132">
        <v>1964.4</v>
      </c>
      <c r="I1470" s="133"/>
      <c r="J1470" s="134">
        <f>ROUND(I1470*H1470,2)</f>
        <v>0</v>
      </c>
      <c r="K1470" s="130" t="s">
        <v>135</v>
      </c>
      <c r="L1470" s="33"/>
      <c r="M1470" s="135" t="s">
        <v>19</v>
      </c>
      <c r="N1470" s="136" t="s">
        <v>45</v>
      </c>
      <c r="P1470" s="137">
        <f>O1470*H1470</f>
        <v>0</v>
      </c>
      <c r="Q1470" s="137">
        <v>1.2999999999999999E-4</v>
      </c>
      <c r="R1470" s="137">
        <f>Q1470*H1470</f>
        <v>0.25537199999999999</v>
      </c>
      <c r="S1470" s="137">
        <v>0</v>
      </c>
      <c r="T1470" s="138">
        <f>S1470*H1470</f>
        <v>0</v>
      </c>
      <c r="AR1470" s="139" t="s">
        <v>136</v>
      </c>
      <c r="AT1470" s="139" t="s">
        <v>131</v>
      </c>
      <c r="AU1470" s="139" t="s">
        <v>84</v>
      </c>
      <c r="AY1470" s="18" t="s">
        <v>129</v>
      </c>
      <c r="BE1470" s="140">
        <f>IF(N1470="základní",J1470,0)</f>
        <v>0</v>
      </c>
      <c r="BF1470" s="140">
        <f>IF(N1470="snížená",J1470,0)</f>
        <v>0</v>
      </c>
      <c r="BG1470" s="140">
        <f>IF(N1470="zákl. přenesená",J1470,0)</f>
        <v>0</v>
      </c>
      <c r="BH1470" s="140">
        <f>IF(N1470="sníž. přenesená",J1470,0)</f>
        <v>0</v>
      </c>
      <c r="BI1470" s="140">
        <f>IF(N1470="nulová",J1470,0)</f>
        <v>0</v>
      </c>
      <c r="BJ1470" s="18" t="s">
        <v>82</v>
      </c>
      <c r="BK1470" s="140">
        <f>ROUND(I1470*H1470,2)</f>
        <v>0</v>
      </c>
      <c r="BL1470" s="18" t="s">
        <v>136</v>
      </c>
      <c r="BM1470" s="139" t="s">
        <v>1629</v>
      </c>
    </row>
    <row r="1471" spans="2:65" s="1" customFormat="1" ht="11.25">
      <c r="B1471" s="33"/>
      <c r="D1471" s="141" t="s">
        <v>138</v>
      </c>
      <c r="F1471" s="142" t="s">
        <v>1630</v>
      </c>
      <c r="I1471" s="143"/>
      <c r="L1471" s="33"/>
      <c r="M1471" s="144"/>
      <c r="T1471" s="54"/>
      <c r="AT1471" s="18" t="s">
        <v>138</v>
      </c>
      <c r="AU1471" s="18" t="s">
        <v>84</v>
      </c>
    </row>
    <row r="1472" spans="2:65" s="12" customFormat="1" ht="11.25">
      <c r="B1472" s="145"/>
      <c r="D1472" s="146" t="s">
        <v>140</v>
      </c>
      <c r="E1472" s="147" t="s">
        <v>19</v>
      </c>
      <c r="F1472" s="148" t="s">
        <v>141</v>
      </c>
      <c r="H1472" s="147" t="s">
        <v>19</v>
      </c>
      <c r="I1472" s="149"/>
      <c r="L1472" s="145"/>
      <c r="M1472" s="150"/>
      <c r="T1472" s="151"/>
      <c r="AT1472" s="147" t="s">
        <v>140</v>
      </c>
      <c r="AU1472" s="147" t="s">
        <v>84</v>
      </c>
      <c r="AV1472" s="12" t="s">
        <v>82</v>
      </c>
      <c r="AW1472" s="12" t="s">
        <v>35</v>
      </c>
      <c r="AX1472" s="12" t="s">
        <v>74</v>
      </c>
      <c r="AY1472" s="147" t="s">
        <v>129</v>
      </c>
    </row>
    <row r="1473" spans="2:65" s="12" customFormat="1" ht="11.25">
      <c r="B1473" s="145"/>
      <c r="D1473" s="146" t="s">
        <v>140</v>
      </c>
      <c r="E1473" s="147" t="s">
        <v>19</v>
      </c>
      <c r="F1473" s="148" t="s">
        <v>784</v>
      </c>
      <c r="H1473" s="147" t="s">
        <v>19</v>
      </c>
      <c r="I1473" s="149"/>
      <c r="L1473" s="145"/>
      <c r="M1473" s="150"/>
      <c r="T1473" s="151"/>
      <c r="AT1473" s="147" t="s">
        <v>140</v>
      </c>
      <c r="AU1473" s="147" t="s">
        <v>84</v>
      </c>
      <c r="AV1473" s="12" t="s">
        <v>82</v>
      </c>
      <c r="AW1473" s="12" t="s">
        <v>35</v>
      </c>
      <c r="AX1473" s="12" t="s">
        <v>74</v>
      </c>
      <c r="AY1473" s="147" t="s">
        <v>129</v>
      </c>
    </row>
    <row r="1474" spans="2:65" s="13" customFormat="1" ht="11.25">
      <c r="B1474" s="152"/>
      <c r="D1474" s="146" t="s">
        <v>140</v>
      </c>
      <c r="E1474" s="153" t="s">
        <v>19</v>
      </c>
      <c r="F1474" s="154" t="s">
        <v>785</v>
      </c>
      <c r="H1474" s="155">
        <v>1929.4</v>
      </c>
      <c r="I1474" s="156"/>
      <c r="L1474" s="152"/>
      <c r="M1474" s="157"/>
      <c r="T1474" s="158"/>
      <c r="AT1474" s="153" t="s">
        <v>140</v>
      </c>
      <c r="AU1474" s="153" t="s">
        <v>84</v>
      </c>
      <c r="AV1474" s="13" t="s">
        <v>84</v>
      </c>
      <c r="AW1474" s="13" t="s">
        <v>35</v>
      </c>
      <c r="AX1474" s="13" t="s">
        <v>74</v>
      </c>
      <c r="AY1474" s="153" t="s">
        <v>129</v>
      </c>
    </row>
    <row r="1475" spans="2:65" s="13" customFormat="1" ht="11.25">
      <c r="B1475" s="152"/>
      <c r="D1475" s="146" t="s">
        <v>140</v>
      </c>
      <c r="E1475" s="153" t="s">
        <v>19</v>
      </c>
      <c r="F1475" s="154" t="s">
        <v>786</v>
      </c>
      <c r="H1475" s="155">
        <v>35</v>
      </c>
      <c r="I1475" s="156"/>
      <c r="L1475" s="152"/>
      <c r="M1475" s="157"/>
      <c r="T1475" s="158"/>
      <c r="AT1475" s="153" t="s">
        <v>140</v>
      </c>
      <c r="AU1475" s="153" t="s">
        <v>84</v>
      </c>
      <c r="AV1475" s="13" t="s">
        <v>84</v>
      </c>
      <c r="AW1475" s="13" t="s">
        <v>35</v>
      </c>
      <c r="AX1475" s="13" t="s">
        <v>74</v>
      </c>
      <c r="AY1475" s="153" t="s">
        <v>129</v>
      </c>
    </row>
    <row r="1476" spans="2:65" s="14" customFormat="1" ht="11.25">
      <c r="B1476" s="159"/>
      <c r="D1476" s="146" t="s">
        <v>140</v>
      </c>
      <c r="E1476" s="160" t="s">
        <v>19</v>
      </c>
      <c r="F1476" s="161" t="s">
        <v>190</v>
      </c>
      <c r="H1476" s="162">
        <v>1964.4</v>
      </c>
      <c r="I1476" s="163"/>
      <c r="L1476" s="159"/>
      <c r="M1476" s="164"/>
      <c r="T1476" s="165"/>
      <c r="AT1476" s="160" t="s">
        <v>140</v>
      </c>
      <c r="AU1476" s="160" t="s">
        <v>84</v>
      </c>
      <c r="AV1476" s="14" t="s">
        <v>136</v>
      </c>
      <c r="AW1476" s="14" t="s">
        <v>35</v>
      </c>
      <c r="AX1476" s="14" t="s">
        <v>82</v>
      </c>
      <c r="AY1476" s="160" t="s">
        <v>129</v>
      </c>
    </row>
    <row r="1477" spans="2:65" s="1" customFormat="1" ht="16.5" customHeight="1">
      <c r="B1477" s="33"/>
      <c r="C1477" s="173" t="s">
        <v>1631</v>
      </c>
      <c r="D1477" s="173" t="s">
        <v>623</v>
      </c>
      <c r="E1477" s="174" t="s">
        <v>1632</v>
      </c>
      <c r="F1477" s="175" t="s">
        <v>1633</v>
      </c>
      <c r="G1477" s="176" t="s">
        <v>146</v>
      </c>
      <c r="H1477" s="177">
        <v>14</v>
      </c>
      <c r="I1477" s="178"/>
      <c r="J1477" s="179">
        <f>ROUND(I1477*H1477,2)</f>
        <v>0</v>
      </c>
      <c r="K1477" s="175" t="s">
        <v>19</v>
      </c>
      <c r="L1477" s="180"/>
      <c r="M1477" s="181" t="s">
        <v>19</v>
      </c>
      <c r="N1477" s="182" t="s">
        <v>45</v>
      </c>
      <c r="P1477" s="137">
        <f>O1477*H1477</f>
        <v>0</v>
      </c>
      <c r="Q1477" s="137">
        <v>0</v>
      </c>
      <c r="R1477" s="137">
        <f>Q1477*H1477</f>
        <v>0</v>
      </c>
      <c r="S1477" s="137">
        <v>0</v>
      </c>
      <c r="T1477" s="138">
        <f>S1477*H1477</f>
        <v>0</v>
      </c>
      <c r="AR1477" s="139" t="s">
        <v>173</v>
      </c>
      <c r="AT1477" s="139" t="s">
        <v>623</v>
      </c>
      <c r="AU1477" s="139" t="s">
        <v>84</v>
      </c>
      <c r="AY1477" s="18" t="s">
        <v>129</v>
      </c>
      <c r="BE1477" s="140">
        <f>IF(N1477="základní",J1477,0)</f>
        <v>0</v>
      </c>
      <c r="BF1477" s="140">
        <f>IF(N1477="snížená",J1477,0)</f>
        <v>0</v>
      </c>
      <c r="BG1477" s="140">
        <f>IF(N1477="zákl. přenesená",J1477,0)</f>
        <v>0</v>
      </c>
      <c r="BH1477" s="140">
        <f>IF(N1477="sníž. přenesená",J1477,0)</f>
        <v>0</v>
      </c>
      <c r="BI1477" s="140">
        <f>IF(N1477="nulová",J1477,0)</f>
        <v>0</v>
      </c>
      <c r="BJ1477" s="18" t="s">
        <v>82</v>
      </c>
      <c r="BK1477" s="140">
        <f>ROUND(I1477*H1477,2)</f>
        <v>0</v>
      </c>
      <c r="BL1477" s="18" t="s">
        <v>136</v>
      </c>
      <c r="BM1477" s="139" t="s">
        <v>1634</v>
      </c>
    </row>
    <row r="1478" spans="2:65" s="1" customFormat="1" ht="126.75">
      <c r="B1478" s="33"/>
      <c r="D1478" s="146" t="s">
        <v>734</v>
      </c>
      <c r="F1478" s="183" t="s">
        <v>1635</v>
      </c>
      <c r="I1478" s="143"/>
      <c r="L1478" s="33"/>
      <c r="M1478" s="144"/>
      <c r="T1478" s="54"/>
      <c r="AT1478" s="18" t="s">
        <v>734</v>
      </c>
      <c r="AU1478" s="18" t="s">
        <v>84</v>
      </c>
    </row>
    <row r="1479" spans="2:65" s="12" customFormat="1" ht="11.25">
      <c r="B1479" s="145"/>
      <c r="D1479" s="146" t="s">
        <v>140</v>
      </c>
      <c r="E1479" s="147" t="s">
        <v>19</v>
      </c>
      <c r="F1479" s="148" t="s">
        <v>141</v>
      </c>
      <c r="H1479" s="147" t="s">
        <v>19</v>
      </c>
      <c r="I1479" s="149"/>
      <c r="L1479" s="145"/>
      <c r="M1479" s="150"/>
      <c r="T1479" s="151"/>
      <c r="AT1479" s="147" t="s">
        <v>140</v>
      </c>
      <c r="AU1479" s="147" t="s">
        <v>84</v>
      </c>
      <c r="AV1479" s="12" t="s">
        <v>82</v>
      </c>
      <c r="AW1479" s="12" t="s">
        <v>35</v>
      </c>
      <c r="AX1479" s="12" t="s">
        <v>74</v>
      </c>
      <c r="AY1479" s="147" t="s">
        <v>129</v>
      </c>
    </row>
    <row r="1480" spans="2:65" s="12" customFormat="1" ht="11.25">
      <c r="B1480" s="145"/>
      <c r="D1480" s="146" t="s">
        <v>140</v>
      </c>
      <c r="E1480" s="147" t="s">
        <v>19</v>
      </c>
      <c r="F1480" s="148" t="s">
        <v>1138</v>
      </c>
      <c r="H1480" s="147" t="s">
        <v>19</v>
      </c>
      <c r="I1480" s="149"/>
      <c r="L1480" s="145"/>
      <c r="M1480" s="150"/>
      <c r="T1480" s="151"/>
      <c r="AT1480" s="147" t="s">
        <v>140</v>
      </c>
      <c r="AU1480" s="147" t="s">
        <v>84</v>
      </c>
      <c r="AV1480" s="12" t="s">
        <v>82</v>
      </c>
      <c r="AW1480" s="12" t="s">
        <v>35</v>
      </c>
      <c r="AX1480" s="12" t="s">
        <v>74</v>
      </c>
      <c r="AY1480" s="147" t="s">
        <v>129</v>
      </c>
    </row>
    <row r="1481" spans="2:65" s="12" customFormat="1" ht="11.25">
      <c r="B1481" s="145"/>
      <c r="D1481" s="146" t="s">
        <v>140</v>
      </c>
      <c r="E1481" s="147" t="s">
        <v>19</v>
      </c>
      <c r="F1481" s="148" t="s">
        <v>854</v>
      </c>
      <c r="H1481" s="147" t="s">
        <v>19</v>
      </c>
      <c r="I1481" s="149"/>
      <c r="L1481" s="145"/>
      <c r="M1481" s="150"/>
      <c r="T1481" s="151"/>
      <c r="AT1481" s="147" t="s">
        <v>140</v>
      </c>
      <c r="AU1481" s="147" t="s">
        <v>84</v>
      </c>
      <c r="AV1481" s="12" t="s">
        <v>82</v>
      </c>
      <c r="AW1481" s="12" t="s">
        <v>35</v>
      </c>
      <c r="AX1481" s="12" t="s">
        <v>74</v>
      </c>
      <c r="AY1481" s="147" t="s">
        <v>129</v>
      </c>
    </row>
    <row r="1482" spans="2:65" s="12" customFormat="1" ht="11.25">
      <c r="B1482" s="145"/>
      <c r="D1482" s="146" t="s">
        <v>140</v>
      </c>
      <c r="E1482" s="147" t="s">
        <v>19</v>
      </c>
      <c r="F1482" s="148" t="s">
        <v>1636</v>
      </c>
      <c r="H1482" s="147" t="s">
        <v>19</v>
      </c>
      <c r="I1482" s="149"/>
      <c r="L1482" s="145"/>
      <c r="M1482" s="150"/>
      <c r="T1482" s="151"/>
      <c r="AT1482" s="147" t="s">
        <v>140</v>
      </c>
      <c r="AU1482" s="147" t="s">
        <v>84</v>
      </c>
      <c r="AV1482" s="12" t="s">
        <v>82</v>
      </c>
      <c r="AW1482" s="12" t="s">
        <v>35</v>
      </c>
      <c r="AX1482" s="12" t="s">
        <v>74</v>
      </c>
      <c r="AY1482" s="147" t="s">
        <v>129</v>
      </c>
    </row>
    <row r="1483" spans="2:65" s="12" customFormat="1" ht="11.25">
      <c r="B1483" s="145"/>
      <c r="D1483" s="146" t="s">
        <v>140</v>
      </c>
      <c r="E1483" s="147" t="s">
        <v>19</v>
      </c>
      <c r="F1483" s="148" t="s">
        <v>1637</v>
      </c>
      <c r="H1483" s="147" t="s">
        <v>19</v>
      </c>
      <c r="I1483" s="149"/>
      <c r="L1483" s="145"/>
      <c r="M1483" s="150"/>
      <c r="T1483" s="151"/>
      <c r="AT1483" s="147" t="s">
        <v>140</v>
      </c>
      <c r="AU1483" s="147" t="s">
        <v>84</v>
      </c>
      <c r="AV1483" s="12" t="s">
        <v>82</v>
      </c>
      <c r="AW1483" s="12" t="s">
        <v>35</v>
      </c>
      <c r="AX1483" s="12" t="s">
        <v>74</v>
      </c>
      <c r="AY1483" s="147" t="s">
        <v>129</v>
      </c>
    </row>
    <row r="1484" spans="2:65" s="12" customFormat="1" ht="11.25">
      <c r="B1484" s="145"/>
      <c r="D1484" s="146" t="s">
        <v>140</v>
      </c>
      <c r="E1484" s="147" t="s">
        <v>19</v>
      </c>
      <c r="F1484" s="148" t="s">
        <v>1638</v>
      </c>
      <c r="H1484" s="147" t="s">
        <v>19</v>
      </c>
      <c r="I1484" s="149"/>
      <c r="L1484" s="145"/>
      <c r="M1484" s="150"/>
      <c r="T1484" s="151"/>
      <c r="AT1484" s="147" t="s">
        <v>140</v>
      </c>
      <c r="AU1484" s="147" t="s">
        <v>84</v>
      </c>
      <c r="AV1484" s="12" t="s">
        <v>82</v>
      </c>
      <c r="AW1484" s="12" t="s">
        <v>35</v>
      </c>
      <c r="AX1484" s="12" t="s">
        <v>74</v>
      </c>
      <c r="AY1484" s="147" t="s">
        <v>129</v>
      </c>
    </row>
    <row r="1485" spans="2:65" s="12" customFormat="1" ht="11.25">
      <c r="B1485" s="145"/>
      <c r="D1485" s="146" t="s">
        <v>140</v>
      </c>
      <c r="E1485" s="147" t="s">
        <v>19</v>
      </c>
      <c r="F1485" s="148" t="s">
        <v>1639</v>
      </c>
      <c r="H1485" s="147" t="s">
        <v>19</v>
      </c>
      <c r="I1485" s="149"/>
      <c r="L1485" s="145"/>
      <c r="M1485" s="150"/>
      <c r="T1485" s="151"/>
      <c r="AT1485" s="147" t="s">
        <v>140</v>
      </c>
      <c r="AU1485" s="147" t="s">
        <v>84</v>
      </c>
      <c r="AV1485" s="12" t="s">
        <v>82</v>
      </c>
      <c r="AW1485" s="12" t="s">
        <v>35</v>
      </c>
      <c r="AX1485" s="12" t="s">
        <v>74</v>
      </c>
      <c r="AY1485" s="147" t="s">
        <v>129</v>
      </c>
    </row>
    <row r="1486" spans="2:65" s="12" customFormat="1" ht="11.25">
      <c r="B1486" s="145"/>
      <c r="D1486" s="146" t="s">
        <v>140</v>
      </c>
      <c r="E1486" s="147" t="s">
        <v>19</v>
      </c>
      <c r="F1486" s="148" t="s">
        <v>1640</v>
      </c>
      <c r="H1486" s="147" t="s">
        <v>19</v>
      </c>
      <c r="I1486" s="149"/>
      <c r="L1486" s="145"/>
      <c r="M1486" s="150"/>
      <c r="T1486" s="151"/>
      <c r="AT1486" s="147" t="s">
        <v>140</v>
      </c>
      <c r="AU1486" s="147" t="s">
        <v>84</v>
      </c>
      <c r="AV1486" s="12" t="s">
        <v>82</v>
      </c>
      <c r="AW1486" s="12" t="s">
        <v>35</v>
      </c>
      <c r="AX1486" s="12" t="s">
        <v>74</v>
      </c>
      <c r="AY1486" s="147" t="s">
        <v>129</v>
      </c>
    </row>
    <row r="1487" spans="2:65" s="13" customFormat="1" ht="11.25">
      <c r="B1487" s="152"/>
      <c r="D1487" s="146" t="s">
        <v>140</v>
      </c>
      <c r="E1487" s="153" t="s">
        <v>19</v>
      </c>
      <c r="F1487" s="154" t="s">
        <v>1641</v>
      </c>
      <c r="H1487" s="155">
        <v>14</v>
      </c>
      <c r="I1487" s="156"/>
      <c r="L1487" s="152"/>
      <c r="M1487" s="157"/>
      <c r="T1487" s="158"/>
      <c r="AT1487" s="153" t="s">
        <v>140</v>
      </c>
      <c r="AU1487" s="153" t="s">
        <v>84</v>
      </c>
      <c r="AV1487" s="13" t="s">
        <v>84</v>
      </c>
      <c r="AW1487" s="13" t="s">
        <v>35</v>
      </c>
      <c r="AX1487" s="13" t="s">
        <v>82</v>
      </c>
      <c r="AY1487" s="153" t="s">
        <v>129</v>
      </c>
    </row>
    <row r="1488" spans="2:65" s="1" customFormat="1" ht="16.5" customHeight="1">
      <c r="B1488" s="33"/>
      <c r="C1488" s="173" t="s">
        <v>1642</v>
      </c>
      <c r="D1488" s="173" t="s">
        <v>623</v>
      </c>
      <c r="E1488" s="174" t="s">
        <v>1643</v>
      </c>
      <c r="F1488" s="175" t="s">
        <v>1644</v>
      </c>
      <c r="G1488" s="176" t="s">
        <v>146</v>
      </c>
      <c r="H1488" s="177">
        <v>6</v>
      </c>
      <c r="I1488" s="178"/>
      <c r="J1488" s="179">
        <f>ROUND(I1488*H1488,2)</f>
        <v>0</v>
      </c>
      <c r="K1488" s="175" t="s">
        <v>19</v>
      </c>
      <c r="L1488" s="180"/>
      <c r="M1488" s="181" t="s">
        <v>19</v>
      </c>
      <c r="N1488" s="182" t="s">
        <v>45</v>
      </c>
      <c r="P1488" s="137">
        <f>O1488*H1488</f>
        <v>0</v>
      </c>
      <c r="Q1488" s="137">
        <v>0</v>
      </c>
      <c r="R1488" s="137">
        <f>Q1488*H1488</f>
        <v>0</v>
      </c>
      <c r="S1488" s="137">
        <v>0</v>
      </c>
      <c r="T1488" s="138">
        <f>S1488*H1488</f>
        <v>0</v>
      </c>
      <c r="AR1488" s="139" t="s">
        <v>173</v>
      </c>
      <c r="AT1488" s="139" t="s">
        <v>623</v>
      </c>
      <c r="AU1488" s="139" t="s">
        <v>84</v>
      </c>
      <c r="AY1488" s="18" t="s">
        <v>129</v>
      </c>
      <c r="BE1488" s="140">
        <f>IF(N1488="základní",J1488,0)</f>
        <v>0</v>
      </c>
      <c r="BF1488" s="140">
        <f>IF(N1488="snížená",J1488,0)</f>
        <v>0</v>
      </c>
      <c r="BG1488" s="140">
        <f>IF(N1488="zákl. přenesená",J1488,0)</f>
        <v>0</v>
      </c>
      <c r="BH1488" s="140">
        <f>IF(N1488="sníž. přenesená",J1488,0)</f>
        <v>0</v>
      </c>
      <c r="BI1488" s="140">
        <f>IF(N1488="nulová",J1488,0)</f>
        <v>0</v>
      </c>
      <c r="BJ1488" s="18" t="s">
        <v>82</v>
      </c>
      <c r="BK1488" s="140">
        <f>ROUND(I1488*H1488,2)</f>
        <v>0</v>
      </c>
      <c r="BL1488" s="18" t="s">
        <v>136</v>
      </c>
      <c r="BM1488" s="139" t="s">
        <v>1645</v>
      </c>
    </row>
    <row r="1489" spans="2:65" s="1" customFormat="1" ht="126.75">
      <c r="B1489" s="33"/>
      <c r="D1489" s="146" t="s">
        <v>734</v>
      </c>
      <c r="F1489" s="183" t="s">
        <v>1635</v>
      </c>
      <c r="I1489" s="143"/>
      <c r="L1489" s="33"/>
      <c r="M1489" s="144"/>
      <c r="T1489" s="54"/>
      <c r="AT1489" s="18" t="s">
        <v>734</v>
      </c>
      <c r="AU1489" s="18" t="s">
        <v>84</v>
      </c>
    </row>
    <row r="1490" spans="2:65" s="12" customFormat="1" ht="11.25">
      <c r="B1490" s="145"/>
      <c r="D1490" s="146" t="s">
        <v>140</v>
      </c>
      <c r="E1490" s="147" t="s">
        <v>19</v>
      </c>
      <c r="F1490" s="148" t="s">
        <v>141</v>
      </c>
      <c r="H1490" s="147" t="s">
        <v>19</v>
      </c>
      <c r="I1490" s="149"/>
      <c r="L1490" s="145"/>
      <c r="M1490" s="150"/>
      <c r="T1490" s="151"/>
      <c r="AT1490" s="147" t="s">
        <v>140</v>
      </c>
      <c r="AU1490" s="147" t="s">
        <v>84</v>
      </c>
      <c r="AV1490" s="12" t="s">
        <v>82</v>
      </c>
      <c r="AW1490" s="12" t="s">
        <v>35</v>
      </c>
      <c r="AX1490" s="12" t="s">
        <v>74</v>
      </c>
      <c r="AY1490" s="147" t="s">
        <v>129</v>
      </c>
    </row>
    <row r="1491" spans="2:65" s="12" customFormat="1" ht="22.5">
      <c r="B1491" s="145"/>
      <c r="D1491" s="146" t="s">
        <v>140</v>
      </c>
      <c r="E1491" s="147" t="s">
        <v>19</v>
      </c>
      <c r="F1491" s="148" t="s">
        <v>861</v>
      </c>
      <c r="H1491" s="147" t="s">
        <v>19</v>
      </c>
      <c r="I1491" s="149"/>
      <c r="L1491" s="145"/>
      <c r="M1491" s="150"/>
      <c r="T1491" s="151"/>
      <c r="AT1491" s="147" t="s">
        <v>140</v>
      </c>
      <c r="AU1491" s="147" t="s">
        <v>84</v>
      </c>
      <c r="AV1491" s="12" t="s">
        <v>82</v>
      </c>
      <c r="AW1491" s="12" t="s">
        <v>35</v>
      </c>
      <c r="AX1491" s="12" t="s">
        <v>74</v>
      </c>
      <c r="AY1491" s="147" t="s">
        <v>129</v>
      </c>
    </row>
    <row r="1492" spans="2:65" s="12" customFormat="1" ht="11.25">
      <c r="B1492" s="145"/>
      <c r="D1492" s="146" t="s">
        <v>140</v>
      </c>
      <c r="E1492" s="147" t="s">
        <v>19</v>
      </c>
      <c r="F1492" s="148" t="s">
        <v>854</v>
      </c>
      <c r="H1492" s="147" t="s">
        <v>19</v>
      </c>
      <c r="I1492" s="149"/>
      <c r="L1492" s="145"/>
      <c r="M1492" s="150"/>
      <c r="T1492" s="151"/>
      <c r="AT1492" s="147" t="s">
        <v>140</v>
      </c>
      <c r="AU1492" s="147" t="s">
        <v>84</v>
      </c>
      <c r="AV1492" s="12" t="s">
        <v>82</v>
      </c>
      <c r="AW1492" s="12" t="s">
        <v>35</v>
      </c>
      <c r="AX1492" s="12" t="s">
        <v>74</v>
      </c>
      <c r="AY1492" s="147" t="s">
        <v>129</v>
      </c>
    </row>
    <row r="1493" spans="2:65" s="12" customFormat="1" ht="11.25">
      <c r="B1493" s="145"/>
      <c r="D1493" s="146" t="s">
        <v>140</v>
      </c>
      <c r="E1493" s="147" t="s">
        <v>19</v>
      </c>
      <c r="F1493" s="148" t="s">
        <v>1636</v>
      </c>
      <c r="H1493" s="147" t="s">
        <v>19</v>
      </c>
      <c r="I1493" s="149"/>
      <c r="L1493" s="145"/>
      <c r="M1493" s="150"/>
      <c r="T1493" s="151"/>
      <c r="AT1493" s="147" t="s">
        <v>140</v>
      </c>
      <c r="AU1493" s="147" t="s">
        <v>84</v>
      </c>
      <c r="AV1493" s="12" t="s">
        <v>82</v>
      </c>
      <c r="AW1493" s="12" t="s">
        <v>35</v>
      </c>
      <c r="AX1493" s="12" t="s">
        <v>74</v>
      </c>
      <c r="AY1493" s="147" t="s">
        <v>129</v>
      </c>
    </row>
    <row r="1494" spans="2:65" s="12" customFormat="1" ht="11.25">
      <c r="B1494" s="145"/>
      <c r="D1494" s="146" t="s">
        <v>140</v>
      </c>
      <c r="E1494" s="147" t="s">
        <v>19</v>
      </c>
      <c r="F1494" s="148" t="s">
        <v>1637</v>
      </c>
      <c r="H1494" s="147" t="s">
        <v>19</v>
      </c>
      <c r="I1494" s="149"/>
      <c r="L1494" s="145"/>
      <c r="M1494" s="150"/>
      <c r="T1494" s="151"/>
      <c r="AT1494" s="147" t="s">
        <v>140</v>
      </c>
      <c r="AU1494" s="147" t="s">
        <v>84</v>
      </c>
      <c r="AV1494" s="12" t="s">
        <v>82</v>
      </c>
      <c r="AW1494" s="12" t="s">
        <v>35</v>
      </c>
      <c r="AX1494" s="12" t="s">
        <v>74</v>
      </c>
      <c r="AY1494" s="147" t="s">
        <v>129</v>
      </c>
    </row>
    <row r="1495" spans="2:65" s="12" customFormat="1" ht="11.25">
      <c r="B1495" s="145"/>
      <c r="D1495" s="146" t="s">
        <v>140</v>
      </c>
      <c r="E1495" s="147" t="s">
        <v>19</v>
      </c>
      <c r="F1495" s="148" t="s">
        <v>1638</v>
      </c>
      <c r="H1495" s="147" t="s">
        <v>19</v>
      </c>
      <c r="I1495" s="149"/>
      <c r="L1495" s="145"/>
      <c r="M1495" s="150"/>
      <c r="T1495" s="151"/>
      <c r="AT1495" s="147" t="s">
        <v>140</v>
      </c>
      <c r="AU1495" s="147" t="s">
        <v>84</v>
      </c>
      <c r="AV1495" s="12" t="s">
        <v>82</v>
      </c>
      <c r="AW1495" s="12" t="s">
        <v>35</v>
      </c>
      <c r="AX1495" s="12" t="s">
        <v>74</v>
      </c>
      <c r="AY1495" s="147" t="s">
        <v>129</v>
      </c>
    </row>
    <row r="1496" spans="2:65" s="12" customFormat="1" ht="11.25">
      <c r="B1496" s="145"/>
      <c r="D1496" s="146" t="s">
        <v>140</v>
      </c>
      <c r="E1496" s="147" t="s">
        <v>19</v>
      </c>
      <c r="F1496" s="148" t="s">
        <v>1639</v>
      </c>
      <c r="H1496" s="147" t="s">
        <v>19</v>
      </c>
      <c r="I1496" s="149"/>
      <c r="L1496" s="145"/>
      <c r="M1496" s="150"/>
      <c r="T1496" s="151"/>
      <c r="AT1496" s="147" t="s">
        <v>140</v>
      </c>
      <c r="AU1496" s="147" t="s">
        <v>84</v>
      </c>
      <c r="AV1496" s="12" t="s">
        <v>82</v>
      </c>
      <c r="AW1496" s="12" t="s">
        <v>35</v>
      </c>
      <c r="AX1496" s="12" t="s">
        <v>74</v>
      </c>
      <c r="AY1496" s="147" t="s">
        <v>129</v>
      </c>
    </row>
    <row r="1497" spans="2:65" s="12" customFormat="1" ht="11.25">
      <c r="B1497" s="145"/>
      <c r="D1497" s="146" t="s">
        <v>140</v>
      </c>
      <c r="E1497" s="147" t="s">
        <v>19</v>
      </c>
      <c r="F1497" s="148" t="s">
        <v>1640</v>
      </c>
      <c r="H1497" s="147" t="s">
        <v>19</v>
      </c>
      <c r="I1497" s="149"/>
      <c r="L1497" s="145"/>
      <c r="M1497" s="150"/>
      <c r="T1497" s="151"/>
      <c r="AT1497" s="147" t="s">
        <v>140</v>
      </c>
      <c r="AU1497" s="147" t="s">
        <v>84</v>
      </c>
      <c r="AV1497" s="12" t="s">
        <v>82</v>
      </c>
      <c r="AW1497" s="12" t="s">
        <v>35</v>
      </c>
      <c r="AX1497" s="12" t="s">
        <v>74</v>
      </c>
      <c r="AY1497" s="147" t="s">
        <v>129</v>
      </c>
    </row>
    <row r="1498" spans="2:65" s="13" customFormat="1" ht="11.25">
      <c r="B1498" s="152"/>
      <c r="D1498" s="146" t="s">
        <v>140</v>
      </c>
      <c r="E1498" s="153" t="s">
        <v>19</v>
      </c>
      <c r="F1498" s="154" t="s">
        <v>1646</v>
      </c>
      <c r="H1498" s="155">
        <v>6</v>
      </c>
      <c r="I1498" s="156"/>
      <c r="L1498" s="152"/>
      <c r="M1498" s="157"/>
      <c r="T1498" s="158"/>
      <c r="AT1498" s="153" t="s">
        <v>140</v>
      </c>
      <c r="AU1498" s="153" t="s">
        <v>84</v>
      </c>
      <c r="AV1498" s="13" t="s">
        <v>84</v>
      </c>
      <c r="AW1498" s="13" t="s">
        <v>35</v>
      </c>
      <c r="AX1498" s="13" t="s">
        <v>82</v>
      </c>
      <c r="AY1498" s="153" t="s">
        <v>129</v>
      </c>
    </row>
    <row r="1499" spans="2:65" s="1" customFormat="1" ht="16.5" customHeight="1">
      <c r="B1499" s="33"/>
      <c r="C1499" s="173" t="s">
        <v>1647</v>
      </c>
      <c r="D1499" s="173" t="s">
        <v>623</v>
      </c>
      <c r="E1499" s="174" t="s">
        <v>1648</v>
      </c>
      <c r="F1499" s="175" t="s">
        <v>1649</v>
      </c>
      <c r="G1499" s="176" t="s">
        <v>146</v>
      </c>
      <c r="H1499" s="177">
        <v>15</v>
      </c>
      <c r="I1499" s="178"/>
      <c r="J1499" s="179">
        <f>ROUND(I1499*H1499,2)</f>
        <v>0</v>
      </c>
      <c r="K1499" s="175" t="s">
        <v>19</v>
      </c>
      <c r="L1499" s="180"/>
      <c r="M1499" s="181" t="s">
        <v>19</v>
      </c>
      <c r="N1499" s="182" t="s">
        <v>45</v>
      </c>
      <c r="P1499" s="137">
        <f>O1499*H1499</f>
        <v>0</v>
      </c>
      <c r="Q1499" s="137">
        <v>0</v>
      </c>
      <c r="R1499" s="137">
        <f>Q1499*H1499</f>
        <v>0</v>
      </c>
      <c r="S1499" s="137">
        <v>0</v>
      </c>
      <c r="T1499" s="138">
        <f>S1499*H1499</f>
        <v>0</v>
      </c>
      <c r="AR1499" s="139" t="s">
        <v>173</v>
      </c>
      <c r="AT1499" s="139" t="s">
        <v>623</v>
      </c>
      <c r="AU1499" s="139" t="s">
        <v>84</v>
      </c>
      <c r="AY1499" s="18" t="s">
        <v>129</v>
      </c>
      <c r="BE1499" s="140">
        <f>IF(N1499="základní",J1499,0)</f>
        <v>0</v>
      </c>
      <c r="BF1499" s="140">
        <f>IF(N1499="snížená",J1499,0)</f>
        <v>0</v>
      </c>
      <c r="BG1499" s="140">
        <f>IF(N1499="zákl. přenesená",J1499,0)</f>
        <v>0</v>
      </c>
      <c r="BH1499" s="140">
        <f>IF(N1499="sníž. přenesená",J1499,0)</f>
        <v>0</v>
      </c>
      <c r="BI1499" s="140">
        <f>IF(N1499="nulová",J1499,0)</f>
        <v>0</v>
      </c>
      <c r="BJ1499" s="18" t="s">
        <v>82</v>
      </c>
      <c r="BK1499" s="140">
        <f>ROUND(I1499*H1499,2)</f>
        <v>0</v>
      </c>
      <c r="BL1499" s="18" t="s">
        <v>136</v>
      </c>
      <c r="BM1499" s="139" t="s">
        <v>1650</v>
      </c>
    </row>
    <row r="1500" spans="2:65" s="1" customFormat="1" ht="126.75">
      <c r="B1500" s="33"/>
      <c r="D1500" s="146" t="s">
        <v>734</v>
      </c>
      <c r="F1500" s="183" t="s">
        <v>1635</v>
      </c>
      <c r="I1500" s="143"/>
      <c r="L1500" s="33"/>
      <c r="M1500" s="144"/>
      <c r="T1500" s="54"/>
      <c r="AT1500" s="18" t="s">
        <v>734</v>
      </c>
      <c r="AU1500" s="18" t="s">
        <v>84</v>
      </c>
    </row>
    <row r="1501" spans="2:65" s="12" customFormat="1" ht="11.25">
      <c r="B1501" s="145"/>
      <c r="D1501" s="146" t="s">
        <v>140</v>
      </c>
      <c r="E1501" s="147" t="s">
        <v>19</v>
      </c>
      <c r="F1501" s="148" t="s">
        <v>141</v>
      </c>
      <c r="H1501" s="147" t="s">
        <v>19</v>
      </c>
      <c r="I1501" s="149"/>
      <c r="L1501" s="145"/>
      <c r="M1501" s="150"/>
      <c r="T1501" s="151"/>
      <c r="AT1501" s="147" t="s">
        <v>140</v>
      </c>
      <c r="AU1501" s="147" t="s">
        <v>84</v>
      </c>
      <c r="AV1501" s="12" t="s">
        <v>82</v>
      </c>
      <c r="AW1501" s="12" t="s">
        <v>35</v>
      </c>
      <c r="AX1501" s="12" t="s">
        <v>74</v>
      </c>
      <c r="AY1501" s="147" t="s">
        <v>129</v>
      </c>
    </row>
    <row r="1502" spans="2:65" s="12" customFormat="1" ht="11.25">
      <c r="B1502" s="145"/>
      <c r="D1502" s="146" t="s">
        <v>140</v>
      </c>
      <c r="E1502" s="147" t="s">
        <v>19</v>
      </c>
      <c r="F1502" s="148" t="s">
        <v>1138</v>
      </c>
      <c r="H1502" s="147" t="s">
        <v>19</v>
      </c>
      <c r="I1502" s="149"/>
      <c r="L1502" s="145"/>
      <c r="M1502" s="150"/>
      <c r="T1502" s="151"/>
      <c r="AT1502" s="147" t="s">
        <v>140</v>
      </c>
      <c r="AU1502" s="147" t="s">
        <v>84</v>
      </c>
      <c r="AV1502" s="12" t="s">
        <v>82</v>
      </c>
      <c r="AW1502" s="12" t="s">
        <v>35</v>
      </c>
      <c r="AX1502" s="12" t="s">
        <v>74</v>
      </c>
      <c r="AY1502" s="147" t="s">
        <v>129</v>
      </c>
    </row>
    <row r="1503" spans="2:65" s="12" customFormat="1" ht="11.25">
      <c r="B1503" s="145"/>
      <c r="D1503" s="146" t="s">
        <v>140</v>
      </c>
      <c r="E1503" s="147" t="s">
        <v>19</v>
      </c>
      <c r="F1503" s="148" t="s">
        <v>854</v>
      </c>
      <c r="H1503" s="147" t="s">
        <v>19</v>
      </c>
      <c r="I1503" s="149"/>
      <c r="L1503" s="145"/>
      <c r="M1503" s="150"/>
      <c r="T1503" s="151"/>
      <c r="AT1503" s="147" t="s">
        <v>140</v>
      </c>
      <c r="AU1503" s="147" t="s">
        <v>84</v>
      </c>
      <c r="AV1503" s="12" t="s">
        <v>82</v>
      </c>
      <c r="AW1503" s="12" t="s">
        <v>35</v>
      </c>
      <c r="AX1503" s="12" t="s">
        <v>74</v>
      </c>
      <c r="AY1503" s="147" t="s">
        <v>129</v>
      </c>
    </row>
    <row r="1504" spans="2:65" s="12" customFormat="1" ht="11.25">
      <c r="B1504" s="145"/>
      <c r="D1504" s="146" t="s">
        <v>140</v>
      </c>
      <c r="E1504" s="147" t="s">
        <v>19</v>
      </c>
      <c r="F1504" s="148" t="s">
        <v>1636</v>
      </c>
      <c r="H1504" s="147" t="s">
        <v>19</v>
      </c>
      <c r="I1504" s="149"/>
      <c r="L1504" s="145"/>
      <c r="M1504" s="150"/>
      <c r="T1504" s="151"/>
      <c r="AT1504" s="147" t="s">
        <v>140</v>
      </c>
      <c r="AU1504" s="147" t="s">
        <v>84</v>
      </c>
      <c r="AV1504" s="12" t="s">
        <v>82</v>
      </c>
      <c r="AW1504" s="12" t="s">
        <v>35</v>
      </c>
      <c r="AX1504" s="12" t="s">
        <v>74</v>
      </c>
      <c r="AY1504" s="147" t="s">
        <v>129</v>
      </c>
    </row>
    <row r="1505" spans="2:65" s="12" customFormat="1" ht="11.25">
      <c r="B1505" s="145"/>
      <c r="D1505" s="146" t="s">
        <v>140</v>
      </c>
      <c r="E1505" s="147" t="s">
        <v>19</v>
      </c>
      <c r="F1505" s="148" t="s">
        <v>1637</v>
      </c>
      <c r="H1505" s="147" t="s">
        <v>19</v>
      </c>
      <c r="I1505" s="149"/>
      <c r="L1505" s="145"/>
      <c r="M1505" s="150"/>
      <c r="T1505" s="151"/>
      <c r="AT1505" s="147" t="s">
        <v>140</v>
      </c>
      <c r="AU1505" s="147" t="s">
        <v>84</v>
      </c>
      <c r="AV1505" s="12" t="s">
        <v>82</v>
      </c>
      <c r="AW1505" s="12" t="s">
        <v>35</v>
      </c>
      <c r="AX1505" s="12" t="s">
        <v>74</v>
      </c>
      <c r="AY1505" s="147" t="s">
        <v>129</v>
      </c>
    </row>
    <row r="1506" spans="2:65" s="12" customFormat="1" ht="11.25">
      <c r="B1506" s="145"/>
      <c r="D1506" s="146" t="s">
        <v>140</v>
      </c>
      <c r="E1506" s="147" t="s">
        <v>19</v>
      </c>
      <c r="F1506" s="148" t="s">
        <v>1638</v>
      </c>
      <c r="H1506" s="147" t="s">
        <v>19</v>
      </c>
      <c r="I1506" s="149"/>
      <c r="L1506" s="145"/>
      <c r="M1506" s="150"/>
      <c r="T1506" s="151"/>
      <c r="AT1506" s="147" t="s">
        <v>140</v>
      </c>
      <c r="AU1506" s="147" t="s">
        <v>84</v>
      </c>
      <c r="AV1506" s="12" t="s">
        <v>82</v>
      </c>
      <c r="AW1506" s="12" t="s">
        <v>35</v>
      </c>
      <c r="AX1506" s="12" t="s">
        <v>74</v>
      </c>
      <c r="AY1506" s="147" t="s">
        <v>129</v>
      </c>
    </row>
    <row r="1507" spans="2:65" s="12" customFormat="1" ht="11.25">
      <c r="B1507" s="145"/>
      <c r="D1507" s="146" t="s">
        <v>140</v>
      </c>
      <c r="E1507" s="147" t="s">
        <v>19</v>
      </c>
      <c r="F1507" s="148" t="s">
        <v>1639</v>
      </c>
      <c r="H1507" s="147" t="s">
        <v>19</v>
      </c>
      <c r="I1507" s="149"/>
      <c r="L1507" s="145"/>
      <c r="M1507" s="150"/>
      <c r="T1507" s="151"/>
      <c r="AT1507" s="147" t="s">
        <v>140</v>
      </c>
      <c r="AU1507" s="147" t="s">
        <v>84</v>
      </c>
      <c r="AV1507" s="12" t="s">
        <v>82</v>
      </c>
      <c r="AW1507" s="12" t="s">
        <v>35</v>
      </c>
      <c r="AX1507" s="12" t="s">
        <v>74</v>
      </c>
      <c r="AY1507" s="147" t="s">
        <v>129</v>
      </c>
    </row>
    <row r="1508" spans="2:65" s="12" customFormat="1" ht="11.25">
      <c r="B1508" s="145"/>
      <c r="D1508" s="146" t="s">
        <v>140</v>
      </c>
      <c r="E1508" s="147" t="s">
        <v>19</v>
      </c>
      <c r="F1508" s="148" t="s">
        <v>1640</v>
      </c>
      <c r="H1508" s="147" t="s">
        <v>19</v>
      </c>
      <c r="I1508" s="149"/>
      <c r="L1508" s="145"/>
      <c r="M1508" s="150"/>
      <c r="T1508" s="151"/>
      <c r="AT1508" s="147" t="s">
        <v>140</v>
      </c>
      <c r="AU1508" s="147" t="s">
        <v>84</v>
      </c>
      <c r="AV1508" s="12" t="s">
        <v>82</v>
      </c>
      <c r="AW1508" s="12" t="s">
        <v>35</v>
      </c>
      <c r="AX1508" s="12" t="s">
        <v>74</v>
      </c>
      <c r="AY1508" s="147" t="s">
        <v>129</v>
      </c>
    </row>
    <row r="1509" spans="2:65" s="13" customFormat="1" ht="11.25">
      <c r="B1509" s="152"/>
      <c r="D1509" s="146" t="s">
        <v>140</v>
      </c>
      <c r="E1509" s="153" t="s">
        <v>19</v>
      </c>
      <c r="F1509" s="154" t="s">
        <v>1651</v>
      </c>
      <c r="H1509" s="155">
        <v>9</v>
      </c>
      <c r="I1509" s="156"/>
      <c r="L1509" s="152"/>
      <c r="M1509" s="157"/>
      <c r="T1509" s="158"/>
      <c r="AT1509" s="153" t="s">
        <v>140</v>
      </c>
      <c r="AU1509" s="153" t="s">
        <v>84</v>
      </c>
      <c r="AV1509" s="13" t="s">
        <v>84</v>
      </c>
      <c r="AW1509" s="13" t="s">
        <v>35</v>
      </c>
      <c r="AX1509" s="13" t="s">
        <v>74</v>
      </c>
      <c r="AY1509" s="153" t="s">
        <v>129</v>
      </c>
    </row>
    <row r="1510" spans="2:65" s="12" customFormat="1" ht="22.5">
      <c r="B1510" s="145"/>
      <c r="D1510" s="146" t="s">
        <v>140</v>
      </c>
      <c r="E1510" s="147" t="s">
        <v>19</v>
      </c>
      <c r="F1510" s="148" t="s">
        <v>861</v>
      </c>
      <c r="H1510" s="147" t="s">
        <v>19</v>
      </c>
      <c r="I1510" s="149"/>
      <c r="L1510" s="145"/>
      <c r="M1510" s="150"/>
      <c r="T1510" s="151"/>
      <c r="AT1510" s="147" t="s">
        <v>140</v>
      </c>
      <c r="AU1510" s="147" t="s">
        <v>84</v>
      </c>
      <c r="AV1510" s="12" t="s">
        <v>82</v>
      </c>
      <c r="AW1510" s="12" t="s">
        <v>35</v>
      </c>
      <c r="AX1510" s="12" t="s">
        <v>74</v>
      </c>
      <c r="AY1510" s="147" t="s">
        <v>129</v>
      </c>
    </row>
    <row r="1511" spans="2:65" s="13" customFormat="1" ht="11.25">
      <c r="B1511" s="152"/>
      <c r="D1511" s="146" t="s">
        <v>140</v>
      </c>
      <c r="E1511" s="153" t="s">
        <v>19</v>
      </c>
      <c r="F1511" s="154" t="s">
        <v>1646</v>
      </c>
      <c r="H1511" s="155">
        <v>6</v>
      </c>
      <c r="I1511" s="156"/>
      <c r="L1511" s="152"/>
      <c r="M1511" s="157"/>
      <c r="T1511" s="158"/>
      <c r="AT1511" s="153" t="s">
        <v>140</v>
      </c>
      <c r="AU1511" s="153" t="s">
        <v>84</v>
      </c>
      <c r="AV1511" s="13" t="s">
        <v>84</v>
      </c>
      <c r="AW1511" s="13" t="s">
        <v>35</v>
      </c>
      <c r="AX1511" s="13" t="s">
        <v>74</v>
      </c>
      <c r="AY1511" s="153" t="s">
        <v>129</v>
      </c>
    </row>
    <row r="1512" spans="2:65" s="14" customFormat="1" ht="11.25">
      <c r="B1512" s="159"/>
      <c r="D1512" s="146" t="s">
        <v>140</v>
      </c>
      <c r="E1512" s="160" t="s">
        <v>19</v>
      </c>
      <c r="F1512" s="161" t="s">
        <v>190</v>
      </c>
      <c r="H1512" s="162">
        <v>15</v>
      </c>
      <c r="I1512" s="163"/>
      <c r="L1512" s="159"/>
      <c r="M1512" s="164"/>
      <c r="T1512" s="165"/>
      <c r="AT1512" s="160" t="s">
        <v>140</v>
      </c>
      <c r="AU1512" s="160" t="s">
        <v>84</v>
      </c>
      <c r="AV1512" s="14" t="s">
        <v>136</v>
      </c>
      <c r="AW1512" s="14" t="s">
        <v>35</v>
      </c>
      <c r="AX1512" s="14" t="s">
        <v>82</v>
      </c>
      <c r="AY1512" s="160" t="s">
        <v>129</v>
      </c>
    </row>
    <row r="1513" spans="2:65" s="1" customFormat="1" ht="16.5" customHeight="1">
      <c r="B1513" s="33"/>
      <c r="C1513" s="173" t="s">
        <v>1652</v>
      </c>
      <c r="D1513" s="173" t="s">
        <v>623</v>
      </c>
      <c r="E1513" s="174" t="s">
        <v>1653</v>
      </c>
      <c r="F1513" s="175" t="s">
        <v>1654</v>
      </c>
      <c r="G1513" s="176" t="s">
        <v>146</v>
      </c>
      <c r="H1513" s="177">
        <v>4</v>
      </c>
      <c r="I1513" s="178"/>
      <c r="J1513" s="179">
        <f>ROUND(I1513*H1513,2)</f>
        <v>0</v>
      </c>
      <c r="K1513" s="175" t="s">
        <v>19</v>
      </c>
      <c r="L1513" s="180"/>
      <c r="M1513" s="181" t="s">
        <v>19</v>
      </c>
      <c r="N1513" s="182" t="s">
        <v>45</v>
      </c>
      <c r="P1513" s="137">
        <f>O1513*H1513</f>
        <v>0</v>
      </c>
      <c r="Q1513" s="137">
        <v>0</v>
      </c>
      <c r="R1513" s="137">
        <f>Q1513*H1513</f>
        <v>0</v>
      </c>
      <c r="S1513" s="137">
        <v>0</v>
      </c>
      <c r="T1513" s="138">
        <f>S1513*H1513</f>
        <v>0</v>
      </c>
      <c r="AR1513" s="139" t="s">
        <v>173</v>
      </c>
      <c r="AT1513" s="139" t="s">
        <v>623</v>
      </c>
      <c r="AU1513" s="139" t="s">
        <v>84</v>
      </c>
      <c r="AY1513" s="18" t="s">
        <v>129</v>
      </c>
      <c r="BE1513" s="140">
        <f>IF(N1513="základní",J1513,0)</f>
        <v>0</v>
      </c>
      <c r="BF1513" s="140">
        <f>IF(N1513="snížená",J1513,0)</f>
        <v>0</v>
      </c>
      <c r="BG1513" s="140">
        <f>IF(N1513="zákl. přenesená",J1513,0)</f>
        <v>0</v>
      </c>
      <c r="BH1513" s="140">
        <f>IF(N1513="sníž. přenesená",J1513,0)</f>
        <v>0</v>
      </c>
      <c r="BI1513" s="140">
        <f>IF(N1513="nulová",J1513,0)</f>
        <v>0</v>
      </c>
      <c r="BJ1513" s="18" t="s">
        <v>82</v>
      </c>
      <c r="BK1513" s="140">
        <f>ROUND(I1513*H1513,2)</f>
        <v>0</v>
      </c>
      <c r="BL1513" s="18" t="s">
        <v>136</v>
      </c>
      <c r="BM1513" s="139" t="s">
        <v>1655</v>
      </c>
    </row>
    <row r="1514" spans="2:65" s="12" customFormat="1" ht="11.25">
      <c r="B1514" s="145"/>
      <c r="D1514" s="146" t="s">
        <v>140</v>
      </c>
      <c r="E1514" s="147" t="s">
        <v>19</v>
      </c>
      <c r="F1514" s="148" t="s">
        <v>141</v>
      </c>
      <c r="H1514" s="147" t="s">
        <v>19</v>
      </c>
      <c r="I1514" s="149"/>
      <c r="L1514" s="145"/>
      <c r="M1514" s="150"/>
      <c r="T1514" s="151"/>
      <c r="AT1514" s="147" t="s">
        <v>140</v>
      </c>
      <c r="AU1514" s="147" t="s">
        <v>84</v>
      </c>
      <c r="AV1514" s="12" t="s">
        <v>82</v>
      </c>
      <c r="AW1514" s="12" t="s">
        <v>35</v>
      </c>
      <c r="AX1514" s="12" t="s">
        <v>74</v>
      </c>
      <c r="AY1514" s="147" t="s">
        <v>129</v>
      </c>
    </row>
    <row r="1515" spans="2:65" s="12" customFormat="1" ht="11.25">
      <c r="B1515" s="145"/>
      <c r="D1515" s="146" t="s">
        <v>140</v>
      </c>
      <c r="E1515" s="147" t="s">
        <v>19</v>
      </c>
      <c r="F1515" s="148" t="s">
        <v>1138</v>
      </c>
      <c r="H1515" s="147" t="s">
        <v>19</v>
      </c>
      <c r="I1515" s="149"/>
      <c r="L1515" s="145"/>
      <c r="M1515" s="150"/>
      <c r="T1515" s="151"/>
      <c r="AT1515" s="147" t="s">
        <v>140</v>
      </c>
      <c r="AU1515" s="147" t="s">
        <v>84</v>
      </c>
      <c r="AV1515" s="12" t="s">
        <v>82</v>
      </c>
      <c r="AW1515" s="12" t="s">
        <v>35</v>
      </c>
      <c r="AX1515" s="12" t="s">
        <v>74</v>
      </c>
      <c r="AY1515" s="147" t="s">
        <v>129</v>
      </c>
    </row>
    <row r="1516" spans="2:65" s="12" customFormat="1" ht="11.25">
      <c r="B1516" s="145"/>
      <c r="D1516" s="146" t="s">
        <v>140</v>
      </c>
      <c r="E1516" s="147" t="s">
        <v>19</v>
      </c>
      <c r="F1516" s="148" t="s">
        <v>854</v>
      </c>
      <c r="H1516" s="147" t="s">
        <v>19</v>
      </c>
      <c r="I1516" s="149"/>
      <c r="L1516" s="145"/>
      <c r="M1516" s="150"/>
      <c r="T1516" s="151"/>
      <c r="AT1516" s="147" t="s">
        <v>140</v>
      </c>
      <c r="AU1516" s="147" t="s">
        <v>84</v>
      </c>
      <c r="AV1516" s="12" t="s">
        <v>82</v>
      </c>
      <c r="AW1516" s="12" t="s">
        <v>35</v>
      </c>
      <c r="AX1516" s="12" t="s">
        <v>74</v>
      </c>
      <c r="AY1516" s="147" t="s">
        <v>129</v>
      </c>
    </row>
    <row r="1517" spans="2:65" s="12" customFormat="1" ht="11.25">
      <c r="B1517" s="145"/>
      <c r="D1517" s="146" t="s">
        <v>140</v>
      </c>
      <c r="E1517" s="147" t="s">
        <v>19</v>
      </c>
      <c r="F1517" s="148" t="s">
        <v>1636</v>
      </c>
      <c r="H1517" s="147" t="s">
        <v>19</v>
      </c>
      <c r="I1517" s="149"/>
      <c r="L1517" s="145"/>
      <c r="M1517" s="150"/>
      <c r="T1517" s="151"/>
      <c r="AT1517" s="147" t="s">
        <v>140</v>
      </c>
      <c r="AU1517" s="147" t="s">
        <v>84</v>
      </c>
      <c r="AV1517" s="12" t="s">
        <v>82</v>
      </c>
      <c r="AW1517" s="12" t="s">
        <v>35</v>
      </c>
      <c r="AX1517" s="12" t="s">
        <v>74</v>
      </c>
      <c r="AY1517" s="147" t="s">
        <v>129</v>
      </c>
    </row>
    <row r="1518" spans="2:65" s="12" customFormat="1" ht="11.25">
      <c r="B1518" s="145"/>
      <c r="D1518" s="146" t="s">
        <v>140</v>
      </c>
      <c r="E1518" s="147" t="s">
        <v>19</v>
      </c>
      <c r="F1518" s="148" t="s">
        <v>1637</v>
      </c>
      <c r="H1518" s="147" t="s">
        <v>19</v>
      </c>
      <c r="I1518" s="149"/>
      <c r="L1518" s="145"/>
      <c r="M1518" s="150"/>
      <c r="T1518" s="151"/>
      <c r="AT1518" s="147" t="s">
        <v>140</v>
      </c>
      <c r="AU1518" s="147" t="s">
        <v>84</v>
      </c>
      <c r="AV1518" s="12" t="s">
        <v>82</v>
      </c>
      <c r="AW1518" s="12" t="s">
        <v>35</v>
      </c>
      <c r="AX1518" s="12" t="s">
        <v>74</v>
      </c>
      <c r="AY1518" s="147" t="s">
        <v>129</v>
      </c>
    </row>
    <row r="1519" spans="2:65" s="12" customFormat="1" ht="11.25">
      <c r="B1519" s="145"/>
      <c r="D1519" s="146" t="s">
        <v>140</v>
      </c>
      <c r="E1519" s="147" t="s">
        <v>19</v>
      </c>
      <c r="F1519" s="148" t="s">
        <v>1638</v>
      </c>
      <c r="H1519" s="147" t="s">
        <v>19</v>
      </c>
      <c r="I1519" s="149"/>
      <c r="L1519" s="145"/>
      <c r="M1519" s="150"/>
      <c r="T1519" s="151"/>
      <c r="AT1519" s="147" t="s">
        <v>140</v>
      </c>
      <c r="AU1519" s="147" t="s">
        <v>84</v>
      </c>
      <c r="AV1519" s="12" t="s">
        <v>82</v>
      </c>
      <c r="AW1519" s="12" t="s">
        <v>35</v>
      </c>
      <c r="AX1519" s="12" t="s">
        <v>74</v>
      </c>
      <c r="AY1519" s="147" t="s">
        <v>129</v>
      </c>
    </row>
    <row r="1520" spans="2:65" s="12" customFormat="1" ht="11.25">
      <c r="B1520" s="145"/>
      <c r="D1520" s="146" t="s">
        <v>140</v>
      </c>
      <c r="E1520" s="147" t="s">
        <v>19</v>
      </c>
      <c r="F1520" s="148" t="s">
        <v>1639</v>
      </c>
      <c r="H1520" s="147" t="s">
        <v>19</v>
      </c>
      <c r="I1520" s="149"/>
      <c r="L1520" s="145"/>
      <c r="M1520" s="150"/>
      <c r="T1520" s="151"/>
      <c r="AT1520" s="147" t="s">
        <v>140</v>
      </c>
      <c r="AU1520" s="147" t="s">
        <v>84</v>
      </c>
      <c r="AV1520" s="12" t="s">
        <v>82</v>
      </c>
      <c r="AW1520" s="12" t="s">
        <v>35</v>
      </c>
      <c r="AX1520" s="12" t="s">
        <v>74</v>
      </c>
      <c r="AY1520" s="147" t="s">
        <v>129</v>
      </c>
    </row>
    <row r="1521" spans="2:65" s="12" customFormat="1" ht="11.25">
      <c r="B1521" s="145"/>
      <c r="D1521" s="146" t="s">
        <v>140</v>
      </c>
      <c r="E1521" s="147" t="s">
        <v>19</v>
      </c>
      <c r="F1521" s="148" t="s">
        <v>1640</v>
      </c>
      <c r="H1521" s="147" t="s">
        <v>19</v>
      </c>
      <c r="I1521" s="149"/>
      <c r="L1521" s="145"/>
      <c r="M1521" s="150"/>
      <c r="T1521" s="151"/>
      <c r="AT1521" s="147" t="s">
        <v>140</v>
      </c>
      <c r="AU1521" s="147" t="s">
        <v>84</v>
      </c>
      <c r="AV1521" s="12" t="s">
        <v>82</v>
      </c>
      <c r="AW1521" s="12" t="s">
        <v>35</v>
      </c>
      <c r="AX1521" s="12" t="s">
        <v>74</v>
      </c>
      <c r="AY1521" s="147" t="s">
        <v>129</v>
      </c>
    </row>
    <row r="1522" spans="2:65" s="13" customFormat="1" ht="11.25">
      <c r="B1522" s="152"/>
      <c r="D1522" s="146" t="s">
        <v>140</v>
      </c>
      <c r="E1522" s="153" t="s">
        <v>19</v>
      </c>
      <c r="F1522" s="154" t="s">
        <v>1656</v>
      </c>
      <c r="H1522" s="155">
        <v>4</v>
      </c>
      <c r="I1522" s="156"/>
      <c r="L1522" s="152"/>
      <c r="M1522" s="157"/>
      <c r="T1522" s="158"/>
      <c r="AT1522" s="153" t="s">
        <v>140</v>
      </c>
      <c r="AU1522" s="153" t="s">
        <v>84</v>
      </c>
      <c r="AV1522" s="13" t="s">
        <v>84</v>
      </c>
      <c r="AW1522" s="13" t="s">
        <v>35</v>
      </c>
      <c r="AX1522" s="13" t="s">
        <v>82</v>
      </c>
      <c r="AY1522" s="153" t="s">
        <v>129</v>
      </c>
    </row>
    <row r="1523" spans="2:65" s="1" customFormat="1" ht="16.5" customHeight="1">
      <c r="B1523" s="33"/>
      <c r="C1523" s="128" t="s">
        <v>1657</v>
      </c>
      <c r="D1523" s="128" t="s">
        <v>131</v>
      </c>
      <c r="E1523" s="129" t="s">
        <v>1658</v>
      </c>
      <c r="F1523" s="130" t="s">
        <v>1659</v>
      </c>
      <c r="G1523" s="131" t="s">
        <v>252</v>
      </c>
      <c r="H1523" s="132">
        <v>1</v>
      </c>
      <c r="I1523" s="133"/>
      <c r="J1523" s="134">
        <f>ROUND(I1523*H1523,2)</f>
        <v>0</v>
      </c>
      <c r="K1523" s="130" t="s">
        <v>19</v>
      </c>
      <c r="L1523" s="33"/>
      <c r="M1523" s="135" t="s">
        <v>19</v>
      </c>
      <c r="N1523" s="136" t="s">
        <v>45</v>
      </c>
      <c r="P1523" s="137">
        <f>O1523*H1523</f>
        <v>0</v>
      </c>
      <c r="Q1523" s="137">
        <v>0</v>
      </c>
      <c r="R1523" s="137">
        <f>Q1523*H1523</f>
        <v>0</v>
      </c>
      <c r="S1523" s="137">
        <v>0</v>
      </c>
      <c r="T1523" s="138">
        <f>S1523*H1523</f>
        <v>0</v>
      </c>
      <c r="AR1523" s="139" t="s">
        <v>136</v>
      </c>
      <c r="AT1523" s="139" t="s">
        <v>131</v>
      </c>
      <c r="AU1523" s="139" t="s">
        <v>84</v>
      </c>
      <c r="AY1523" s="18" t="s">
        <v>129</v>
      </c>
      <c r="BE1523" s="140">
        <f>IF(N1523="základní",J1523,0)</f>
        <v>0</v>
      </c>
      <c r="BF1523" s="140">
        <f>IF(N1523="snížená",J1523,0)</f>
        <v>0</v>
      </c>
      <c r="BG1523" s="140">
        <f>IF(N1523="zákl. přenesená",J1523,0)</f>
        <v>0</v>
      </c>
      <c r="BH1523" s="140">
        <f>IF(N1523="sníž. přenesená",J1523,0)</f>
        <v>0</v>
      </c>
      <c r="BI1523" s="140">
        <f>IF(N1523="nulová",J1523,0)</f>
        <v>0</v>
      </c>
      <c r="BJ1523" s="18" t="s">
        <v>82</v>
      </c>
      <c r="BK1523" s="140">
        <f>ROUND(I1523*H1523,2)</f>
        <v>0</v>
      </c>
      <c r="BL1523" s="18" t="s">
        <v>136</v>
      </c>
      <c r="BM1523" s="139" t="s">
        <v>1660</v>
      </c>
    </row>
    <row r="1524" spans="2:65" s="1" customFormat="1" ht="78">
      <c r="B1524" s="33"/>
      <c r="D1524" s="146" t="s">
        <v>734</v>
      </c>
      <c r="F1524" s="183" t="s">
        <v>1661</v>
      </c>
      <c r="I1524" s="143"/>
      <c r="L1524" s="33"/>
      <c r="M1524" s="144"/>
      <c r="T1524" s="54"/>
      <c r="AT1524" s="18" t="s">
        <v>734</v>
      </c>
      <c r="AU1524" s="18" t="s">
        <v>84</v>
      </c>
    </row>
    <row r="1525" spans="2:65" s="12" customFormat="1" ht="11.25">
      <c r="B1525" s="145"/>
      <c r="D1525" s="146" t="s">
        <v>140</v>
      </c>
      <c r="E1525" s="147" t="s">
        <v>19</v>
      </c>
      <c r="F1525" s="148" t="s">
        <v>141</v>
      </c>
      <c r="H1525" s="147" t="s">
        <v>19</v>
      </c>
      <c r="I1525" s="149"/>
      <c r="L1525" s="145"/>
      <c r="M1525" s="150"/>
      <c r="T1525" s="151"/>
      <c r="AT1525" s="147" t="s">
        <v>140</v>
      </c>
      <c r="AU1525" s="147" t="s">
        <v>84</v>
      </c>
      <c r="AV1525" s="12" t="s">
        <v>82</v>
      </c>
      <c r="AW1525" s="12" t="s">
        <v>35</v>
      </c>
      <c r="AX1525" s="12" t="s">
        <v>74</v>
      </c>
      <c r="AY1525" s="147" t="s">
        <v>129</v>
      </c>
    </row>
    <row r="1526" spans="2:65" s="12" customFormat="1" ht="22.5">
      <c r="B1526" s="145"/>
      <c r="D1526" s="146" t="s">
        <v>140</v>
      </c>
      <c r="E1526" s="147" t="s">
        <v>19</v>
      </c>
      <c r="F1526" s="148" t="s">
        <v>861</v>
      </c>
      <c r="H1526" s="147" t="s">
        <v>19</v>
      </c>
      <c r="I1526" s="149"/>
      <c r="L1526" s="145"/>
      <c r="M1526" s="150"/>
      <c r="T1526" s="151"/>
      <c r="AT1526" s="147" t="s">
        <v>140</v>
      </c>
      <c r="AU1526" s="147" t="s">
        <v>84</v>
      </c>
      <c r="AV1526" s="12" t="s">
        <v>82</v>
      </c>
      <c r="AW1526" s="12" t="s">
        <v>35</v>
      </c>
      <c r="AX1526" s="12" t="s">
        <v>74</v>
      </c>
      <c r="AY1526" s="147" t="s">
        <v>129</v>
      </c>
    </row>
    <row r="1527" spans="2:65" s="12" customFormat="1" ht="11.25">
      <c r="B1527" s="145"/>
      <c r="D1527" s="146" t="s">
        <v>140</v>
      </c>
      <c r="E1527" s="147" t="s">
        <v>19</v>
      </c>
      <c r="F1527" s="148" t="s">
        <v>854</v>
      </c>
      <c r="H1527" s="147" t="s">
        <v>19</v>
      </c>
      <c r="I1527" s="149"/>
      <c r="L1527" s="145"/>
      <c r="M1527" s="150"/>
      <c r="T1527" s="151"/>
      <c r="AT1527" s="147" t="s">
        <v>140</v>
      </c>
      <c r="AU1527" s="147" t="s">
        <v>84</v>
      </c>
      <c r="AV1527" s="12" t="s">
        <v>82</v>
      </c>
      <c r="AW1527" s="12" t="s">
        <v>35</v>
      </c>
      <c r="AX1527" s="12" t="s">
        <v>74</v>
      </c>
      <c r="AY1527" s="147" t="s">
        <v>129</v>
      </c>
    </row>
    <row r="1528" spans="2:65" s="13" customFormat="1" ht="11.25">
      <c r="B1528" s="152"/>
      <c r="D1528" s="146" t="s">
        <v>140</v>
      </c>
      <c r="E1528" s="153" t="s">
        <v>19</v>
      </c>
      <c r="F1528" s="154" t="s">
        <v>82</v>
      </c>
      <c r="H1528" s="155">
        <v>1</v>
      </c>
      <c r="I1528" s="156"/>
      <c r="L1528" s="152"/>
      <c r="M1528" s="157"/>
      <c r="T1528" s="158"/>
      <c r="AT1528" s="153" t="s">
        <v>140</v>
      </c>
      <c r="AU1528" s="153" t="s">
        <v>84</v>
      </c>
      <c r="AV1528" s="13" t="s">
        <v>84</v>
      </c>
      <c r="AW1528" s="13" t="s">
        <v>35</v>
      </c>
      <c r="AX1528" s="13" t="s">
        <v>82</v>
      </c>
      <c r="AY1528" s="153" t="s">
        <v>129</v>
      </c>
    </row>
    <row r="1529" spans="2:65" s="12" customFormat="1" ht="11.25">
      <c r="B1529" s="145"/>
      <c r="D1529" s="146" t="s">
        <v>140</v>
      </c>
      <c r="E1529" s="147" t="s">
        <v>19</v>
      </c>
      <c r="F1529" s="148" t="s">
        <v>1662</v>
      </c>
      <c r="H1529" s="147" t="s">
        <v>19</v>
      </c>
      <c r="I1529" s="149"/>
      <c r="L1529" s="145"/>
      <c r="M1529" s="150"/>
      <c r="T1529" s="151"/>
      <c r="AT1529" s="147" t="s">
        <v>140</v>
      </c>
      <c r="AU1529" s="147" t="s">
        <v>84</v>
      </c>
      <c r="AV1529" s="12" t="s">
        <v>82</v>
      </c>
      <c r="AW1529" s="12" t="s">
        <v>35</v>
      </c>
      <c r="AX1529" s="12" t="s">
        <v>74</v>
      </c>
      <c r="AY1529" s="147" t="s">
        <v>129</v>
      </c>
    </row>
    <row r="1530" spans="2:65" s="12" customFormat="1" ht="11.25">
      <c r="B1530" s="145"/>
      <c r="D1530" s="146" t="s">
        <v>140</v>
      </c>
      <c r="E1530" s="147" t="s">
        <v>19</v>
      </c>
      <c r="F1530" s="148" t="s">
        <v>1663</v>
      </c>
      <c r="H1530" s="147" t="s">
        <v>19</v>
      </c>
      <c r="I1530" s="149"/>
      <c r="L1530" s="145"/>
      <c r="M1530" s="150"/>
      <c r="T1530" s="151"/>
      <c r="AT1530" s="147" t="s">
        <v>140</v>
      </c>
      <c r="AU1530" s="147" t="s">
        <v>84</v>
      </c>
      <c r="AV1530" s="12" t="s">
        <v>82</v>
      </c>
      <c r="AW1530" s="12" t="s">
        <v>35</v>
      </c>
      <c r="AX1530" s="12" t="s">
        <v>74</v>
      </c>
      <c r="AY1530" s="147" t="s">
        <v>129</v>
      </c>
    </row>
    <row r="1531" spans="2:65" s="12" customFormat="1" ht="11.25">
      <c r="B1531" s="145"/>
      <c r="D1531" s="146" t="s">
        <v>140</v>
      </c>
      <c r="E1531" s="147" t="s">
        <v>19</v>
      </c>
      <c r="F1531" s="148" t="s">
        <v>1664</v>
      </c>
      <c r="H1531" s="147" t="s">
        <v>19</v>
      </c>
      <c r="I1531" s="149"/>
      <c r="L1531" s="145"/>
      <c r="M1531" s="150"/>
      <c r="T1531" s="151"/>
      <c r="AT1531" s="147" t="s">
        <v>140</v>
      </c>
      <c r="AU1531" s="147" t="s">
        <v>84</v>
      </c>
      <c r="AV1531" s="12" t="s">
        <v>82</v>
      </c>
      <c r="AW1531" s="12" t="s">
        <v>35</v>
      </c>
      <c r="AX1531" s="12" t="s">
        <v>74</v>
      </c>
      <c r="AY1531" s="147" t="s">
        <v>129</v>
      </c>
    </row>
    <row r="1532" spans="2:65" s="12" customFormat="1" ht="22.5">
      <c r="B1532" s="145"/>
      <c r="D1532" s="146" t="s">
        <v>140</v>
      </c>
      <c r="E1532" s="147" t="s">
        <v>19</v>
      </c>
      <c r="F1532" s="148" t="s">
        <v>1665</v>
      </c>
      <c r="H1532" s="147" t="s">
        <v>19</v>
      </c>
      <c r="I1532" s="149"/>
      <c r="L1532" s="145"/>
      <c r="M1532" s="150"/>
      <c r="T1532" s="151"/>
      <c r="AT1532" s="147" t="s">
        <v>140</v>
      </c>
      <c r="AU1532" s="147" t="s">
        <v>84</v>
      </c>
      <c r="AV1532" s="12" t="s">
        <v>82</v>
      </c>
      <c r="AW1532" s="12" t="s">
        <v>35</v>
      </c>
      <c r="AX1532" s="12" t="s">
        <v>74</v>
      </c>
      <c r="AY1532" s="147" t="s">
        <v>129</v>
      </c>
    </row>
    <row r="1533" spans="2:65" s="12" customFormat="1" ht="11.25">
      <c r="B1533" s="145"/>
      <c r="D1533" s="146" t="s">
        <v>140</v>
      </c>
      <c r="E1533" s="147" t="s">
        <v>19</v>
      </c>
      <c r="F1533" s="148" t="s">
        <v>1666</v>
      </c>
      <c r="H1533" s="147" t="s">
        <v>19</v>
      </c>
      <c r="I1533" s="149"/>
      <c r="L1533" s="145"/>
      <c r="M1533" s="150"/>
      <c r="T1533" s="151"/>
      <c r="AT1533" s="147" t="s">
        <v>140</v>
      </c>
      <c r="AU1533" s="147" t="s">
        <v>84</v>
      </c>
      <c r="AV1533" s="12" t="s">
        <v>82</v>
      </c>
      <c r="AW1533" s="12" t="s">
        <v>35</v>
      </c>
      <c r="AX1533" s="12" t="s">
        <v>74</v>
      </c>
      <c r="AY1533" s="147" t="s">
        <v>129</v>
      </c>
    </row>
    <row r="1534" spans="2:65" s="12" customFormat="1" ht="11.25">
      <c r="B1534" s="145"/>
      <c r="D1534" s="146" t="s">
        <v>140</v>
      </c>
      <c r="E1534" s="147" t="s">
        <v>19</v>
      </c>
      <c r="F1534" s="148" t="s">
        <v>1667</v>
      </c>
      <c r="H1534" s="147" t="s">
        <v>19</v>
      </c>
      <c r="I1534" s="149"/>
      <c r="L1534" s="145"/>
      <c r="M1534" s="150"/>
      <c r="T1534" s="151"/>
      <c r="AT1534" s="147" t="s">
        <v>140</v>
      </c>
      <c r="AU1534" s="147" t="s">
        <v>84</v>
      </c>
      <c r="AV1534" s="12" t="s">
        <v>82</v>
      </c>
      <c r="AW1534" s="12" t="s">
        <v>35</v>
      </c>
      <c r="AX1534" s="12" t="s">
        <v>74</v>
      </c>
      <c r="AY1534" s="147" t="s">
        <v>129</v>
      </c>
    </row>
    <row r="1535" spans="2:65" s="12" customFormat="1" ht="11.25">
      <c r="B1535" s="145"/>
      <c r="D1535" s="146" t="s">
        <v>140</v>
      </c>
      <c r="E1535" s="147" t="s">
        <v>19</v>
      </c>
      <c r="F1535" s="148" t="s">
        <v>1668</v>
      </c>
      <c r="H1535" s="147" t="s">
        <v>19</v>
      </c>
      <c r="I1535" s="149"/>
      <c r="L1535" s="145"/>
      <c r="M1535" s="150"/>
      <c r="T1535" s="151"/>
      <c r="AT1535" s="147" t="s">
        <v>140</v>
      </c>
      <c r="AU1535" s="147" t="s">
        <v>84</v>
      </c>
      <c r="AV1535" s="12" t="s">
        <v>82</v>
      </c>
      <c r="AW1535" s="12" t="s">
        <v>35</v>
      </c>
      <c r="AX1535" s="12" t="s">
        <v>74</v>
      </c>
      <c r="AY1535" s="147" t="s">
        <v>129</v>
      </c>
    </row>
    <row r="1536" spans="2:65" s="1" customFormat="1" ht="16.5" customHeight="1">
      <c r="B1536" s="33"/>
      <c r="C1536" s="128" t="s">
        <v>1669</v>
      </c>
      <c r="D1536" s="128" t="s">
        <v>131</v>
      </c>
      <c r="E1536" s="129" t="s">
        <v>1670</v>
      </c>
      <c r="F1536" s="130" t="s">
        <v>1671</v>
      </c>
      <c r="G1536" s="131" t="s">
        <v>146</v>
      </c>
      <c r="H1536" s="132">
        <v>4</v>
      </c>
      <c r="I1536" s="133"/>
      <c r="J1536" s="134">
        <f>ROUND(I1536*H1536,2)</f>
        <v>0</v>
      </c>
      <c r="K1536" s="130" t="s">
        <v>19</v>
      </c>
      <c r="L1536" s="33"/>
      <c r="M1536" s="135" t="s">
        <v>19</v>
      </c>
      <c r="N1536" s="136" t="s">
        <v>45</v>
      </c>
      <c r="P1536" s="137">
        <f>O1536*H1536</f>
        <v>0</v>
      </c>
      <c r="Q1536" s="137">
        <v>0</v>
      </c>
      <c r="R1536" s="137">
        <f>Q1536*H1536</f>
        <v>0</v>
      </c>
      <c r="S1536" s="137">
        <v>0</v>
      </c>
      <c r="T1536" s="138">
        <f>S1536*H1536</f>
        <v>0</v>
      </c>
      <c r="AR1536" s="139" t="s">
        <v>136</v>
      </c>
      <c r="AT1536" s="139" t="s">
        <v>131</v>
      </c>
      <c r="AU1536" s="139" t="s">
        <v>84</v>
      </c>
      <c r="AY1536" s="18" t="s">
        <v>129</v>
      </c>
      <c r="BE1536" s="140">
        <f>IF(N1536="základní",J1536,0)</f>
        <v>0</v>
      </c>
      <c r="BF1536" s="140">
        <f>IF(N1536="snížená",J1536,0)</f>
        <v>0</v>
      </c>
      <c r="BG1536" s="140">
        <f>IF(N1536="zákl. přenesená",J1536,0)</f>
        <v>0</v>
      </c>
      <c r="BH1536" s="140">
        <f>IF(N1536="sníž. přenesená",J1536,0)</f>
        <v>0</v>
      </c>
      <c r="BI1536" s="140">
        <f>IF(N1536="nulová",J1536,0)</f>
        <v>0</v>
      </c>
      <c r="BJ1536" s="18" t="s">
        <v>82</v>
      </c>
      <c r="BK1536" s="140">
        <f>ROUND(I1536*H1536,2)</f>
        <v>0</v>
      </c>
      <c r="BL1536" s="18" t="s">
        <v>136</v>
      </c>
      <c r="BM1536" s="139" t="s">
        <v>1672</v>
      </c>
    </row>
    <row r="1537" spans="2:65" s="12" customFormat="1" ht="11.25">
      <c r="B1537" s="145"/>
      <c r="D1537" s="146" t="s">
        <v>140</v>
      </c>
      <c r="E1537" s="147" t="s">
        <v>19</v>
      </c>
      <c r="F1537" s="148" t="s">
        <v>141</v>
      </c>
      <c r="H1537" s="147" t="s">
        <v>19</v>
      </c>
      <c r="I1537" s="149"/>
      <c r="L1537" s="145"/>
      <c r="M1537" s="150"/>
      <c r="T1537" s="151"/>
      <c r="AT1537" s="147" t="s">
        <v>140</v>
      </c>
      <c r="AU1537" s="147" t="s">
        <v>84</v>
      </c>
      <c r="AV1537" s="12" t="s">
        <v>82</v>
      </c>
      <c r="AW1537" s="12" t="s">
        <v>35</v>
      </c>
      <c r="AX1537" s="12" t="s">
        <v>74</v>
      </c>
      <c r="AY1537" s="147" t="s">
        <v>129</v>
      </c>
    </row>
    <row r="1538" spans="2:65" s="13" customFormat="1" ht="11.25">
      <c r="B1538" s="152"/>
      <c r="D1538" s="146" t="s">
        <v>140</v>
      </c>
      <c r="E1538" s="153" t="s">
        <v>19</v>
      </c>
      <c r="F1538" s="154" t="s">
        <v>136</v>
      </c>
      <c r="H1538" s="155">
        <v>4</v>
      </c>
      <c r="I1538" s="156"/>
      <c r="L1538" s="152"/>
      <c r="M1538" s="157"/>
      <c r="T1538" s="158"/>
      <c r="AT1538" s="153" t="s">
        <v>140</v>
      </c>
      <c r="AU1538" s="153" t="s">
        <v>84</v>
      </c>
      <c r="AV1538" s="13" t="s">
        <v>84</v>
      </c>
      <c r="AW1538" s="13" t="s">
        <v>35</v>
      </c>
      <c r="AX1538" s="13" t="s">
        <v>82</v>
      </c>
      <c r="AY1538" s="153" t="s">
        <v>129</v>
      </c>
    </row>
    <row r="1539" spans="2:65" s="1" customFormat="1" ht="24.2" customHeight="1">
      <c r="B1539" s="33"/>
      <c r="C1539" s="128" t="s">
        <v>1673</v>
      </c>
      <c r="D1539" s="128" t="s">
        <v>131</v>
      </c>
      <c r="E1539" s="129" t="s">
        <v>1674</v>
      </c>
      <c r="F1539" s="130" t="s">
        <v>1675</v>
      </c>
      <c r="G1539" s="131" t="s">
        <v>146</v>
      </c>
      <c r="H1539" s="132">
        <v>1</v>
      </c>
      <c r="I1539" s="133"/>
      <c r="J1539" s="134">
        <f>ROUND(I1539*H1539,2)</f>
        <v>0</v>
      </c>
      <c r="K1539" s="130" t="s">
        <v>19</v>
      </c>
      <c r="L1539" s="33"/>
      <c r="M1539" s="135" t="s">
        <v>19</v>
      </c>
      <c r="N1539" s="136" t="s">
        <v>45</v>
      </c>
      <c r="P1539" s="137">
        <f>O1539*H1539</f>
        <v>0</v>
      </c>
      <c r="Q1539" s="137">
        <v>0</v>
      </c>
      <c r="R1539" s="137">
        <f>Q1539*H1539</f>
        <v>0</v>
      </c>
      <c r="S1539" s="137">
        <v>0</v>
      </c>
      <c r="T1539" s="138">
        <f>S1539*H1539</f>
        <v>0</v>
      </c>
      <c r="AR1539" s="139" t="s">
        <v>136</v>
      </c>
      <c r="AT1539" s="139" t="s">
        <v>131</v>
      </c>
      <c r="AU1539" s="139" t="s">
        <v>84</v>
      </c>
      <c r="AY1539" s="18" t="s">
        <v>129</v>
      </c>
      <c r="BE1539" s="140">
        <f>IF(N1539="základní",J1539,0)</f>
        <v>0</v>
      </c>
      <c r="BF1539" s="140">
        <f>IF(N1539="snížená",J1539,0)</f>
        <v>0</v>
      </c>
      <c r="BG1539" s="140">
        <f>IF(N1539="zákl. přenesená",J1539,0)</f>
        <v>0</v>
      </c>
      <c r="BH1539" s="140">
        <f>IF(N1539="sníž. přenesená",J1539,0)</f>
        <v>0</v>
      </c>
      <c r="BI1539" s="140">
        <f>IF(N1539="nulová",J1539,0)</f>
        <v>0</v>
      </c>
      <c r="BJ1539" s="18" t="s">
        <v>82</v>
      </c>
      <c r="BK1539" s="140">
        <f>ROUND(I1539*H1539,2)</f>
        <v>0</v>
      </c>
      <c r="BL1539" s="18" t="s">
        <v>136</v>
      </c>
      <c r="BM1539" s="139" t="s">
        <v>1676</v>
      </c>
    </row>
    <row r="1540" spans="2:65" s="12" customFormat="1" ht="11.25">
      <c r="B1540" s="145"/>
      <c r="D1540" s="146" t="s">
        <v>140</v>
      </c>
      <c r="E1540" s="147" t="s">
        <v>19</v>
      </c>
      <c r="F1540" s="148" t="s">
        <v>302</v>
      </c>
      <c r="H1540" s="147" t="s">
        <v>19</v>
      </c>
      <c r="I1540" s="149"/>
      <c r="L1540" s="145"/>
      <c r="M1540" s="150"/>
      <c r="T1540" s="151"/>
      <c r="AT1540" s="147" t="s">
        <v>140</v>
      </c>
      <c r="AU1540" s="147" t="s">
        <v>84</v>
      </c>
      <c r="AV1540" s="12" t="s">
        <v>82</v>
      </c>
      <c r="AW1540" s="12" t="s">
        <v>35</v>
      </c>
      <c r="AX1540" s="12" t="s">
        <v>74</v>
      </c>
      <c r="AY1540" s="147" t="s">
        <v>129</v>
      </c>
    </row>
    <row r="1541" spans="2:65" s="13" customFormat="1" ht="11.25">
      <c r="B1541" s="152"/>
      <c r="D1541" s="146" t="s">
        <v>140</v>
      </c>
      <c r="E1541" s="153" t="s">
        <v>19</v>
      </c>
      <c r="F1541" s="154" t="s">
        <v>1677</v>
      </c>
      <c r="H1541" s="155">
        <v>1</v>
      </c>
      <c r="I1541" s="156"/>
      <c r="L1541" s="152"/>
      <c r="M1541" s="157"/>
      <c r="T1541" s="158"/>
      <c r="AT1541" s="153" t="s">
        <v>140</v>
      </c>
      <c r="AU1541" s="153" t="s">
        <v>84</v>
      </c>
      <c r="AV1541" s="13" t="s">
        <v>84</v>
      </c>
      <c r="AW1541" s="13" t="s">
        <v>35</v>
      </c>
      <c r="AX1541" s="13" t="s">
        <v>82</v>
      </c>
      <c r="AY1541" s="153" t="s">
        <v>129</v>
      </c>
    </row>
    <row r="1542" spans="2:65" s="12" customFormat="1" ht="11.25">
      <c r="B1542" s="145"/>
      <c r="D1542" s="146" t="s">
        <v>140</v>
      </c>
      <c r="E1542" s="147" t="s">
        <v>19</v>
      </c>
      <c r="F1542" s="148" t="s">
        <v>1678</v>
      </c>
      <c r="H1542" s="147" t="s">
        <v>19</v>
      </c>
      <c r="I1542" s="149"/>
      <c r="L1542" s="145"/>
      <c r="M1542" s="150"/>
      <c r="T1542" s="151"/>
      <c r="AT1542" s="147" t="s">
        <v>140</v>
      </c>
      <c r="AU1542" s="147" t="s">
        <v>84</v>
      </c>
      <c r="AV1542" s="12" t="s">
        <v>82</v>
      </c>
      <c r="AW1542" s="12" t="s">
        <v>35</v>
      </c>
      <c r="AX1542" s="12" t="s">
        <v>74</v>
      </c>
      <c r="AY1542" s="147" t="s">
        <v>129</v>
      </c>
    </row>
    <row r="1543" spans="2:65" s="1" customFormat="1" ht="16.5" customHeight="1">
      <c r="B1543" s="33"/>
      <c r="C1543" s="128" t="s">
        <v>1679</v>
      </c>
      <c r="D1543" s="128" t="s">
        <v>131</v>
      </c>
      <c r="E1543" s="129" t="s">
        <v>1680</v>
      </c>
      <c r="F1543" s="130" t="s">
        <v>1681</v>
      </c>
      <c r="G1543" s="131" t="s">
        <v>146</v>
      </c>
      <c r="H1543" s="132">
        <v>10</v>
      </c>
      <c r="I1543" s="133"/>
      <c r="J1543" s="134">
        <f>ROUND(I1543*H1543,2)</f>
        <v>0</v>
      </c>
      <c r="K1543" s="130" t="s">
        <v>19</v>
      </c>
      <c r="L1543" s="33"/>
      <c r="M1543" s="135" t="s">
        <v>19</v>
      </c>
      <c r="N1543" s="136" t="s">
        <v>45</v>
      </c>
      <c r="P1543" s="137">
        <f>O1543*H1543</f>
        <v>0</v>
      </c>
      <c r="Q1543" s="137">
        <v>0</v>
      </c>
      <c r="R1543" s="137">
        <f>Q1543*H1543</f>
        <v>0</v>
      </c>
      <c r="S1543" s="137">
        <v>0</v>
      </c>
      <c r="T1543" s="138">
        <f>S1543*H1543</f>
        <v>0</v>
      </c>
      <c r="AR1543" s="139" t="s">
        <v>136</v>
      </c>
      <c r="AT1543" s="139" t="s">
        <v>131</v>
      </c>
      <c r="AU1543" s="139" t="s">
        <v>84</v>
      </c>
      <c r="AY1543" s="18" t="s">
        <v>129</v>
      </c>
      <c r="BE1543" s="140">
        <f>IF(N1543="základní",J1543,0)</f>
        <v>0</v>
      </c>
      <c r="BF1543" s="140">
        <f>IF(N1543="snížená",J1543,0)</f>
        <v>0</v>
      </c>
      <c r="BG1543" s="140">
        <f>IF(N1543="zákl. přenesená",J1543,0)</f>
        <v>0</v>
      </c>
      <c r="BH1543" s="140">
        <f>IF(N1543="sníž. přenesená",J1543,0)</f>
        <v>0</v>
      </c>
      <c r="BI1543" s="140">
        <f>IF(N1543="nulová",J1543,0)</f>
        <v>0</v>
      </c>
      <c r="BJ1543" s="18" t="s">
        <v>82</v>
      </c>
      <c r="BK1543" s="140">
        <f>ROUND(I1543*H1543,2)</f>
        <v>0</v>
      </c>
      <c r="BL1543" s="18" t="s">
        <v>136</v>
      </c>
      <c r="BM1543" s="139" t="s">
        <v>1682</v>
      </c>
    </row>
    <row r="1544" spans="2:65" s="12" customFormat="1" ht="11.25">
      <c r="B1544" s="145"/>
      <c r="D1544" s="146" t="s">
        <v>140</v>
      </c>
      <c r="E1544" s="147" t="s">
        <v>19</v>
      </c>
      <c r="F1544" s="148" t="s">
        <v>141</v>
      </c>
      <c r="H1544" s="147" t="s">
        <v>19</v>
      </c>
      <c r="I1544" s="149"/>
      <c r="L1544" s="145"/>
      <c r="M1544" s="150"/>
      <c r="T1544" s="151"/>
      <c r="AT1544" s="147" t="s">
        <v>140</v>
      </c>
      <c r="AU1544" s="147" t="s">
        <v>84</v>
      </c>
      <c r="AV1544" s="12" t="s">
        <v>82</v>
      </c>
      <c r="AW1544" s="12" t="s">
        <v>35</v>
      </c>
      <c r="AX1544" s="12" t="s">
        <v>74</v>
      </c>
      <c r="AY1544" s="147" t="s">
        <v>129</v>
      </c>
    </row>
    <row r="1545" spans="2:65" s="12" customFormat="1" ht="22.5">
      <c r="B1545" s="145"/>
      <c r="D1545" s="146" t="s">
        <v>140</v>
      </c>
      <c r="E1545" s="147" t="s">
        <v>19</v>
      </c>
      <c r="F1545" s="148" t="s">
        <v>1683</v>
      </c>
      <c r="H1545" s="147" t="s">
        <v>19</v>
      </c>
      <c r="I1545" s="149"/>
      <c r="L1545" s="145"/>
      <c r="M1545" s="150"/>
      <c r="T1545" s="151"/>
      <c r="AT1545" s="147" t="s">
        <v>140</v>
      </c>
      <c r="AU1545" s="147" t="s">
        <v>84</v>
      </c>
      <c r="AV1545" s="12" t="s">
        <v>82</v>
      </c>
      <c r="AW1545" s="12" t="s">
        <v>35</v>
      </c>
      <c r="AX1545" s="12" t="s">
        <v>74</v>
      </c>
      <c r="AY1545" s="147" t="s">
        <v>129</v>
      </c>
    </row>
    <row r="1546" spans="2:65" s="12" customFormat="1" ht="22.5">
      <c r="B1546" s="145"/>
      <c r="D1546" s="146" t="s">
        <v>140</v>
      </c>
      <c r="E1546" s="147" t="s">
        <v>19</v>
      </c>
      <c r="F1546" s="148" t="s">
        <v>1684</v>
      </c>
      <c r="H1546" s="147" t="s">
        <v>19</v>
      </c>
      <c r="I1546" s="149"/>
      <c r="L1546" s="145"/>
      <c r="M1546" s="150"/>
      <c r="T1546" s="151"/>
      <c r="AT1546" s="147" t="s">
        <v>140</v>
      </c>
      <c r="AU1546" s="147" t="s">
        <v>84</v>
      </c>
      <c r="AV1546" s="12" t="s">
        <v>82</v>
      </c>
      <c r="AW1546" s="12" t="s">
        <v>35</v>
      </c>
      <c r="AX1546" s="12" t="s">
        <v>74</v>
      </c>
      <c r="AY1546" s="147" t="s">
        <v>129</v>
      </c>
    </row>
    <row r="1547" spans="2:65" s="12" customFormat="1" ht="22.5">
      <c r="B1547" s="145"/>
      <c r="D1547" s="146" t="s">
        <v>140</v>
      </c>
      <c r="E1547" s="147" t="s">
        <v>19</v>
      </c>
      <c r="F1547" s="148" t="s">
        <v>1685</v>
      </c>
      <c r="H1547" s="147" t="s">
        <v>19</v>
      </c>
      <c r="I1547" s="149"/>
      <c r="L1547" s="145"/>
      <c r="M1547" s="150"/>
      <c r="T1547" s="151"/>
      <c r="AT1547" s="147" t="s">
        <v>140</v>
      </c>
      <c r="AU1547" s="147" t="s">
        <v>84</v>
      </c>
      <c r="AV1547" s="12" t="s">
        <v>82</v>
      </c>
      <c r="AW1547" s="12" t="s">
        <v>35</v>
      </c>
      <c r="AX1547" s="12" t="s">
        <v>74</v>
      </c>
      <c r="AY1547" s="147" t="s">
        <v>129</v>
      </c>
    </row>
    <row r="1548" spans="2:65" s="12" customFormat="1" ht="22.5">
      <c r="B1548" s="145"/>
      <c r="D1548" s="146" t="s">
        <v>140</v>
      </c>
      <c r="E1548" s="147" t="s">
        <v>19</v>
      </c>
      <c r="F1548" s="148" t="s">
        <v>1686</v>
      </c>
      <c r="H1548" s="147" t="s">
        <v>19</v>
      </c>
      <c r="I1548" s="149"/>
      <c r="L1548" s="145"/>
      <c r="M1548" s="150"/>
      <c r="T1548" s="151"/>
      <c r="AT1548" s="147" t="s">
        <v>140</v>
      </c>
      <c r="AU1548" s="147" t="s">
        <v>84</v>
      </c>
      <c r="AV1548" s="12" t="s">
        <v>82</v>
      </c>
      <c r="AW1548" s="12" t="s">
        <v>35</v>
      </c>
      <c r="AX1548" s="12" t="s">
        <v>74</v>
      </c>
      <c r="AY1548" s="147" t="s">
        <v>129</v>
      </c>
    </row>
    <row r="1549" spans="2:65" s="13" customFormat="1" ht="11.25">
      <c r="B1549" s="152"/>
      <c r="D1549" s="146" t="s">
        <v>140</v>
      </c>
      <c r="E1549" s="153" t="s">
        <v>19</v>
      </c>
      <c r="F1549" s="154" t="s">
        <v>191</v>
      </c>
      <c r="H1549" s="155">
        <v>10</v>
      </c>
      <c r="I1549" s="156"/>
      <c r="L1549" s="152"/>
      <c r="M1549" s="157"/>
      <c r="T1549" s="158"/>
      <c r="AT1549" s="153" t="s">
        <v>140</v>
      </c>
      <c r="AU1549" s="153" t="s">
        <v>84</v>
      </c>
      <c r="AV1549" s="13" t="s">
        <v>84</v>
      </c>
      <c r="AW1549" s="13" t="s">
        <v>35</v>
      </c>
      <c r="AX1549" s="13" t="s">
        <v>82</v>
      </c>
      <c r="AY1549" s="153" t="s">
        <v>129</v>
      </c>
    </row>
    <row r="1550" spans="2:65" s="1" customFormat="1" ht="24.2" customHeight="1">
      <c r="B1550" s="33"/>
      <c r="C1550" s="128" t="s">
        <v>1687</v>
      </c>
      <c r="D1550" s="128" t="s">
        <v>131</v>
      </c>
      <c r="E1550" s="129" t="s">
        <v>1688</v>
      </c>
      <c r="F1550" s="130" t="s">
        <v>1689</v>
      </c>
      <c r="G1550" s="131" t="s">
        <v>146</v>
      </c>
      <c r="H1550" s="132">
        <v>13</v>
      </c>
      <c r="I1550" s="133"/>
      <c r="J1550" s="134">
        <f>ROUND(I1550*H1550,2)</f>
        <v>0</v>
      </c>
      <c r="K1550" s="130" t="s">
        <v>19</v>
      </c>
      <c r="L1550" s="33"/>
      <c r="M1550" s="135" t="s">
        <v>19</v>
      </c>
      <c r="N1550" s="136" t="s">
        <v>45</v>
      </c>
      <c r="P1550" s="137">
        <f>O1550*H1550</f>
        <v>0</v>
      </c>
      <c r="Q1550" s="137">
        <v>0</v>
      </c>
      <c r="R1550" s="137">
        <f>Q1550*H1550</f>
        <v>0</v>
      </c>
      <c r="S1550" s="137">
        <v>0</v>
      </c>
      <c r="T1550" s="138">
        <f>S1550*H1550</f>
        <v>0</v>
      </c>
      <c r="AR1550" s="139" t="s">
        <v>136</v>
      </c>
      <c r="AT1550" s="139" t="s">
        <v>131</v>
      </c>
      <c r="AU1550" s="139" t="s">
        <v>84</v>
      </c>
      <c r="AY1550" s="18" t="s">
        <v>129</v>
      </c>
      <c r="BE1550" s="140">
        <f>IF(N1550="základní",J1550,0)</f>
        <v>0</v>
      </c>
      <c r="BF1550" s="140">
        <f>IF(N1550="snížená",J1550,0)</f>
        <v>0</v>
      </c>
      <c r="BG1550" s="140">
        <f>IF(N1550="zákl. přenesená",J1550,0)</f>
        <v>0</v>
      </c>
      <c r="BH1550" s="140">
        <f>IF(N1550="sníž. přenesená",J1550,0)</f>
        <v>0</v>
      </c>
      <c r="BI1550" s="140">
        <f>IF(N1550="nulová",J1550,0)</f>
        <v>0</v>
      </c>
      <c r="BJ1550" s="18" t="s">
        <v>82</v>
      </c>
      <c r="BK1550" s="140">
        <f>ROUND(I1550*H1550,2)</f>
        <v>0</v>
      </c>
      <c r="BL1550" s="18" t="s">
        <v>136</v>
      </c>
      <c r="BM1550" s="139" t="s">
        <v>1690</v>
      </c>
    </row>
    <row r="1551" spans="2:65" s="12" customFormat="1" ht="11.25">
      <c r="B1551" s="145"/>
      <c r="D1551" s="146" t="s">
        <v>140</v>
      </c>
      <c r="E1551" s="147" t="s">
        <v>19</v>
      </c>
      <c r="F1551" s="148" t="s">
        <v>854</v>
      </c>
      <c r="H1551" s="147" t="s">
        <v>19</v>
      </c>
      <c r="I1551" s="149"/>
      <c r="L1551" s="145"/>
      <c r="M1551" s="150"/>
      <c r="T1551" s="151"/>
      <c r="AT1551" s="147" t="s">
        <v>140</v>
      </c>
      <c r="AU1551" s="147" t="s">
        <v>84</v>
      </c>
      <c r="AV1551" s="12" t="s">
        <v>82</v>
      </c>
      <c r="AW1551" s="12" t="s">
        <v>35</v>
      </c>
      <c r="AX1551" s="12" t="s">
        <v>74</v>
      </c>
      <c r="AY1551" s="147" t="s">
        <v>129</v>
      </c>
    </row>
    <row r="1552" spans="2:65" s="13" customFormat="1" ht="11.25">
      <c r="B1552" s="152"/>
      <c r="D1552" s="146" t="s">
        <v>140</v>
      </c>
      <c r="E1552" s="153" t="s">
        <v>19</v>
      </c>
      <c r="F1552" s="154" t="s">
        <v>224</v>
      </c>
      <c r="H1552" s="155">
        <v>13</v>
      </c>
      <c r="I1552" s="156"/>
      <c r="L1552" s="152"/>
      <c r="M1552" s="157"/>
      <c r="T1552" s="158"/>
      <c r="AT1552" s="153" t="s">
        <v>140</v>
      </c>
      <c r="AU1552" s="153" t="s">
        <v>84</v>
      </c>
      <c r="AV1552" s="13" t="s">
        <v>84</v>
      </c>
      <c r="AW1552" s="13" t="s">
        <v>35</v>
      </c>
      <c r="AX1552" s="13" t="s">
        <v>82</v>
      </c>
      <c r="AY1552" s="153" t="s">
        <v>129</v>
      </c>
    </row>
    <row r="1553" spans="2:65" s="1" customFormat="1" ht="24.2" customHeight="1">
      <c r="B1553" s="33"/>
      <c r="C1553" s="128" t="s">
        <v>1691</v>
      </c>
      <c r="D1553" s="128" t="s">
        <v>131</v>
      </c>
      <c r="E1553" s="129" t="s">
        <v>1692</v>
      </c>
      <c r="F1553" s="130" t="s">
        <v>1693</v>
      </c>
      <c r="G1553" s="131" t="s">
        <v>146</v>
      </c>
      <c r="H1553" s="132">
        <v>17</v>
      </c>
      <c r="I1553" s="133"/>
      <c r="J1553" s="134">
        <f>ROUND(I1553*H1553,2)</f>
        <v>0</v>
      </c>
      <c r="K1553" s="130" t="s">
        <v>19</v>
      </c>
      <c r="L1553" s="33"/>
      <c r="M1553" s="135" t="s">
        <v>19</v>
      </c>
      <c r="N1553" s="136" t="s">
        <v>45</v>
      </c>
      <c r="P1553" s="137">
        <f>O1553*H1553</f>
        <v>0</v>
      </c>
      <c r="Q1553" s="137">
        <v>0</v>
      </c>
      <c r="R1553" s="137">
        <f>Q1553*H1553</f>
        <v>0</v>
      </c>
      <c r="S1553" s="137">
        <v>0</v>
      </c>
      <c r="T1553" s="138">
        <f>S1553*H1553</f>
        <v>0</v>
      </c>
      <c r="AR1553" s="139" t="s">
        <v>136</v>
      </c>
      <c r="AT1553" s="139" t="s">
        <v>131</v>
      </c>
      <c r="AU1553" s="139" t="s">
        <v>84</v>
      </c>
      <c r="AY1553" s="18" t="s">
        <v>129</v>
      </c>
      <c r="BE1553" s="140">
        <f>IF(N1553="základní",J1553,0)</f>
        <v>0</v>
      </c>
      <c r="BF1553" s="140">
        <f>IF(N1553="snížená",J1553,0)</f>
        <v>0</v>
      </c>
      <c r="BG1553" s="140">
        <f>IF(N1553="zákl. přenesená",J1553,0)</f>
        <v>0</v>
      </c>
      <c r="BH1553" s="140">
        <f>IF(N1553="sníž. přenesená",J1553,0)</f>
        <v>0</v>
      </c>
      <c r="BI1553" s="140">
        <f>IF(N1553="nulová",J1553,0)</f>
        <v>0</v>
      </c>
      <c r="BJ1553" s="18" t="s">
        <v>82</v>
      </c>
      <c r="BK1553" s="140">
        <f>ROUND(I1553*H1553,2)</f>
        <v>0</v>
      </c>
      <c r="BL1553" s="18" t="s">
        <v>136</v>
      </c>
      <c r="BM1553" s="139" t="s">
        <v>1694</v>
      </c>
    </row>
    <row r="1554" spans="2:65" s="12" customFormat="1" ht="11.25">
      <c r="B1554" s="145"/>
      <c r="D1554" s="146" t="s">
        <v>140</v>
      </c>
      <c r="E1554" s="147" t="s">
        <v>19</v>
      </c>
      <c r="F1554" s="148" t="s">
        <v>854</v>
      </c>
      <c r="H1554" s="147" t="s">
        <v>19</v>
      </c>
      <c r="I1554" s="149"/>
      <c r="L1554" s="145"/>
      <c r="M1554" s="150"/>
      <c r="T1554" s="151"/>
      <c r="AT1554" s="147" t="s">
        <v>140</v>
      </c>
      <c r="AU1554" s="147" t="s">
        <v>84</v>
      </c>
      <c r="AV1554" s="12" t="s">
        <v>82</v>
      </c>
      <c r="AW1554" s="12" t="s">
        <v>35</v>
      </c>
      <c r="AX1554" s="12" t="s">
        <v>74</v>
      </c>
      <c r="AY1554" s="147" t="s">
        <v>129</v>
      </c>
    </row>
    <row r="1555" spans="2:65" s="13" customFormat="1" ht="11.25">
      <c r="B1555" s="152"/>
      <c r="D1555" s="146" t="s">
        <v>140</v>
      </c>
      <c r="E1555" s="153" t="s">
        <v>19</v>
      </c>
      <c r="F1555" s="154" t="s">
        <v>249</v>
      </c>
      <c r="H1555" s="155">
        <v>17</v>
      </c>
      <c r="I1555" s="156"/>
      <c r="L1555" s="152"/>
      <c r="M1555" s="157"/>
      <c r="T1555" s="158"/>
      <c r="AT1555" s="153" t="s">
        <v>140</v>
      </c>
      <c r="AU1555" s="153" t="s">
        <v>84</v>
      </c>
      <c r="AV1555" s="13" t="s">
        <v>84</v>
      </c>
      <c r="AW1555" s="13" t="s">
        <v>35</v>
      </c>
      <c r="AX1555" s="13" t="s">
        <v>82</v>
      </c>
      <c r="AY1555" s="153" t="s">
        <v>129</v>
      </c>
    </row>
    <row r="1556" spans="2:65" s="1" customFormat="1" ht="24.2" customHeight="1">
      <c r="B1556" s="33"/>
      <c r="C1556" s="128" t="s">
        <v>1695</v>
      </c>
      <c r="D1556" s="128" t="s">
        <v>131</v>
      </c>
      <c r="E1556" s="129" t="s">
        <v>1696</v>
      </c>
      <c r="F1556" s="130" t="s">
        <v>1697</v>
      </c>
      <c r="G1556" s="131" t="s">
        <v>146</v>
      </c>
      <c r="H1556" s="132">
        <v>2</v>
      </c>
      <c r="I1556" s="133"/>
      <c r="J1556" s="134">
        <f>ROUND(I1556*H1556,2)</f>
        <v>0</v>
      </c>
      <c r="K1556" s="130" t="s">
        <v>19</v>
      </c>
      <c r="L1556" s="33"/>
      <c r="M1556" s="135" t="s">
        <v>19</v>
      </c>
      <c r="N1556" s="136" t="s">
        <v>45</v>
      </c>
      <c r="P1556" s="137">
        <f>O1556*H1556</f>
        <v>0</v>
      </c>
      <c r="Q1556" s="137">
        <v>0</v>
      </c>
      <c r="R1556" s="137">
        <f>Q1556*H1556</f>
        <v>0</v>
      </c>
      <c r="S1556" s="137">
        <v>0</v>
      </c>
      <c r="T1556" s="138">
        <f>S1556*H1556</f>
        <v>0</v>
      </c>
      <c r="AR1556" s="139" t="s">
        <v>136</v>
      </c>
      <c r="AT1556" s="139" t="s">
        <v>131</v>
      </c>
      <c r="AU1556" s="139" t="s">
        <v>84</v>
      </c>
      <c r="AY1556" s="18" t="s">
        <v>129</v>
      </c>
      <c r="BE1556" s="140">
        <f>IF(N1556="základní",J1556,0)</f>
        <v>0</v>
      </c>
      <c r="BF1556" s="140">
        <f>IF(N1556="snížená",J1556,0)</f>
        <v>0</v>
      </c>
      <c r="BG1556" s="140">
        <f>IF(N1556="zákl. přenesená",J1556,0)</f>
        <v>0</v>
      </c>
      <c r="BH1556" s="140">
        <f>IF(N1556="sníž. přenesená",J1556,0)</f>
        <v>0</v>
      </c>
      <c r="BI1556" s="140">
        <f>IF(N1556="nulová",J1556,0)</f>
        <v>0</v>
      </c>
      <c r="BJ1556" s="18" t="s">
        <v>82</v>
      </c>
      <c r="BK1556" s="140">
        <f>ROUND(I1556*H1556,2)</f>
        <v>0</v>
      </c>
      <c r="BL1556" s="18" t="s">
        <v>136</v>
      </c>
      <c r="BM1556" s="139" t="s">
        <v>1698</v>
      </c>
    </row>
    <row r="1557" spans="2:65" s="12" customFormat="1" ht="11.25">
      <c r="B1557" s="145"/>
      <c r="D1557" s="146" t="s">
        <v>140</v>
      </c>
      <c r="E1557" s="147" t="s">
        <v>19</v>
      </c>
      <c r="F1557" s="148" t="s">
        <v>854</v>
      </c>
      <c r="H1557" s="147" t="s">
        <v>19</v>
      </c>
      <c r="I1557" s="149"/>
      <c r="L1557" s="145"/>
      <c r="M1557" s="150"/>
      <c r="T1557" s="151"/>
      <c r="AT1557" s="147" t="s">
        <v>140</v>
      </c>
      <c r="AU1557" s="147" t="s">
        <v>84</v>
      </c>
      <c r="AV1557" s="12" t="s">
        <v>82</v>
      </c>
      <c r="AW1557" s="12" t="s">
        <v>35</v>
      </c>
      <c r="AX1557" s="12" t="s">
        <v>74</v>
      </c>
      <c r="AY1557" s="147" t="s">
        <v>129</v>
      </c>
    </row>
    <row r="1558" spans="2:65" s="13" customFormat="1" ht="11.25">
      <c r="B1558" s="152"/>
      <c r="D1558" s="146" t="s">
        <v>140</v>
      </c>
      <c r="E1558" s="153" t="s">
        <v>19</v>
      </c>
      <c r="F1558" s="154" t="s">
        <v>84</v>
      </c>
      <c r="H1558" s="155">
        <v>2</v>
      </c>
      <c r="I1558" s="156"/>
      <c r="L1558" s="152"/>
      <c r="M1558" s="157"/>
      <c r="T1558" s="158"/>
      <c r="AT1558" s="153" t="s">
        <v>140</v>
      </c>
      <c r="AU1558" s="153" t="s">
        <v>84</v>
      </c>
      <c r="AV1558" s="13" t="s">
        <v>84</v>
      </c>
      <c r="AW1558" s="13" t="s">
        <v>35</v>
      </c>
      <c r="AX1558" s="13" t="s">
        <v>82</v>
      </c>
      <c r="AY1558" s="153" t="s">
        <v>129</v>
      </c>
    </row>
    <row r="1559" spans="2:65" s="1" customFormat="1" ht="16.5" customHeight="1">
      <c r="B1559" s="33"/>
      <c r="C1559" s="128" t="s">
        <v>1699</v>
      </c>
      <c r="D1559" s="128" t="s">
        <v>131</v>
      </c>
      <c r="E1559" s="129" t="s">
        <v>1700</v>
      </c>
      <c r="F1559" s="130" t="s">
        <v>1701</v>
      </c>
      <c r="G1559" s="131" t="s">
        <v>146</v>
      </c>
      <c r="H1559" s="132">
        <v>1</v>
      </c>
      <c r="I1559" s="133"/>
      <c r="J1559" s="134">
        <f>ROUND(I1559*H1559,2)</f>
        <v>0</v>
      </c>
      <c r="K1559" s="130" t="s">
        <v>19</v>
      </c>
      <c r="L1559" s="33"/>
      <c r="M1559" s="135" t="s">
        <v>19</v>
      </c>
      <c r="N1559" s="136" t="s">
        <v>45</v>
      </c>
      <c r="P1559" s="137">
        <f>O1559*H1559</f>
        <v>0</v>
      </c>
      <c r="Q1559" s="137">
        <v>0</v>
      </c>
      <c r="R1559" s="137">
        <f>Q1559*H1559</f>
        <v>0</v>
      </c>
      <c r="S1559" s="137">
        <v>0</v>
      </c>
      <c r="T1559" s="138">
        <f>S1559*H1559</f>
        <v>0</v>
      </c>
      <c r="AR1559" s="139" t="s">
        <v>136</v>
      </c>
      <c r="AT1559" s="139" t="s">
        <v>131</v>
      </c>
      <c r="AU1559" s="139" t="s">
        <v>84</v>
      </c>
      <c r="AY1559" s="18" t="s">
        <v>129</v>
      </c>
      <c r="BE1559" s="140">
        <f>IF(N1559="základní",J1559,0)</f>
        <v>0</v>
      </c>
      <c r="BF1559" s="140">
        <f>IF(N1559="snížená",J1559,0)</f>
        <v>0</v>
      </c>
      <c r="BG1559" s="140">
        <f>IF(N1559="zákl. přenesená",J1559,0)</f>
        <v>0</v>
      </c>
      <c r="BH1559" s="140">
        <f>IF(N1559="sníž. přenesená",J1559,0)</f>
        <v>0</v>
      </c>
      <c r="BI1559" s="140">
        <f>IF(N1559="nulová",J1559,0)</f>
        <v>0</v>
      </c>
      <c r="BJ1559" s="18" t="s">
        <v>82</v>
      </c>
      <c r="BK1559" s="140">
        <f>ROUND(I1559*H1559,2)</f>
        <v>0</v>
      </c>
      <c r="BL1559" s="18" t="s">
        <v>136</v>
      </c>
      <c r="BM1559" s="139" t="s">
        <v>1702</v>
      </c>
    </row>
    <row r="1560" spans="2:65" s="1" customFormat="1" ht="97.5">
      <c r="B1560" s="33"/>
      <c r="D1560" s="146" t="s">
        <v>734</v>
      </c>
      <c r="F1560" s="183" t="s">
        <v>1703</v>
      </c>
      <c r="I1560" s="143"/>
      <c r="L1560" s="33"/>
      <c r="M1560" s="144"/>
      <c r="T1560" s="54"/>
      <c r="AT1560" s="18" t="s">
        <v>734</v>
      </c>
      <c r="AU1560" s="18" t="s">
        <v>84</v>
      </c>
    </row>
    <row r="1561" spans="2:65" s="12" customFormat="1" ht="11.25">
      <c r="B1561" s="145"/>
      <c r="D1561" s="146" t="s">
        <v>140</v>
      </c>
      <c r="E1561" s="147" t="s">
        <v>19</v>
      </c>
      <c r="F1561" s="148" t="s">
        <v>1704</v>
      </c>
      <c r="H1561" s="147" t="s">
        <v>19</v>
      </c>
      <c r="I1561" s="149"/>
      <c r="L1561" s="145"/>
      <c r="M1561" s="150"/>
      <c r="T1561" s="151"/>
      <c r="AT1561" s="147" t="s">
        <v>140</v>
      </c>
      <c r="AU1561" s="147" t="s">
        <v>84</v>
      </c>
      <c r="AV1561" s="12" t="s">
        <v>82</v>
      </c>
      <c r="AW1561" s="12" t="s">
        <v>35</v>
      </c>
      <c r="AX1561" s="12" t="s">
        <v>74</v>
      </c>
      <c r="AY1561" s="147" t="s">
        <v>129</v>
      </c>
    </row>
    <row r="1562" spans="2:65" s="12" customFormat="1" ht="11.25">
      <c r="B1562" s="145"/>
      <c r="D1562" s="146" t="s">
        <v>140</v>
      </c>
      <c r="E1562" s="147" t="s">
        <v>19</v>
      </c>
      <c r="F1562" s="148" t="s">
        <v>854</v>
      </c>
      <c r="H1562" s="147" t="s">
        <v>19</v>
      </c>
      <c r="I1562" s="149"/>
      <c r="L1562" s="145"/>
      <c r="M1562" s="150"/>
      <c r="T1562" s="151"/>
      <c r="AT1562" s="147" t="s">
        <v>140</v>
      </c>
      <c r="AU1562" s="147" t="s">
        <v>84</v>
      </c>
      <c r="AV1562" s="12" t="s">
        <v>82</v>
      </c>
      <c r="AW1562" s="12" t="s">
        <v>35</v>
      </c>
      <c r="AX1562" s="12" t="s">
        <v>74</v>
      </c>
      <c r="AY1562" s="147" t="s">
        <v>129</v>
      </c>
    </row>
    <row r="1563" spans="2:65" s="13" customFormat="1" ht="11.25">
      <c r="B1563" s="152"/>
      <c r="D1563" s="146" t="s">
        <v>140</v>
      </c>
      <c r="E1563" s="153" t="s">
        <v>19</v>
      </c>
      <c r="F1563" s="154" t="s">
        <v>82</v>
      </c>
      <c r="H1563" s="155">
        <v>1</v>
      </c>
      <c r="I1563" s="156"/>
      <c r="L1563" s="152"/>
      <c r="M1563" s="157"/>
      <c r="T1563" s="158"/>
      <c r="AT1563" s="153" t="s">
        <v>140</v>
      </c>
      <c r="AU1563" s="153" t="s">
        <v>84</v>
      </c>
      <c r="AV1563" s="13" t="s">
        <v>84</v>
      </c>
      <c r="AW1563" s="13" t="s">
        <v>35</v>
      </c>
      <c r="AX1563" s="13" t="s">
        <v>82</v>
      </c>
      <c r="AY1563" s="153" t="s">
        <v>129</v>
      </c>
    </row>
    <row r="1564" spans="2:65" s="1" customFormat="1" ht="16.5" customHeight="1">
      <c r="B1564" s="33"/>
      <c r="C1564" s="128" t="s">
        <v>1705</v>
      </c>
      <c r="D1564" s="128" t="s">
        <v>131</v>
      </c>
      <c r="E1564" s="129" t="s">
        <v>1706</v>
      </c>
      <c r="F1564" s="130" t="s">
        <v>1707</v>
      </c>
      <c r="G1564" s="131" t="s">
        <v>146</v>
      </c>
      <c r="H1564" s="132">
        <v>5</v>
      </c>
      <c r="I1564" s="133"/>
      <c r="J1564" s="134">
        <f>ROUND(I1564*H1564,2)</f>
        <v>0</v>
      </c>
      <c r="K1564" s="130" t="s">
        <v>19</v>
      </c>
      <c r="L1564" s="33"/>
      <c r="M1564" s="135" t="s">
        <v>19</v>
      </c>
      <c r="N1564" s="136" t="s">
        <v>45</v>
      </c>
      <c r="P1564" s="137">
        <f>O1564*H1564</f>
        <v>0</v>
      </c>
      <c r="Q1564" s="137">
        <v>0</v>
      </c>
      <c r="R1564" s="137">
        <f>Q1564*H1564</f>
        <v>0</v>
      </c>
      <c r="S1564" s="137">
        <v>0</v>
      </c>
      <c r="T1564" s="138">
        <f>S1564*H1564</f>
        <v>0</v>
      </c>
      <c r="AR1564" s="139" t="s">
        <v>136</v>
      </c>
      <c r="AT1564" s="139" t="s">
        <v>131</v>
      </c>
      <c r="AU1564" s="139" t="s">
        <v>84</v>
      </c>
      <c r="AY1564" s="18" t="s">
        <v>129</v>
      </c>
      <c r="BE1564" s="140">
        <f>IF(N1564="základní",J1564,0)</f>
        <v>0</v>
      </c>
      <c r="BF1564" s="140">
        <f>IF(N1564="snížená",J1564,0)</f>
        <v>0</v>
      </c>
      <c r="BG1564" s="140">
        <f>IF(N1564="zákl. přenesená",J1564,0)</f>
        <v>0</v>
      </c>
      <c r="BH1564" s="140">
        <f>IF(N1564="sníž. přenesená",J1564,0)</f>
        <v>0</v>
      </c>
      <c r="BI1564" s="140">
        <f>IF(N1564="nulová",J1564,0)</f>
        <v>0</v>
      </c>
      <c r="BJ1564" s="18" t="s">
        <v>82</v>
      </c>
      <c r="BK1564" s="140">
        <f>ROUND(I1564*H1564,2)</f>
        <v>0</v>
      </c>
      <c r="BL1564" s="18" t="s">
        <v>136</v>
      </c>
      <c r="BM1564" s="139" t="s">
        <v>1708</v>
      </c>
    </row>
    <row r="1565" spans="2:65" s="12" customFormat="1" ht="11.25">
      <c r="B1565" s="145"/>
      <c r="D1565" s="146" t="s">
        <v>140</v>
      </c>
      <c r="E1565" s="147" t="s">
        <v>19</v>
      </c>
      <c r="F1565" s="148" t="s">
        <v>1709</v>
      </c>
      <c r="H1565" s="147" t="s">
        <v>19</v>
      </c>
      <c r="I1565" s="149"/>
      <c r="L1565" s="145"/>
      <c r="M1565" s="150"/>
      <c r="T1565" s="151"/>
      <c r="AT1565" s="147" t="s">
        <v>140</v>
      </c>
      <c r="AU1565" s="147" t="s">
        <v>84</v>
      </c>
      <c r="AV1565" s="12" t="s">
        <v>82</v>
      </c>
      <c r="AW1565" s="12" t="s">
        <v>35</v>
      </c>
      <c r="AX1565" s="12" t="s">
        <v>74</v>
      </c>
      <c r="AY1565" s="147" t="s">
        <v>129</v>
      </c>
    </row>
    <row r="1566" spans="2:65" s="12" customFormat="1" ht="11.25">
      <c r="B1566" s="145"/>
      <c r="D1566" s="146" t="s">
        <v>140</v>
      </c>
      <c r="E1566" s="147" t="s">
        <v>19</v>
      </c>
      <c r="F1566" s="148" t="s">
        <v>854</v>
      </c>
      <c r="H1566" s="147" t="s">
        <v>19</v>
      </c>
      <c r="I1566" s="149"/>
      <c r="L1566" s="145"/>
      <c r="M1566" s="150"/>
      <c r="T1566" s="151"/>
      <c r="AT1566" s="147" t="s">
        <v>140</v>
      </c>
      <c r="AU1566" s="147" t="s">
        <v>84</v>
      </c>
      <c r="AV1566" s="12" t="s">
        <v>82</v>
      </c>
      <c r="AW1566" s="12" t="s">
        <v>35</v>
      </c>
      <c r="AX1566" s="12" t="s">
        <v>74</v>
      </c>
      <c r="AY1566" s="147" t="s">
        <v>129</v>
      </c>
    </row>
    <row r="1567" spans="2:65" s="13" customFormat="1" ht="11.25">
      <c r="B1567" s="152"/>
      <c r="D1567" s="146" t="s">
        <v>140</v>
      </c>
      <c r="E1567" s="153" t="s">
        <v>19</v>
      </c>
      <c r="F1567" s="154" t="s">
        <v>158</v>
      </c>
      <c r="H1567" s="155">
        <v>5</v>
      </c>
      <c r="I1567" s="156"/>
      <c r="L1567" s="152"/>
      <c r="M1567" s="157"/>
      <c r="T1567" s="158"/>
      <c r="AT1567" s="153" t="s">
        <v>140</v>
      </c>
      <c r="AU1567" s="153" t="s">
        <v>84</v>
      </c>
      <c r="AV1567" s="13" t="s">
        <v>84</v>
      </c>
      <c r="AW1567" s="13" t="s">
        <v>35</v>
      </c>
      <c r="AX1567" s="13" t="s">
        <v>82</v>
      </c>
      <c r="AY1567" s="153" t="s">
        <v>129</v>
      </c>
    </row>
    <row r="1568" spans="2:65" s="1" customFormat="1" ht="21.75" customHeight="1">
      <c r="B1568" s="33"/>
      <c r="C1568" s="128" t="s">
        <v>1710</v>
      </c>
      <c r="D1568" s="128" t="s">
        <v>131</v>
      </c>
      <c r="E1568" s="129" t="s">
        <v>1711</v>
      </c>
      <c r="F1568" s="130" t="s">
        <v>1712</v>
      </c>
      <c r="G1568" s="131" t="s">
        <v>146</v>
      </c>
      <c r="H1568" s="132">
        <v>2</v>
      </c>
      <c r="I1568" s="133"/>
      <c r="J1568" s="134">
        <f>ROUND(I1568*H1568,2)</f>
        <v>0</v>
      </c>
      <c r="K1568" s="130" t="s">
        <v>19</v>
      </c>
      <c r="L1568" s="33"/>
      <c r="M1568" s="135" t="s">
        <v>19</v>
      </c>
      <c r="N1568" s="136" t="s">
        <v>45</v>
      </c>
      <c r="P1568" s="137">
        <f>O1568*H1568</f>
        <v>0</v>
      </c>
      <c r="Q1568" s="137">
        <v>0</v>
      </c>
      <c r="R1568" s="137">
        <f>Q1568*H1568</f>
        <v>0</v>
      </c>
      <c r="S1568" s="137">
        <v>0</v>
      </c>
      <c r="T1568" s="138">
        <f>S1568*H1568</f>
        <v>0</v>
      </c>
      <c r="AR1568" s="139" t="s">
        <v>136</v>
      </c>
      <c r="AT1568" s="139" t="s">
        <v>131</v>
      </c>
      <c r="AU1568" s="139" t="s">
        <v>84</v>
      </c>
      <c r="AY1568" s="18" t="s">
        <v>129</v>
      </c>
      <c r="BE1568" s="140">
        <f>IF(N1568="základní",J1568,0)</f>
        <v>0</v>
      </c>
      <c r="BF1568" s="140">
        <f>IF(N1568="snížená",J1568,0)</f>
        <v>0</v>
      </c>
      <c r="BG1568" s="140">
        <f>IF(N1568="zákl. přenesená",J1568,0)</f>
        <v>0</v>
      </c>
      <c r="BH1568" s="140">
        <f>IF(N1568="sníž. přenesená",J1568,0)</f>
        <v>0</v>
      </c>
      <c r="BI1568" s="140">
        <f>IF(N1568="nulová",J1568,0)</f>
        <v>0</v>
      </c>
      <c r="BJ1568" s="18" t="s">
        <v>82</v>
      </c>
      <c r="BK1568" s="140">
        <f>ROUND(I1568*H1568,2)</f>
        <v>0</v>
      </c>
      <c r="BL1568" s="18" t="s">
        <v>136</v>
      </c>
      <c r="BM1568" s="139" t="s">
        <v>1713</v>
      </c>
    </row>
    <row r="1569" spans="2:65" s="12" customFormat="1" ht="22.5">
      <c r="B1569" s="145"/>
      <c r="D1569" s="146" t="s">
        <v>140</v>
      </c>
      <c r="E1569" s="147" t="s">
        <v>19</v>
      </c>
      <c r="F1569" s="148" t="s">
        <v>344</v>
      </c>
      <c r="H1569" s="147" t="s">
        <v>19</v>
      </c>
      <c r="I1569" s="149"/>
      <c r="L1569" s="145"/>
      <c r="M1569" s="150"/>
      <c r="T1569" s="151"/>
      <c r="AT1569" s="147" t="s">
        <v>140</v>
      </c>
      <c r="AU1569" s="147" t="s">
        <v>84</v>
      </c>
      <c r="AV1569" s="12" t="s">
        <v>82</v>
      </c>
      <c r="AW1569" s="12" t="s">
        <v>35</v>
      </c>
      <c r="AX1569" s="12" t="s">
        <v>74</v>
      </c>
      <c r="AY1569" s="147" t="s">
        <v>129</v>
      </c>
    </row>
    <row r="1570" spans="2:65" s="12" customFormat="1" ht="22.5">
      <c r="B1570" s="145"/>
      <c r="D1570" s="146" t="s">
        <v>140</v>
      </c>
      <c r="E1570" s="147" t="s">
        <v>19</v>
      </c>
      <c r="F1570" s="148" t="s">
        <v>345</v>
      </c>
      <c r="H1570" s="147" t="s">
        <v>19</v>
      </c>
      <c r="I1570" s="149"/>
      <c r="L1570" s="145"/>
      <c r="M1570" s="150"/>
      <c r="T1570" s="151"/>
      <c r="AT1570" s="147" t="s">
        <v>140</v>
      </c>
      <c r="AU1570" s="147" t="s">
        <v>84</v>
      </c>
      <c r="AV1570" s="12" t="s">
        <v>82</v>
      </c>
      <c r="AW1570" s="12" t="s">
        <v>35</v>
      </c>
      <c r="AX1570" s="12" t="s">
        <v>74</v>
      </c>
      <c r="AY1570" s="147" t="s">
        <v>129</v>
      </c>
    </row>
    <row r="1571" spans="2:65" s="13" customFormat="1" ht="11.25">
      <c r="B1571" s="152"/>
      <c r="D1571" s="146" t="s">
        <v>140</v>
      </c>
      <c r="E1571" s="153" t="s">
        <v>19</v>
      </c>
      <c r="F1571" s="154" t="s">
        <v>84</v>
      </c>
      <c r="H1571" s="155">
        <v>2</v>
      </c>
      <c r="I1571" s="156"/>
      <c r="L1571" s="152"/>
      <c r="M1571" s="157"/>
      <c r="T1571" s="158"/>
      <c r="AT1571" s="153" t="s">
        <v>140</v>
      </c>
      <c r="AU1571" s="153" t="s">
        <v>84</v>
      </c>
      <c r="AV1571" s="13" t="s">
        <v>84</v>
      </c>
      <c r="AW1571" s="13" t="s">
        <v>35</v>
      </c>
      <c r="AX1571" s="13" t="s">
        <v>82</v>
      </c>
      <c r="AY1571" s="153" t="s">
        <v>129</v>
      </c>
    </row>
    <row r="1572" spans="2:65" s="12" customFormat="1" ht="22.5">
      <c r="B1572" s="145"/>
      <c r="D1572" s="146" t="s">
        <v>140</v>
      </c>
      <c r="E1572" s="147" t="s">
        <v>19</v>
      </c>
      <c r="F1572" s="148" t="s">
        <v>1714</v>
      </c>
      <c r="H1572" s="147" t="s">
        <v>19</v>
      </c>
      <c r="I1572" s="149"/>
      <c r="L1572" s="145"/>
      <c r="M1572" s="150"/>
      <c r="T1572" s="151"/>
      <c r="AT1572" s="147" t="s">
        <v>140</v>
      </c>
      <c r="AU1572" s="147" t="s">
        <v>84</v>
      </c>
      <c r="AV1572" s="12" t="s">
        <v>82</v>
      </c>
      <c r="AW1572" s="12" t="s">
        <v>35</v>
      </c>
      <c r="AX1572" s="12" t="s">
        <v>74</v>
      </c>
      <c r="AY1572" s="147" t="s">
        <v>129</v>
      </c>
    </row>
    <row r="1573" spans="2:65" s="11" customFormat="1" ht="22.9" customHeight="1">
      <c r="B1573" s="116"/>
      <c r="D1573" s="117" t="s">
        <v>73</v>
      </c>
      <c r="E1573" s="126" t="s">
        <v>178</v>
      </c>
      <c r="F1573" s="126" t="s">
        <v>1715</v>
      </c>
      <c r="I1573" s="119"/>
      <c r="J1573" s="127">
        <f>BK1573</f>
        <v>0</v>
      </c>
      <c r="L1573" s="116"/>
      <c r="M1573" s="121"/>
      <c r="P1573" s="122">
        <f>SUM(P1574:P1628)</f>
        <v>0</v>
      </c>
      <c r="R1573" s="122">
        <f>SUM(R1574:R1628)</f>
        <v>12.414080000000002</v>
      </c>
      <c r="T1573" s="123">
        <f>SUM(T1574:T1628)</f>
        <v>108.036</v>
      </c>
      <c r="AR1573" s="117" t="s">
        <v>82</v>
      </c>
      <c r="AT1573" s="124" t="s">
        <v>73</v>
      </c>
      <c r="AU1573" s="124" t="s">
        <v>82</v>
      </c>
      <c r="AY1573" s="117" t="s">
        <v>129</v>
      </c>
      <c r="BK1573" s="125">
        <f>SUM(BK1574:BK1628)</f>
        <v>0</v>
      </c>
    </row>
    <row r="1574" spans="2:65" s="1" customFormat="1" ht="33" customHeight="1">
      <c r="B1574" s="33"/>
      <c r="C1574" s="128" t="s">
        <v>1716</v>
      </c>
      <c r="D1574" s="128" t="s">
        <v>131</v>
      </c>
      <c r="E1574" s="129" t="s">
        <v>1717</v>
      </c>
      <c r="F1574" s="130" t="s">
        <v>1718</v>
      </c>
      <c r="G1574" s="131" t="s">
        <v>252</v>
      </c>
      <c r="H1574" s="132">
        <v>700</v>
      </c>
      <c r="I1574" s="133"/>
      <c r="J1574" s="134">
        <f>ROUND(I1574*H1574,2)</f>
        <v>0</v>
      </c>
      <c r="K1574" s="130" t="s">
        <v>135</v>
      </c>
      <c r="L1574" s="33"/>
      <c r="M1574" s="135" t="s">
        <v>19</v>
      </c>
      <c r="N1574" s="136" t="s">
        <v>45</v>
      </c>
      <c r="P1574" s="137">
        <f>O1574*H1574</f>
        <v>0</v>
      </c>
      <c r="Q1574" s="137">
        <v>6.0000000000000002E-5</v>
      </c>
      <c r="R1574" s="137">
        <f>Q1574*H1574</f>
        <v>4.2000000000000003E-2</v>
      </c>
      <c r="S1574" s="137">
        <v>0</v>
      </c>
      <c r="T1574" s="138">
        <f>S1574*H1574</f>
        <v>0</v>
      </c>
      <c r="AR1574" s="139" t="s">
        <v>136</v>
      </c>
      <c r="AT1574" s="139" t="s">
        <v>131</v>
      </c>
      <c r="AU1574" s="139" t="s">
        <v>84</v>
      </c>
      <c r="AY1574" s="18" t="s">
        <v>129</v>
      </c>
      <c r="BE1574" s="140">
        <f>IF(N1574="základní",J1574,0)</f>
        <v>0</v>
      </c>
      <c r="BF1574" s="140">
        <f>IF(N1574="snížená",J1574,0)</f>
        <v>0</v>
      </c>
      <c r="BG1574" s="140">
        <f>IF(N1574="zákl. přenesená",J1574,0)</f>
        <v>0</v>
      </c>
      <c r="BH1574" s="140">
        <f>IF(N1574="sníž. přenesená",J1574,0)</f>
        <v>0</v>
      </c>
      <c r="BI1574" s="140">
        <f>IF(N1574="nulová",J1574,0)</f>
        <v>0</v>
      </c>
      <c r="BJ1574" s="18" t="s">
        <v>82</v>
      </c>
      <c r="BK1574" s="140">
        <f>ROUND(I1574*H1574,2)</f>
        <v>0</v>
      </c>
      <c r="BL1574" s="18" t="s">
        <v>136</v>
      </c>
      <c r="BM1574" s="139" t="s">
        <v>1719</v>
      </c>
    </row>
    <row r="1575" spans="2:65" s="1" customFormat="1" ht="11.25">
      <c r="B1575" s="33"/>
      <c r="D1575" s="141" t="s">
        <v>138</v>
      </c>
      <c r="F1575" s="142" t="s">
        <v>1720</v>
      </c>
      <c r="I1575" s="143"/>
      <c r="L1575" s="33"/>
      <c r="M1575" s="144"/>
      <c r="T1575" s="54"/>
      <c r="AT1575" s="18" t="s">
        <v>138</v>
      </c>
      <c r="AU1575" s="18" t="s">
        <v>84</v>
      </c>
    </row>
    <row r="1576" spans="2:65" s="12" customFormat="1" ht="22.5">
      <c r="B1576" s="145"/>
      <c r="D1576" s="146" t="s">
        <v>140</v>
      </c>
      <c r="E1576" s="147" t="s">
        <v>19</v>
      </c>
      <c r="F1576" s="148" t="s">
        <v>200</v>
      </c>
      <c r="H1576" s="147" t="s">
        <v>19</v>
      </c>
      <c r="I1576" s="149"/>
      <c r="L1576" s="145"/>
      <c r="M1576" s="150"/>
      <c r="T1576" s="151"/>
      <c r="AT1576" s="147" t="s">
        <v>140</v>
      </c>
      <c r="AU1576" s="147" t="s">
        <v>84</v>
      </c>
      <c r="AV1576" s="12" t="s">
        <v>82</v>
      </c>
      <c r="AW1576" s="12" t="s">
        <v>35</v>
      </c>
      <c r="AX1576" s="12" t="s">
        <v>74</v>
      </c>
      <c r="AY1576" s="147" t="s">
        <v>129</v>
      </c>
    </row>
    <row r="1577" spans="2:65" s="13" customFormat="1" ht="11.25">
      <c r="B1577" s="152"/>
      <c r="D1577" s="146" t="s">
        <v>140</v>
      </c>
      <c r="E1577" s="153" t="s">
        <v>19</v>
      </c>
      <c r="F1577" s="154" t="s">
        <v>1721</v>
      </c>
      <c r="H1577" s="155">
        <v>700</v>
      </c>
      <c r="I1577" s="156"/>
      <c r="L1577" s="152"/>
      <c r="M1577" s="157"/>
      <c r="T1577" s="158"/>
      <c r="AT1577" s="153" t="s">
        <v>140</v>
      </c>
      <c r="AU1577" s="153" t="s">
        <v>84</v>
      </c>
      <c r="AV1577" s="13" t="s">
        <v>84</v>
      </c>
      <c r="AW1577" s="13" t="s">
        <v>35</v>
      </c>
      <c r="AX1577" s="13" t="s">
        <v>82</v>
      </c>
      <c r="AY1577" s="153" t="s">
        <v>129</v>
      </c>
    </row>
    <row r="1578" spans="2:65" s="1" customFormat="1" ht="24.2" customHeight="1">
      <c r="B1578" s="33"/>
      <c r="C1578" s="128" t="s">
        <v>1722</v>
      </c>
      <c r="D1578" s="128" t="s">
        <v>131</v>
      </c>
      <c r="E1578" s="129" t="s">
        <v>1723</v>
      </c>
      <c r="F1578" s="130" t="s">
        <v>1724</v>
      </c>
      <c r="G1578" s="131" t="s">
        <v>252</v>
      </c>
      <c r="H1578" s="132">
        <v>1400</v>
      </c>
      <c r="I1578" s="133"/>
      <c r="J1578" s="134">
        <f>ROUND(I1578*H1578,2)</f>
        <v>0</v>
      </c>
      <c r="K1578" s="130" t="s">
        <v>135</v>
      </c>
      <c r="L1578" s="33"/>
      <c r="M1578" s="135" t="s">
        <v>19</v>
      </c>
      <c r="N1578" s="136" t="s">
        <v>45</v>
      </c>
      <c r="P1578" s="137">
        <f>O1578*H1578</f>
        <v>0</v>
      </c>
      <c r="Q1578" s="137">
        <v>2.0000000000000001E-4</v>
      </c>
      <c r="R1578" s="137">
        <f>Q1578*H1578</f>
        <v>0.28000000000000003</v>
      </c>
      <c r="S1578" s="137">
        <v>0</v>
      </c>
      <c r="T1578" s="138">
        <f>S1578*H1578</f>
        <v>0</v>
      </c>
      <c r="AR1578" s="139" t="s">
        <v>136</v>
      </c>
      <c r="AT1578" s="139" t="s">
        <v>131</v>
      </c>
      <c r="AU1578" s="139" t="s">
        <v>84</v>
      </c>
      <c r="AY1578" s="18" t="s">
        <v>129</v>
      </c>
      <c r="BE1578" s="140">
        <f>IF(N1578="základní",J1578,0)</f>
        <v>0</v>
      </c>
      <c r="BF1578" s="140">
        <f>IF(N1578="snížená",J1578,0)</f>
        <v>0</v>
      </c>
      <c r="BG1578" s="140">
        <f>IF(N1578="zákl. přenesená",J1578,0)</f>
        <v>0</v>
      </c>
      <c r="BH1578" s="140">
        <f>IF(N1578="sníž. přenesená",J1578,0)</f>
        <v>0</v>
      </c>
      <c r="BI1578" s="140">
        <f>IF(N1578="nulová",J1578,0)</f>
        <v>0</v>
      </c>
      <c r="BJ1578" s="18" t="s">
        <v>82</v>
      </c>
      <c r="BK1578" s="140">
        <f>ROUND(I1578*H1578,2)</f>
        <v>0</v>
      </c>
      <c r="BL1578" s="18" t="s">
        <v>136</v>
      </c>
      <c r="BM1578" s="139" t="s">
        <v>1725</v>
      </c>
    </row>
    <row r="1579" spans="2:65" s="1" customFormat="1" ht="11.25">
      <c r="B1579" s="33"/>
      <c r="D1579" s="141" t="s">
        <v>138</v>
      </c>
      <c r="F1579" s="142" t="s">
        <v>1726</v>
      </c>
      <c r="I1579" s="143"/>
      <c r="L1579" s="33"/>
      <c r="M1579" s="144"/>
      <c r="T1579" s="54"/>
      <c r="AT1579" s="18" t="s">
        <v>138</v>
      </c>
      <c r="AU1579" s="18" t="s">
        <v>84</v>
      </c>
    </row>
    <row r="1580" spans="2:65" s="12" customFormat="1" ht="22.5">
      <c r="B1580" s="145"/>
      <c r="D1580" s="146" t="s">
        <v>140</v>
      </c>
      <c r="E1580" s="147" t="s">
        <v>19</v>
      </c>
      <c r="F1580" s="148" t="s">
        <v>200</v>
      </c>
      <c r="H1580" s="147" t="s">
        <v>19</v>
      </c>
      <c r="I1580" s="149"/>
      <c r="L1580" s="145"/>
      <c r="M1580" s="150"/>
      <c r="T1580" s="151"/>
      <c r="AT1580" s="147" t="s">
        <v>140</v>
      </c>
      <c r="AU1580" s="147" t="s">
        <v>84</v>
      </c>
      <c r="AV1580" s="12" t="s">
        <v>82</v>
      </c>
      <c r="AW1580" s="12" t="s">
        <v>35</v>
      </c>
      <c r="AX1580" s="12" t="s">
        <v>74</v>
      </c>
      <c r="AY1580" s="147" t="s">
        <v>129</v>
      </c>
    </row>
    <row r="1581" spans="2:65" s="13" customFormat="1" ht="11.25">
      <c r="B1581" s="152"/>
      <c r="D1581" s="146" t="s">
        <v>140</v>
      </c>
      <c r="E1581" s="153" t="s">
        <v>19</v>
      </c>
      <c r="F1581" s="154" t="s">
        <v>1727</v>
      </c>
      <c r="H1581" s="155">
        <v>1400</v>
      </c>
      <c r="I1581" s="156"/>
      <c r="L1581" s="152"/>
      <c r="M1581" s="157"/>
      <c r="T1581" s="158"/>
      <c r="AT1581" s="153" t="s">
        <v>140</v>
      </c>
      <c r="AU1581" s="153" t="s">
        <v>84</v>
      </c>
      <c r="AV1581" s="13" t="s">
        <v>84</v>
      </c>
      <c r="AW1581" s="13" t="s">
        <v>35</v>
      </c>
      <c r="AX1581" s="13" t="s">
        <v>82</v>
      </c>
      <c r="AY1581" s="153" t="s">
        <v>129</v>
      </c>
    </row>
    <row r="1582" spans="2:65" s="1" customFormat="1" ht="37.9" customHeight="1">
      <c r="B1582" s="33"/>
      <c r="C1582" s="128" t="s">
        <v>1728</v>
      </c>
      <c r="D1582" s="128" t="s">
        <v>131</v>
      </c>
      <c r="E1582" s="129" t="s">
        <v>1729</v>
      </c>
      <c r="F1582" s="130" t="s">
        <v>1730</v>
      </c>
      <c r="G1582" s="131" t="s">
        <v>252</v>
      </c>
      <c r="H1582" s="132">
        <v>700</v>
      </c>
      <c r="I1582" s="133"/>
      <c r="J1582" s="134">
        <f>ROUND(I1582*H1582,2)</f>
        <v>0</v>
      </c>
      <c r="K1582" s="130" t="s">
        <v>135</v>
      </c>
      <c r="L1582" s="33"/>
      <c r="M1582" s="135" t="s">
        <v>19</v>
      </c>
      <c r="N1582" s="136" t="s">
        <v>45</v>
      </c>
      <c r="P1582" s="137">
        <f>O1582*H1582</f>
        <v>0</v>
      </c>
      <c r="Q1582" s="137">
        <v>0</v>
      </c>
      <c r="R1582" s="137">
        <f>Q1582*H1582</f>
        <v>0</v>
      </c>
      <c r="S1582" s="137">
        <v>0</v>
      </c>
      <c r="T1582" s="138">
        <f>S1582*H1582</f>
        <v>0</v>
      </c>
      <c r="AR1582" s="139" t="s">
        <v>136</v>
      </c>
      <c r="AT1582" s="139" t="s">
        <v>131</v>
      </c>
      <c r="AU1582" s="139" t="s">
        <v>84</v>
      </c>
      <c r="AY1582" s="18" t="s">
        <v>129</v>
      </c>
      <c r="BE1582" s="140">
        <f>IF(N1582="základní",J1582,0)</f>
        <v>0</v>
      </c>
      <c r="BF1582" s="140">
        <f>IF(N1582="snížená",J1582,0)</f>
        <v>0</v>
      </c>
      <c r="BG1582" s="140">
        <f>IF(N1582="zákl. přenesená",J1582,0)</f>
        <v>0</v>
      </c>
      <c r="BH1582" s="140">
        <f>IF(N1582="sníž. přenesená",J1582,0)</f>
        <v>0</v>
      </c>
      <c r="BI1582" s="140">
        <f>IF(N1582="nulová",J1582,0)</f>
        <v>0</v>
      </c>
      <c r="BJ1582" s="18" t="s">
        <v>82</v>
      </c>
      <c r="BK1582" s="140">
        <f>ROUND(I1582*H1582,2)</f>
        <v>0</v>
      </c>
      <c r="BL1582" s="18" t="s">
        <v>136</v>
      </c>
      <c r="BM1582" s="139" t="s">
        <v>1731</v>
      </c>
    </row>
    <row r="1583" spans="2:65" s="1" customFormat="1" ht="11.25">
      <c r="B1583" s="33"/>
      <c r="D1583" s="141" t="s">
        <v>138</v>
      </c>
      <c r="F1583" s="142" t="s">
        <v>1732</v>
      </c>
      <c r="I1583" s="143"/>
      <c r="L1583" s="33"/>
      <c r="M1583" s="144"/>
      <c r="T1583" s="54"/>
      <c r="AT1583" s="18" t="s">
        <v>138</v>
      </c>
      <c r="AU1583" s="18" t="s">
        <v>84</v>
      </c>
    </row>
    <row r="1584" spans="2:65" s="1" customFormat="1" ht="49.15" customHeight="1">
      <c r="B1584" s="33"/>
      <c r="C1584" s="128" t="s">
        <v>1733</v>
      </c>
      <c r="D1584" s="128" t="s">
        <v>131</v>
      </c>
      <c r="E1584" s="129" t="s">
        <v>1734</v>
      </c>
      <c r="F1584" s="130" t="s">
        <v>1735</v>
      </c>
      <c r="G1584" s="131" t="s">
        <v>252</v>
      </c>
      <c r="H1584" s="132">
        <v>50</v>
      </c>
      <c r="I1584" s="133"/>
      <c r="J1584" s="134">
        <f>ROUND(I1584*H1584,2)</f>
        <v>0</v>
      </c>
      <c r="K1584" s="130" t="s">
        <v>135</v>
      </c>
      <c r="L1584" s="33"/>
      <c r="M1584" s="135" t="s">
        <v>19</v>
      </c>
      <c r="N1584" s="136" t="s">
        <v>45</v>
      </c>
      <c r="P1584" s="137">
        <f>O1584*H1584</f>
        <v>0</v>
      </c>
      <c r="Q1584" s="137">
        <v>0.15540000000000001</v>
      </c>
      <c r="R1584" s="137">
        <f>Q1584*H1584</f>
        <v>7.7700000000000005</v>
      </c>
      <c r="S1584" s="137">
        <v>0</v>
      </c>
      <c r="T1584" s="138">
        <f>S1584*H1584</f>
        <v>0</v>
      </c>
      <c r="AR1584" s="139" t="s">
        <v>136</v>
      </c>
      <c r="AT1584" s="139" t="s">
        <v>131</v>
      </c>
      <c r="AU1584" s="139" t="s">
        <v>84</v>
      </c>
      <c r="AY1584" s="18" t="s">
        <v>129</v>
      </c>
      <c r="BE1584" s="140">
        <f>IF(N1584="základní",J1584,0)</f>
        <v>0</v>
      </c>
      <c r="BF1584" s="140">
        <f>IF(N1584="snížená",J1584,0)</f>
        <v>0</v>
      </c>
      <c r="BG1584" s="140">
        <f>IF(N1584="zákl. přenesená",J1584,0)</f>
        <v>0</v>
      </c>
      <c r="BH1584" s="140">
        <f>IF(N1584="sníž. přenesená",J1584,0)</f>
        <v>0</v>
      </c>
      <c r="BI1584" s="140">
        <f>IF(N1584="nulová",J1584,0)</f>
        <v>0</v>
      </c>
      <c r="BJ1584" s="18" t="s">
        <v>82</v>
      </c>
      <c r="BK1584" s="140">
        <f>ROUND(I1584*H1584,2)</f>
        <v>0</v>
      </c>
      <c r="BL1584" s="18" t="s">
        <v>136</v>
      </c>
      <c r="BM1584" s="139" t="s">
        <v>1736</v>
      </c>
    </row>
    <row r="1585" spans="2:65" s="1" customFormat="1" ht="11.25">
      <c r="B1585" s="33"/>
      <c r="D1585" s="141" t="s">
        <v>138</v>
      </c>
      <c r="F1585" s="142" t="s">
        <v>1737</v>
      </c>
      <c r="I1585" s="143"/>
      <c r="L1585" s="33"/>
      <c r="M1585" s="144"/>
      <c r="T1585" s="54"/>
      <c r="AT1585" s="18" t="s">
        <v>138</v>
      </c>
      <c r="AU1585" s="18" t="s">
        <v>84</v>
      </c>
    </row>
    <row r="1586" spans="2:65" s="1" customFormat="1" ht="16.5" customHeight="1">
      <c r="B1586" s="33"/>
      <c r="C1586" s="173" t="s">
        <v>1738</v>
      </c>
      <c r="D1586" s="173" t="s">
        <v>623</v>
      </c>
      <c r="E1586" s="174" t="s">
        <v>1739</v>
      </c>
      <c r="F1586" s="175" t="s">
        <v>1740</v>
      </c>
      <c r="G1586" s="176" t="s">
        <v>252</v>
      </c>
      <c r="H1586" s="177">
        <v>51</v>
      </c>
      <c r="I1586" s="178"/>
      <c r="J1586" s="179">
        <f>ROUND(I1586*H1586,2)</f>
        <v>0</v>
      </c>
      <c r="K1586" s="175" t="s">
        <v>135</v>
      </c>
      <c r="L1586" s="180"/>
      <c r="M1586" s="181" t="s">
        <v>19</v>
      </c>
      <c r="N1586" s="182" t="s">
        <v>45</v>
      </c>
      <c r="P1586" s="137">
        <f>O1586*H1586</f>
        <v>0</v>
      </c>
      <c r="Q1586" s="137">
        <v>0.08</v>
      </c>
      <c r="R1586" s="137">
        <f>Q1586*H1586</f>
        <v>4.08</v>
      </c>
      <c r="S1586" s="137">
        <v>0</v>
      </c>
      <c r="T1586" s="138">
        <f>S1586*H1586</f>
        <v>0</v>
      </c>
      <c r="AR1586" s="139" t="s">
        <v>173</v>
      </c>
      <c r="AT1586" s="139" t="s">
        <v>623</v>
      </c>
      <c r="AU1586" s="139" t="s">
        <v>84</v>
      </c>
      <c r="AY1586" s="18" t="s">
        <v>129</v>
      </c>
      <c r="BE1586" s="140">
        <f>IF(N1586="základní",J1586,0)</f>
        <v>0</v>
      </c>
      <c r="BF1586" s="140">
        <f>IF(N1586="snížená",J1586,0)</f>
        <v>0</v>
      </c>
      <c r="BG1586" s="140">
        <f>IF(N1586="zákl. přenesená",J1586,0)</f>
        <v>0</v>
      </c>
      <c r="BH1586" s="140">
        <f>IF(N1586="sníž. přenesená",J1586,0)</f>
        <v>0</v>
      </c>
      <c r="BI1586" s="140">
        <f>IF(N1586="nulová",J1586,0)</f>
        <v>0</v>
      </c>
      <c r="BJ1586" s="18" t="s">
        <v>82</v>
      </c>
      <c r="BK1586" s="140">
        <f>ROUND(I1586*H1586,2)</f>
        <v>0</v>
      </c>
      <c r="BL1586" s="18" t="s">
        <v>136</v>
      </c>
      <c r="BM1586" s="139" t="s">
        <v>1741</v>
      </c>
    </row>
    <row r="1587" spans="2:65" s="13" customFormat="1" ht="11.25">
      <c r="B1587" s="152"/>
      <c r="D1587" s="146" t="s">
        <v>140</v>
      </c>
      <c r="F1587" s="154" t="s">
        <v>1742</v>
      </c>
      <c r="H1587" s="155">
        <v>51</v>
      </c>
      <c r="I1587" s="156"/>
      <c r="L1587" s="152"/>
      <c r="M1587" s="157"/>
      <c r="T1587" s="158"/>
      <c r="AT1587" s="153" t="s">
        <v>140</v>
      </c>
      <c r="AU1587" s="153" t="s">
        <v>84</v>
      </c>
      <c r="AV1587" s="13" t="s">
        <v>84</v>
      </c>
      <c r="AW1587" s="13" t="s">
        <v>4</v>
      </c>
      <c r="AX1587" s="13" t="s">
        <v>82</v>
      </c>
      <c r="AY1587" s="153" t="s">
        <v>129</v>
      </c>
    </row>
    <row r="1588" spans="2:65" s="1" customFormat="1" ht="37.9" customHeight="1">
      <c r="B1588" s="33"/>
      <c r="C1588" s="128" t="s">
        <v>1743</v>
      </c>
      <c r="D1588" s="128" t="s">
        <v>131</v>
      </c>
      <c r="E1588" s="129" t="s">
        <v>1744</v>
      </c>
      <c r="F1588" s="130" t="s">
        <v>1745</v>
      </c>
      <c r="G1588" s="131" t="s">
        <v>252</v>
      </c>
      <c r="H1588" s="132">
        <v>2183</v>
      </c>
      <c r="I1588" s="133"/>
      <c r="J1588" s="134">
        <f>ROUND(I1588*H1588,2)</f>
        <v>0</v>
      </c>
      <c r="K1588" s="130" t="s">
        <v>135</v>
      </c>
      <c r="L1588" s="33"/>
      <c r="M1588" s="135" t="s">
        <v>19</v>
      </c>
      <c r="N1588" s="136" t="s">
        <v>45</v>
      </c>
      <c r="P1588" s="137">
        <f>O1588*H1588</f>
        <v>0</v>
      </c>
      <c r="Q1588" s="137">
        <v>0</v>
      </c>
      <c r="R1588" s="137">
        <f>Q1588*H1588</f>
        <v>0</v>
      </c>
      <c r="S1588" s="137">
        <v>0</v>
      </c>
      <c r="T1588" s="138">
        <f>S1588*H1588</f>
        <v>0</v>
      </c>
      <c r="AR1588" s="139" t="s">
        <v>136</v>
      </c>
      <c r="AT1588" s="139" t="s">
        <v>131</v>
      </c>
      <c r="AU1588" s="139" t="s">
        <v>84</v>
      </c>
      <c r="AY1588" s="18" t="s">
        <v>129</v>
      </c>
      <c r="BE1588" s="140">
        <f>IF(N1588="základní",J1588,0)</f>
        <v>0</v>
      </c>
      <c r="BF1588" s="140">
        <f>IF(N1588="snížená",J1588,0)</f>
        <v>0</v>
      </c>
      <c r="BG1588" s="140">
        <f>IF(N1588="zákl. přenesená",J1588,0)</f>
        <v>0</v>
      </c>
      <c r="BH1588" s="140">
        <f>IF(N1588="sníž. přenesená",J1588,0)</f>
        <v>0</v>
      </c>
      <c r="BI1588" s="140">
        <f>IF(N1588="nulová",J1588,0)</f>
        <v>0</v>
      </c>
      <c r="BJ1588" s="18" t="s">
        <v>82</v>
      </c>
      <c r="BK1588" s="140">
        <f>ROUND(I1588*H1588,2)</f>
        <v>0</v>
      </c>
      <c r="BL1588" s="18" t="s">
        <v>136</v>
      </c>
      <c r="BM1588" s="139" t="s">
        <v>1746</v>
      </c>
    </row>
    <row r="1589" spans="2:65" s="1" customFormat="1" ht="11.25">
      <c r="B1589" s="33"/>
      <c r="D1589" s="141" t="s">
        <v>138</v>
      </c>
      <c r="F1589" s="142" t="s">
        <v>1747</v>
      </c>
      <c r="I1589" s="143"/>
      <c r="L1589" s="33"/>
      <c r="M1589" s="144"/>
      <c r="T1589" s="54"/>
      <c r="AT1589" s="18" t="s">
        <v>138</v>
      </c>
      <c r="AU1589" s="18" t="s">
        <v>84</v>
      </c>
    </row>
    <row r="1590" spans="2:65" s="1" customFormat="1" ht="55.5" customHeight="1">
      <c r="B1590" s="33"/>
      <c r="C1590" s="128" t="s">
        <v>1748</v>
      </c>
      <c r="D1590" s="128" t="s">
        <v>131</v>
      </c>
      <c r="E1590" s="129" t="s">
        <v>1749</v>
      </c>
      <c r="F1590" s="130" t="s">
        <v>1750</v>
      </c>
      <c r="G1590" s="131" t="s">
        <v>252</v>
      </c>
      <c r="H1590" s="132">
        <v>2183</v>
      </c>
      <c r="I1590" s="133"/>
      <c r="J1590" s="134">
        <f>ROUND(I1590*H1590,2)</f>
        <v>0</v>
      </c>
      <c r="K1590" s="130" t="s">
        <v>135</v>
      </c>
      <c r="L1590" s="33"/>
      <c r="M1590" s="135" t="s">
        <v>19</v>
      </c>
      <c r="N1590" s="136" t="s">
        <v>45</v>
      </c>
      <c r="P1590" s="137">
        <f>O1590*H1590</f>
        <v>0</v>
      </c>
      <c r="Q1590" s="137">
        <v>1.1E-4</v>
      </c>
      <c r="R1590" s="137">
        <f>Q1590*H1590</f>
        <v>0.24013000000000001</v>
      </c>
      <c r="S1590" s="137">
        <v>0</v>
      </c>
      <c r="T1590" s="138">
        <f>S1590*H1590</f>
        <v>0</v>
      </c>
      <c r="AR1590" s="139" t="s">
        <v>136</v>
      </c>
      <c r="AT1590" s="139" t="s">
        <v>131</v>
      </c>
      <c r="AU1590" s="139" t="s">
        <v>84</v>
      </c>
      <c r="AY1590" s="18" t="s">
        <v>129</v>
      </c>
      <c r="BE1590" s="140">
        <f>IF(N1590="základní",J1590,0)</f>
        <v>0</v>
      </c>
      <c r="BF1590" s="140">
        <f>IF(N1590="snížená",J1590,0)</f>
        <v>0</v>
      </c>
      <c r="BG1590" s="140">
        <f>IF(N1590="zákl. přenesená",J1590,0)</f>
        <v>0</v>
      </c>
      <c r="BH1590" s="140">
        <f>IF(N1590="sníž. přenesená",J1590,0)</f>
        <v>0</v>
      </c>
      <c r="BI1590" s="140">
        <f>IF(N1590="nulová",J1590,0)</f>
        <v>0</v>
      </c>
      <c r="BJ1590" s="18" t="s">
        <v>82</v>
      </c>
      <c r="BK1590" s="140">
        <f>ROUND(I1590*H1590,2)</f>
        <v>0</v>
      </c>
      <c r="BL1590" s="18" t="s">
        <v>136</v>
      </c>
      <c r="BM1590" s="139" t="s">
        <v>1751</v>
      </c>
    </row>
    <row r="1591" spans="2:65" s="1" customFormat="1" ht="11.25">
      <c r="B1591" s="33"/>
      <c r="D1591" s="141" t="s">
        <v>138</v>
      </c>
      <c r="F1591" s="142" t="s">
        <v>1752</v>
      </c>
      <c r="I1591" s="143"/>
      <c r="L1591" s="33"/>
      <c r="M1591" s="144"/>
      <c r="T1591" s="54"/>
      <c r="AT1591" s="18" t="s">
        <v>138</v>
      </c>
      <c r="AU1591" s="18" t="s">
        <v>84</v>
      </c>
    </row>
    <row r="1592" spans="2:65" s="1" customFormat="1" ht="24.2" customHeight="1">
      <c r="B1592" s="33"/>
      <c r="C1592" s="128" t="s">
        <v>1753</v>
      </c>
      <c r="D1592" s="128" t="s">
        <v>131</v>
      </c>
      <c r="E1592" s="129" t="s">
        <v>1754</v>
      </c>
      <c r="F1592" s="130" t="s">
        <v>1755</v>
      </c>
      <c r="G1592" s="131" t="s">
        <v>252</v>
      </c>
      <c r="H1592" s="132">
        <v>2183</v>
      </c>
      <c r="I1592" s="133"/>
      <c r="J1592" s="134">
        <f>ROUND(I1592*H1592,2)</f>
        <v>0</v>
      </c>
      <c r="K1592" s="130" t="s">
        <v>135</v>
      </c>
      <c r="L1592" s="33"/>
      <c r="M1592" s="135" t="s">
        <v>19</v>
      </c>
      <c r="N1592" s="136" t="s">
        <v>45</v>
      </c>
      <c r="P1592" s="137">
        <f>O1592*H1592</f>
        <v>0</v>
      </c>
      <c r="Q1592" s="137">
        <v>0</v>
      </c>
      <c r="R1592" s="137">
        <f>Q1592*H1592</f>
        <v>0</v>
      </c>
      <c r="S1592" s="137">
        <v>0</v>
      </c>
      <c r="T1592" s="138">
        <f>S1592*H1592</f>
        <v>0</v>
      </c>
      <c r="AR1592" s="139" t="s">
        <v>136</v>
      </c>
      <c r="AT1592" s="139" t="s">
        <v>131</v>
      </c>
      <c r="AU1592" s="139" t="s">
        <v>84</v>
      </c>
      <c r="AY1592" s="18" t="s">
        <v>129</v>
      </c>
      <c r="BE1592" s="140">
        <f>IF(N1592="základní",J1592,0)</f>
        <v>0</v>
      </c>
      <c r="BF1592" s="140">
        <f>IF(N1592="snížená",J1592,0)</f>
        <v>0</v>
      </c>
      <c r="BG1592" s="140">
        <f>IF(N1592="zákl. přenesená",J1592,0)</f>
        <v>0</v>
      </c>
      <c r="BH1592" s="140">
        <f>IF(N1592="sníž. přenesená",J1592,0)</f>
        <v>0</v>
      </c>
      <c r="BI1592" s="140">
        <f>IF(N1592="nulová",J1592,0)</f>
        <v>0</v>
      </c>
      <c r="BJ1592" s="18" t="s">
        <v>82</v>
      </c>
      <c r="BK1592" s="140">
        <f>ROUND(I1592*H1592,2)</f>
        <v>0</v>
      </c>
      <c r="BL1592" s="18" t="s">
        <v>136</v>
      </c>
      <c r="BM1592" s="139" t="s">
        <v>1756</v>
      </c>
    </row>
    <row r="1593" spans="2:65" s="1" customFormat="1" ht="11.25">
      <c r="B1593" s="33"/>
      <c r="D1593" s="141" t="s">
        <v>138</v>
      </c>
      <c r="F1593" s="142" t="s">
        <v>1757</v>
      </c>
      <c r="I1593" s="143"/>
      <c r="L1593" s="33"/>
      <c r="M1593" s="144"/>
      <c r="T1593" s="54"/>
      <c r="AT1593" s="18" t="s">
        <v>138</v>
      </c>
      <c r="AU1593" s="18" t="s">
        <v>84</v>
      </c>
    </row>
    <row r="1594" spans="2:65" s="12" customFormat="1" ht="11.25">
      <c r="B1594" s="145"/>
      <c r="D1594" s="146" t="s">
        <v>140</v>
      </c>
      <c r="E1594" s="147" t="s">
        <v>19</v>
      </c>
      <c r="F1594" s="148" t="s">
        <v>408</v>
      </c>
      <c r="H1594" s="147" t="s">
        <v>19</v>
      </c>
      <c r="I1594" s="149"/>
      <c r="L1594" s="145"/>
      <c r="M1594" s="150"/>
      <c r="T1594" s="151"/>
      <c r="AT1594" s="147" t="s">
        <v>140</v>
      </c>
      <c r="AU1594" s="147" t="s">
        <v>84</v>
      </c>
      <c r="AV1594" s="12" t="s">
        <v>82</v>
      </c>
      <c r="AW1594" s="12" t="s">
        <v>35</v>
      </c>
      <c r="AX1594" s="12" t="s">
        <v>74</v>
      </c>
      <c r="AY1594" s="147" t="s">
        <v>129</v>
      </c>
    </row>
    <row r="1595" spans="2:65" s="13" customFormat="1" ht="11.25">
      <c r="B1595" s="152"/>
      <c r="D1595" s="146" t="s">
        <v>140</v>
      </c>
      <c r="E1595" s="153" t="s">
        <v>19</v>
      </c>
      <c r="F1595" s="154" t="s">
        <v>1758</v>
      </c>
      <c r="H1595" s="155">
        <v>30.8</v>
      </c>
      <c r="I1595" s="156"/>
      <c r="L1595" s="152"/>
      <c r="M1595" s="157"/>
      <c r="T1595" s="158"/>
      <c r="AT1595" s="153" t="s">
        <v>140</v>
      </c>
      <c r="AU1595" s="153" t="s">
        <v>84</v>
      </c>
      <c r="AV1595" s="13" t="s">
        <v>84</v>
      </c>
      <c r="AW1595" s="13" t="s">
        <v>35</v>
      </c>
      <c r="AX1595" s="13" t="s">
        <v>74</v>
      </c>
      <c r="AY1595" s="153" t="s">
        <v>129</v>
      </c>
    </row>
    <row r="1596" spans="2:65" s="13" customFormat="1" ht="11.25">
      <c r="B1596" s="152"/>
      <c r="D1596" s="146" t="s">
        <v>140</v>
      </c>
      <c r="E1596" s="153" t="s">
        <v>19</v>
      </c>
      <c r="F1596" s="154" t="s">
        <v>1759</v>
      </c>
      <c r="H1596" s="155">
        <v>18.8</v>
      </c>
      <c r="I1596" s="156"/>
      <c r="L1596" s="152"/>
      <c r="M1596" s="157"/>
      <c r="T1596" s="158"/>
      <c r="AT1596" s="153" t="s">
        <v>140</v>
      </c>
      <c r="AU1596" s="153" t="s">
        <v>84</v>
      </c>
      <c r="AV1596" s="13" t="s">
        <v>84</v>
      </c>
      <c r="AW1596" s="13" t="s">
        <v>35</v>
      </c>
      <c r="AX1596" s="13" t="s">
        <v>74</v>
      </c>
      <c r="AY1596" s="153" t="s">
        <v>129</v>
      </c>
    </row>
    <row r="1597" spans="2:65" s="13" customFormat="1" ht="11.25">
      <c r="B1597" s="152"/>
      <c r="D1597" s="146" t="s">
        <v>140</v>
      </c>
      <c r="E1597" s="153" t="s">
        <v>19</v>
      </c>
      <c r="F1597" s="154" t="s">
        <v>1760</v>
      </c>
      <c r="H1597" s="155">
        <v>55.6</v>
      </c>
      <c r="I1597" s="156"/>
      <c r="L1597" s="152"/>
      <c r="M1597" s="157"/>
      <c r="T1597" s="158"/>
      <c r="AT1597" s="153" t="s">
        <v>140</v>
      </c>
      <c r="AU1597" s="153" t="s">
        <v>84</v>
      </c>
      <c r="AV1597" s="13" t="s">
        <v>84</v>
      </c>
      <c r="AW1597" s="13" t="s">
        <v>35</v>
      </c>
      <c r="AX1597" s="13" t="s">
        <v>74</v>
      </c>
      <c r="AY1597" s="153" t="s">
        <v>129</v>
      </c>
    </row>
    <row r="1598" spans="2:65" s="13" customFormat="1" ht="11.25">
      <c r="B1598" s="152"/>
      <c r="D1598" s="146" t="s">
        <v>140</v>
      </c>
      <c r="E1598" s="153" t="s">
        <v>19</v>
      </c>
      <c r="F1598" s="154" t="s">
        <v>1761</v>
      </c>
      <c r="H1598" s="155">
        <v>71.2</v>
      </c>
      <c r="I1598" s="156"/>
      <c r="L1598" s="152"/>
      <c r="M1598" s="157"/>
      <c r="T1598" s="158"/>
      <c r="AT1598" s="153" t="s">
        <v>140</v>
      </c>
      <c r="AU1598" s="153" t="s">
        <v>84</v>
      </c>
      <c r="AV1598" s="13" t="s">
        <v>84</v>
      </c>
      <c r="AW1598" s="13" t="s">
        <v>35</v>
      </c>
      <c r="AX1598" s="13" t="s">
        <v>74</v>
      </c>
      <c r="AY1598" s="153" t="s">
        <v>129</v>
      </c>
    </row>
    <row r="1599" spans="2:65" s="12" customFormat="1" ht="11.25">
      <c r="B1599" s="145"/>
      <c r="D1599" s="146" t="s">
        <v>140</v>
      </c>
      <c r="E1599" s="147" t="s">
        <v>19</v>
      </c>
      <c r="F1599" s="148" t="s">
        <v>403</v>
      </c>
      <c r="H1599" s="147" t="s">
        <v>19</v>
      </c>
      <c r="I1599" s="149"/>
      <c r="L1599" s="145"/>
      <c r="M1599" s="150"/>
      <c r="T1599" s="151"/>
      <c r="AT1599" s="147" t="s">
        <v>140</v>
      </c>
      <c r="AU1599" s="147" t="s">
        <v>84</v>
      </c>
      <c r="AV1599" s="12" t="s">
        <v>82</v>
      </c>
      <c r="AW1599" s="12" t="s">
        <v>35</v>
      </c>
      <c r="AX1599" s="12" t="s">
        <v>74</v>
      </c>
      <c r="AY1599" s="147" t="s">
        <v>129</v>
      </c>
    </row>
    <row r="1600" spans="2:65" s="13" customFormat="1" ht="11.25">
      <c r="B1600" s="152"/>
      <c r="D1600" s="146" t="s">
        <v>140</v>
      </c>
      <c r="E1600" s="153" t="s">
        <v>19</v>
      </c>
      <c r="F1600" s="154" t="s">
        <v>1762</v>
      </c>
      <c r="H1600" s="155">
        <v>432.5</v>
      </c>
      <c r="I1600" s="156"/>
      <c r="L1600" s="152"/>
      <c r="M1600" s="157"/>
      <c r="T1600" s="158"/>
      <c r="AT1600" s="153" t="s">
        <v>140</v>
      </c>
      <c r="AU1600" s="153" t="s">
        <v>84</v>
      </c>
      <c r="AV1600" s="13" t="s">
        <v>84</v>
      </c>
      <c r="AW1600" s="13" t="s">
        <v>35</v>
      </c>
      <c r="AX1600" s="13" t="s">
        <v>74</v>
      </c>
      <c r="AY1600" s="153" t="s">
        <v>129</v>
      </c>
    </row>
    <row r="1601" spans="2:65" s="13" customFormat="1" ht="11.25">
      <c r="B1601" s="152"/>
      <c r="D1601" s="146" t="s">
        <v>140</v>
      </c>
      <c r="E1601" s="153" t="s">
        <v>19</v>
      </c>
      <c r="F1601" s="154" t="s">
        <v>1763</v>
      </c>
      <c r="H1601" s="155">
        <v>1456.3</v>
      </c>
      <c r="I1601" s="156"/>
      <c r="L1601" s="152"/>
      <c r="M1601" s="157"/>
      <c r="T1601" s="158"/>
      <c r="AT1601" s="153" t="s">
        <v>140</v>
      </c>
      <c r="AU1601" s="153" t="s">
        <v>84</v>
      </c>
      <c r="AV1601" s="13" t="s">
        <v>84</v>
      </c>
      <c r="AW1601" s="13" t="s">
        <v>35</v>
      </c>
      <c r="AX1601" s="13" t="s">
        <v>74</v>
      </c>
      <c r="AY1601" s="153" t="s">
        <v>129</v>
      </c>
    </row>
    <row r="1602" spans="2:65" s="15" customFormat="1" ht="11.25">
      <c r="B1602" s="166"/>
      <c r="D1602" s="146" t="s">
        <v>140</v>
      </c>
      <c r="E1602" s="167" t="s">
        <v>19</v>
      </c>
      <c r="F1602" s="168" t="s">
        <v>348</v>
      </c>
      <c r="H1602" s="169">
        <v>2065.1999999999998</v>
      </c>
      <c r="I1602" s="170"/>
      <c r="L1602" s="166"/>
      <c r="M1602" s="171"/>
      <c r="T1602" s="172"/>
      <c r="AT1602" s="167" t="s">
        <v>140</v>
      </c>
      <c r="AU1602" s="167" t="s">
        <v>84</v>
      </c>
      <c r="AV1602" s="15" t="s">
        <v>149</v>
      </c>
      <c r="AW1602" s="15" t="s">
        <v>35</v>
      </c>
      <c r="AX1602" s="15" t="s">
        <v>74</v>
      </c>
      <c r="AY1602" s="167" t="s">
        <v>129</v>
      </c>
    </row>
    <row r="1603" spans="2:65" s="12" customFormat="1" ht="11.25">
      <c r="B1603" s="145"/>
      <c r="D1603" s="146" t="s">
        <v>140</v>
      </c>
      <c r="E1603" s="147" t="s">
        <v>19</v>
      </c>
      <c r="F1603" s="148" t="s">
        <v>1764</v>
      </c>
      <c r="H1603" s="147" t="s">
        <v>19</v>
      </c>
      <c r="I1603" s="149"/>
      <c r="L1603" s="145"/>
      <c r="M1603" s="150"/>
      <c r="T1603" s="151"/>
      <c r="AT1603" s="147" t="s">
        <v>140</v>
      </c>
      <c r="AU1603" s="147" t="s">
        <v>84</v>
      </c>
      <c r="AV1603" s="12" t="s">
        <v>82</v>
      </c>
      <c r="AW1603" s="12" t="s">
        <v>35</v>
      </c>
      <c r="AX1603" s="12" t="s">
        <v>74</v>
      </c>
      <c r="AY1603" s="147" t="s">
        <v>129</v>
      </c>
    </row>
    <row r="1604" spans="2:65" s="12" customFormat="1" ht="11.25">
      <c r="B1604" s="145"/>
      <c r="D1604" s="146" t="s">
        <v>140</v>
      </c>
      <c r="E1604" s="147" t="s">
        <v>19</v>
      </c>
      <c r="F1604" s="148" t="s">
        <v>209</v>
      </c>
      <c r="H1604" s="147" t="s">
        <v>19</v>
      </c>
      <c r="I1604" s="149"/>
      <c r="L1604" s="145"/>
      <c r="M1604" s="150"/>
      <c r="T1604" s="151"/>
      <c r="AT1604" s="147" t="s">
        <v>140</v>
      </c>
      <c r="AU1604" s="147" t="s">
        <v>84</v>
      </c>
      <c r="AV1604" s="12" t="s">
        <v>82</v>
      </c>
      <c r="AW1604" s="12" t="s">
        <v>35</v>
      </c>
      <c r="AX1604" s="12" t="s">
        <v>74</v>
      </c>
      <c r="AY1604" s="147" t="s">
        <v>129</v>
      </c>
    </row>
    <row r="1605" spans="2:65" s="13" customFormat="1" ht="11.25">
      <c r="B1605" s="152"/>
      <c r="D1605" s="146" t="s">
        <v>140</v>
      </c>
      <c r="E1605" s="153" t="s">
        <v>19</v>
      </c>
      <c r="F1605" s="154" t="s">
        <v>1765</v>
      </c>
      <c r="H1605" s="155">
        <v>49.2</v>
      </c>
      <c r="I1605" s="156"/>
      <c r="L1605" s="152"/>
      <c r="M1605" s="157"/>
      <c r="T1605" s="158"/>
      <c r="AT1605" s="153" t="s">
        <v>140</v>
      </c>
      <c r="AU1605" s="153" t="s">
        <v>84</v>
      </c>
      <c r="AV1605" s="13" t="s">
        <v>84</v>
      </c>
      <c r="AW1605" s="13" t="s">
        <v>35</v>
      </c>
      <c r="AX1605" s="13" t="s">
        <v>74</v>
      </c>
      <c r="AY1605" s="153" t="s">
        <v>129</v>
      </c>
    </row>
    <row r="1606" spans="2:65" s="12" customFormat="1" ht="11.25">
      <c r="B1606" s="145"/>
      <c r="D1606" s="146" t="s">
        <v>140</v>
      </c>
      <c r="E1606" s="147" t="s">
        <v>19</v>
      </c>
      <c r="F1606" s="148" t="s">
        <v>1009</v>
      </c>
      <c r="H1606" s="147" t="s">
        <v>19</v>
      </c>
      <c r="I1606" s="149"/>
      <c r="L1606" s="145"/>
      <c r="M1606" s="150"/>
      <c r="T1606" s="151"/>
      <c r="AT1606" s="147" t="s">
        <v>140</v>
      </c>
      <c r="AU1606" s="147" t="s">
        <v>84</v>
      </c>
      <c r="AV1606" s="12" t="s">
        <v>82</v>
      </c>
      <c r="AW1606" s="12" t="s">
        <v>35</v>
      </c>
      <c r="AX1606" s="12" t="s">
        <v>74</v>
      </c>
      <c r="AY1606" s="147" t="s">
        <v>129</v>
      </c>
    </row>
    <row r="1607" spans="2:65" s="13" customFormat="1" ht="11.25">
      <c r="B1607" s="152"/>
      <c r="D1607" s="146" t="s">
        <v>140</v>
      </c>
      <c r="E1607" s="153" t="s">
        <v>19</v>
      </c>
      <c r="F1607" s="154" t="s">
        <v>1766</v>
      </c>
      <c r="H1607" s="155">
        <v>68.599999999999994</v>
      </c>
      <c r="I1607" s="156"/>
      <c r="L1607" s="152"/>
      <c r="M1607" s="157"/>
      <c r="T1607" s="158"/>
      <c r="AT1607" s="153" t="s">
        <v>140</v>
      </c>
      <c r="AU1607" s="153" t="s">
        <v>84</v>
      </c>
      <c r="AV1607" s="13" t="s">
        <v>84</v>
      </c>
      <c r="AW1607" s="13" t="s">
        <v>35</v>
      </c>
      <c r="AX1607" s="13" t="s">
        <v>74</v>
      </c>
      <c r="AY1607" s="153" t="s">
        <v>129</v>
      </c>
    </row>
    <row r="1608" spans="2:65" s="15" customFormat="1" ht="11.25">
      <c r="B1608" s="166"/>
      <c r="D1608" s="146" t="s">
        <v>140</v>
      </c>
      <c r="E1608" s="167" t="s">
        <v>19</v>
      </c>
      <c r="F1608" s="168" t="s">
        <v>348</v>
      </c>
      <c r="H1608" s="169">
        <v>117.8</v>
      </c>
      <c r="I1608" s="170"/>
      <c r="L1608" s="166"/>
      <c r="M1608" s="171"/>
      <c r="T1608" s="172"/>
      <c r="AT1608" s="167" t="s">
        <v>140</v>
      </c>
      <c r="AU1608" s="167" t="s">
        <v>84</v>
      </c>
      <c r="AV1608" s="15" t="s">
        <v>149</v>
      </c>
      <c r="AW1608" s="15" t="s">
        <v>35</v>
      </c>
      <c r="AX1608" s="15" t="s">
        <v>74</v>
      </c>
      <c r="AY1608" s="167" t="s">
        <v>129</v>
      </c>
    </row>
    <row r="1609" spans="2:65" s="14" customFormat="1" ht="11.25">
      <c r="B1609" s="159"/>
      <c r="D1609" s="146" t="s">
        <v>140</v>
      </c>
      <c r="E1609" s="160" t="s">
        <v>19</v>
      </c>
      <c r="F1609" s="161" t="s">
        <v>190</v>
      </c>
      <c r="H1609" s="162">
        <v>2182.9999999999995</v>
      </c>
      <c r="I1609" s="163"/>
      <c r="L1609" s="159"/>
      <c r="M1609" s="164"/>
      <c r="T1609" s="165"/>
      <c r="AT1609" s="160" t="s">
        <v>140</v>
      </c>
      <c r="AU1609" s="160" t="s">
        <v>84</v>
      </c>
      <c r="AV1609" s="14" t="s">
        <v>136</v>
      </c>
      <c r="AW1609" s="14" t="s">
        <v>35</v>
      </c>
      <c r="AX1609" s="14" t="s">
        <v>82</v>
      </c>
      <c r="AY1609" s="160" t="s">
        <v>129</v>
      </c>
    </row>
    <row r="1610" spans="2:65" s="1" customFormat="1" ht="24.2" customHeight="1">
      <c r="B1610" s="33"/>
      <c r="C1610" s="128" t="s">
        <v>1767</v>
      </c>
      <c r="D1610" s="128" t="s">
        <v>131</v>
      </c>
      <c r="E1610" s="129" t="s">
        <v>1768</v>
      </c>
      <c r="F1610" s="130" t="s">
        <v>1769</v>
      </c>
      <c r="G1610" s="131" t="s">
        <v>252</v>
      </c>
      <c r="H1610" s="132">
        <v>2065.1999999999998</v>
      </c>
      <c r="I1610" s="133"/>
      <c r="J1610" s="134">
        <f>ROUND(I1610*H1610,2)</f>
        <v>0</v>
      </c>
      <c r="K1610" s="130" t="s">
        <v>135</v>
      </c>
      <c r="L1610" s="33"/>
      <c r="M1610" s="135" t="s">
        <v>19</v>
      </c>
      <c r="N1610" s="136" t="s">
        <v>45</v>
      </c>
      <c r="P1610" s="137">
        <f>O1610*H1610</f>
        <v>0</v>
      </c>
      <c r="Q1610" s="137">
        <v>0</v>
      </c>
      <c r="R1610" s="137">
        <f>Q1610*H1610</f>
        <v>0</v>
      </c>
      <c r="S1610" s="137">
        <v>0</v>
      </c>
      <c r="T1610" s="138">
        <f>S1610*H1610</f>
        <v>0</v>
      </c>
      <c r="AR1610" s="139" t="s">
        <v>136</v>
      </c>
      <c r="AT1610" s="139" t="s">
        <v>131</v>
      </c>
      <c r="AU1610" s="139" t="s">
        <v>84</v>
      </c>
      <c r="AY1610" s="18" t="s">
        <v>129</v>
      </c>
      <c r="BE1610" s="140">
        <f>IF(N1610="základní",J1610,0)</f>
        <v>0</v>
      </c>
      <c r="BF1610" s="140">
        <f>IF(N1610="snížená",J1610,0)</f>
        <v>0</v>
      </c>
      <c r="BG1610" s="140">
        <f>IF(N1610="zákl. přenesená",J1610,0)</f>
        <v>0</v>
      </c>
      <c r="BH1610" s="140">
        <f>IF(N1610="sníž. přenesená",J1610,0)</f>
        <v>0</v>
      </c>
      <c r="BI1610" s="140">
        <f>IF(N1610="nulová",J1610,0)</f>
        <v>0</v>
      </c>
      <c r="BJ1610" s="18" t="s">
        <v>82</v>
      </c>
      <c r="BK1610" s="140">
        <f>ROUND(I1610*H1610,2)</f>
        <v>0</v>
      </c>
      <c r="BL1610" s="18" t="s">
        <v>136</v>
      </c>
      <c r="BM1610" s="139" t="s">
        <v>1770</v>
      </c>
    </row>
    <row r="1611" spans="2:65" s="1" customFormat="1" ht="11.25">
      <c r="B1611" s="33"/>
      <c r="D1611" s="141" t="s">
        <v>138</v>
      </c>
      <c r="F1611" s="142" t="s">
        <v>1771</v>
      </c>
      <c r="I1611" s="143"/>
      <c r="L1611" s="33"/>
      <c r="M1611" s="144"/>
      <c r="T1611" s="54"/>
      <c r="AT1611" s="18" t="s">
        <v>138</v>
      </c>
      <c r="AU1611" s="18" t="s">
        <v>84</v>
      </c>
    </row>
    <row r="1612" spans="2:65" s="12" customFormat="1" ht="11.25">
      <c r="B1612" s="145"/>
      <c r="D1612" s="146" t="s">
        <v>140</v>
      </c>
      <c r="E1612" s="147" t="s">
        <v>19</v>
      </c>
      <c r="F1612" s="148" t="s">
        <v>408</v>
      </c>
      <c r="H1612" s="147" t="s">
        <v>19</v>
      </c>
      <c r="I1612" s="149"/>
      <c r="L1612" s="145"/>
      <c r="M1612" s="150"/>
      <c r="T1612" s="151"/>
      <c r="AT1612" s="147" t="s">
        <v>140</v>
      </c>
      <c r="AU1612" s="147" t="s">
        <v>84</v>
      </c>
      <c r="AV1612" s="12" t="s">
        <v>82</v>
      </c>
      <c r="AW1612" s="12" t="s">
        <v>35</v>
      </c>
      <c r="AX1612" s="12" t="s">
        <v>74</v>
      </c>
      <c r="AY1612" s="147" t="s">
        <v>129</v>
      </c>
    </row>
    <row r="1613" spans="2:65" s="13" customFormat="1" ht="11.25">
      <c r="B1613" s="152"/>
      <c r="D1613" s="146" t="s">
        <v>140</v>
      </c>
      <c r="E1613" s="153" t="s">
        <v>19</v>
      </c>
      <c r="F1613" s="154" t="s">
        <v>1758</v>
      </c>
      <c r="H1613" s="155">
        <v>30.8</v>
      </c>
      <c r="I1613" s="156"/>
      <c r="L1613" s="152"/>
      <c r="M1613" s="157"/>
      <c r="T1613" s="158"/>
      <c r="AT1613" s="153" t="s">
        <v>140</v>
      </c>
      <c r="AU1613" s="153" t="s">
        <v>84</v>
      </c>
      <c r="AV1613" s="13" t="s">
        <v>84</v>
      </c>
      <c r="AW1613" s="13" t="s">
        <v>35</v>
      </c>
      <c r="AX1613" s="13" t="s">
        <v>74</v>
      </c>
      <c r="AY1613" s="153" t="s">
        <v>129</v>
      </c>
    </row>
    <row r="1614" spans="2:65" s="13" customFormat="1" ht="11.25">
      <c r="B1614" s="152"/>
      <c r="D1614" s="146" t="s">
        <v>140</v>
      </c>
      <c r="E1614" s="153" t="s">
        <v>19</v>
      </c>
      <c r="F1614" s="154" t="s">
        <v>1759</v>
      </c>
      <c r="H1614" s="155">
        <v>18.8</v>
      </c>
      <c r="I1614" s="156"/>
      <c r="L1614" s="152"/>
      <c r="M1614" s="157"/>
      <c r="T1614" s="158"/>
      <c r="AT1614" s="153" t="s">
        <v>140</v>
      </c>
      <c r="AU1614" s="153" t="s">
        <v>84</v>
      </c>
      <c r="AV1614" s="13" t="s">
        <v>84</v>
      </c>
      <c r="AW1614" s="13" t="s">
        <v>35</v>
      </c>
      <c r="AX1614" s="13" t="s">
        <v>74</v>
      </c>
      <c r="AY1614" s="153" t="s">
        <v>129</v>
      </c>
    </row>
    <row r="1615" spans="2:65" s="13" customFormat="1" ht="11.25">
      <c r="B1615" s="152"/>
      <c r="D1615" s="146" t="s">
        <v>140</v>
      </c>
      <c r="E1615" s="153" t="s">
        <v>19</v>
      </c>
      <c r="F1615" s="154" t="s">
        <v>1760</v>
      </c>
      <c r="H1615" s="155">
        <v>55.6</v>
      </c>
      <c r="I1615" s="156"/>
      <c r="L1615" s="152"/>
      <c r="M1615" s="157"/>
      <c r="T1615" s="158"/>
      <c r="AT1615" s="153" t="s">
        <v>140</v>
      </c>
      <c r="AU1615" s="153" t="s">
        <v>84</v>
      </c>
      <c r="AV1615" s="13" t="s">
        <v>84</v>
      </c>
      <c r="AW1615" s="13" t="s">
        <v>35</v>
      </c>
      <c r="AX1615" s="13" t="s">
        <v>74</v>
      </c>
      <c r="AY1615" s="153" t="s">
        <v>129</v>
      </c>
    </row>
    <row r="1616" spans="2:65" s="13" customFormat="1" ht="11.25">
      <c r="B1616" s="152"/>
      <c r="D1616" s="146" t="s">
        <v>140</v>
      </c>
      <c r="E1616" s="153" t="s">
        <v>19</v>
      </c>
      <c r="F1616" s="154" t="s">
        <v>1761</v>
      </c>
      <c r="H1616" s="155">
        <v>71.2</v>
      </c>
      <c r="I1616" s="156"/>
      <c r="L1616" s="152"/>
      <c r="M1616" s="157"/>
      <c r="T1616" s="158"/>
      <c r="AT1616" s="153" t="s">
        <v>140</v>
      </c>
      <c r="AU1616" s="153" t="s">
        <v>84</v>
      </c>
      <c r="AV1616" s="13" t="s">
        <v>84</v>
      </c>
      <c r="AW1616" s="13" t="s">
        <v>35</v>
      </c>
      <c r="AX1616" s="13" t="s">
        <v>74</v>
      </c>
      <c r="AY1616" s="153" t="s">
        <v>129</v>
      </c>
    </row>
    <row r="1617" spans="2:65" s="12" customFormat="1" ht="11.25">
      <c r="B1617" s="145"/>
      <c r="D1617" s="146" t="s">
        <v>140</v>
      </c>
      <c r="E1617" s="147" t="s">
        <v>19</v>
      </c>
      <c r="F1617" s="148" t="s">
        <v>403</v>
      </c>
      <c r="H1617" s="147" t="s">
        <v>19</v>
      </c>
      <c r="I1617" s="149"/>
      <c r="L1617" s="145"/>
      <c r="M1617" s="150"/>
      <c r="T1617" s="151"/>
      <c r="AT1617" s="147" t="s">
        <v>140</v>
      </c>
      <c r="AU1617" s="147" t="s">
        <v>84</v>
      </c>
      <c r="AV1617" s="12" t="s">
        <v>82</v>
      </c>
      <c r="AW1617" s="12" t="s">
        <v>35</v>
      </c>
      <c r="AX1617" s="12" t="s">
        <v>74</v>
      </c>
      <c r="AY1617" s="147" t="s">
        <v>129</v>
      </c>
    </row>
    <row r="1618" spans="2:65" s="13" customFormat="1" ht="11.25">
      <c r="B1618" s="152"/>
      <c r="D1618" s="146" t="s">
        <v>140</v>
      </c>
      <c r="E1618" s="153" t="s">
        <v>19</v>
      </c>
      <c r="F1618" s="154" t="s">
        <v>1762</v>
      </c>
      <c r="H1618" s="155">
        <v>432.5</v>
      </c>
      <c r="I1618" s="156"/>
      <c r="L1618" s="152"/>
      <c r="M1618" s="157"/>
      <c r="T1618" s="158"/>
      <c r="AT1618" s="153" t="s">
        <v>140</v>
      </c>
      <c r="AU1618" s="153" t="s">
        <v>84</v>
      </c>
      <c r="AV1618" s="13" t="s">
        <v>84</v>
      </c>
      <c r="AW1618" s="13" t="s">
        <v>35</v>
      </c>
      <c r="AX1618" s="13" t="s">
        <v>74</v>
      </c>
      <c r="AY1618" s="153" t="s">
        <v>129</v>
      </c>
    </row>
    <row r="1619" spans="2:65" s="13" customFormat="1" ht="11.25">
      <c r="B1619" s="152"/>
      <c r="D1619" s="146" t="s">
        <v>140</v>
      </c>
      <c r="E1619" s="153" t="s">
        <v>19</v>
      </c>
      <c r="F1619" s="154" t="s">
        <v>1763</v>
      </c>
      <c r="H1619" s="155">
        <v>1456.3</v>
      </c>
      <c r="I1619" s="156"/>
      <c r="L1619" s="152"/>
      <c r="M1619" s="157"/>
      <c r="T1619" s="158"/>
      <c r="AT1619" s="153" t="s">
        <v>140</v>
      </c>
      <c r="AU1619" s="153" t="s">
        <v>84</v>
      </c>
      <c r="AV1619" s="13" t="s">
        <v>84</v>
      </c>
      <c r="AW1619" s="13" t="s">
        <v>35</v>
      </c>
      <c r="AX1619" s="13" t="s">
        <v>74</v>
      </c>
      <c r="AY1619" s="153" t="s">
        <v>129</v>
      </c>
    </row>
    <row r="1620" spans="2:65" s="14" customFormat="1" ht="11.25">
      <c r="B1620" s="159"/>
      <c r="D1620" s="146" t="s">
        <v>140</v>
      </c>
      <c r="E1620" s="160" t="s">
        <v>19</v>
      </c>
      <c r="F1620" s="161" t="s">
        <v>190</v>
      </c>
      <c r="H1620" s="162">
        <v>2065.1999999999998</v>
      </c>
      <c r="I1620" s="163"/>
      <c r="L1620" s="159"/>
      <c r="M1620" s="164"/>
      <c r="T1620" s="165"/>
      <c r="AT1620" s="160" t="s">
        <v>140</v>
      </c>
      <c r="AU1620" s="160" t="s">
        <v>84</v>
      </c>
      <c r="AV1620" s="14" t="s">
        <v>136</v>
      </c>
      <c r="AW1620" s="14" t="s">
        <v>35</v>
      </c>
      <c r="AX1620" s="14" t="s">
        <v>82</v>
      </c>
      <c r="AY1620" s="160" t="s">
        <v>129</v>
      </c>
    </row>
    <row r="1621" spans="2:65" s="1" customFormat="1" ht="33" customHeight="1">
      <c r="B1621" s="33"/>
      <c r="C1621" s="128" t="s">
        <v>1772</v>
      </c>
      <c r="D1621" s="128" t="s">
        <v>131</v>
      </c>
      <c r="E1621" s="129" t="s">
        <v>1773</v>
      </c>
      <c r="F1621" s="130" t="s">
        <v>1774</v>
      </c>
      <c r="G1621" s="131" t="s">
        <v>134</v>
      </c>
      <c r="H1621" s="132">
        <v>6123.6</v>
      </c>
      <c r="I1621" s="133"/>
      <c r="J1621" s="134">
        <f>ROUND(I1621*H1621,2)</f>
        <v>0</v>
      </c>
      <c r="K1621" s="130" t="s">
        <v>135</v>
      </c>
      <c r="L1621" s="33"/>
      <c r="M1621" s="135" t="s">
        <v>19</v>
      </c>
      <c r="N1621" s="136" t="s">
        <v>45</v>
      </c>
      <c r="P1621" s="137">
        <f>O1621*H1621</f>
        <v>0</v>
      </c>
      <c r="Q1621" s="137">
        <v>0</v>
      </c>
      <c r="R1621" s="137">
        <f>Q1621*H1621</f>
        <v>0</v>
      </c>
      <c r="S1621" s="137">
        <v>0.01</v>
      </c>
      <c r="T1621" s="138">
        <f>S1621*H1621</f>
        <v>61.236000000000004</v>
      </c>
      <c r="AR1621" s="139" t="s">
        <v>136</v>
      </c>
      <c r="AT1621" s="139" t="s">
        <v>131</v>
      </c>
      <c r="AU1621" s="139" t="s">
        <v>84</v>
      </c>
      <c r="AY1621" s="18" t="s">
        <v>129</v>
      </c>
      <c r="BE1621" s="140">
        <f>IF(N1621="základní",J1621,0)</f>
        <v>0</v>
      </c>
      <c r="BF1621" s="140">
        <f>IF(N1621="snížená",J1621,0)</f>
        <v>0</v>
      </c>
      <c r="BG1621" s="140">
        <f>IF(N1621="zákl. přenesená",J1621,0)</f>
        <v>0</v>
      </c>
      <c r="BH1621" s="140">
        <f>IF(N1621="sníž. přenesená",J1621,0)</f>
        <v>0</v>
      </c>
      <c r="BI1621" s="140">
        <f>IF(N1621="nulová",J1621,0)</f>
        <v>0</v>
      </c>
      <c r="BJ1621" s="18" t="s">
        <v>82</v>
      </c>
      <c r="BK1621" s="140">
        <f>ROUND(I1621*H1621,2)</f>
        <v>0</v>
      </c>
      <c r="BL1621" s="18" t="s">
        <v>136</v>
      </c>
      <c r="BM1621" s="139" t="s">
        <v>1775</v>
      </c>
    </row>
    <row r="1622" spans="2:65" s="1" customFormat="1" ht="11.25">
      <c r="B1622" s="33"/>
      <c r="D1622" s="141" t="s">
        <v>138</v>
      </c>
      <c r="F1622" s="142" t="s">
        <v>1776</v>
      </c>
      <c r="I1622" s="143"/>
      <c r="L1622" s="33"/>
      <c r="M1622" s="144"/>
      <c r="T1622" s="54"/>
      <c r="AT1622" s="18" t="s">
        <v>138</v>
      </c>
      <c r="AU1622" s="18" t="s">
        <v>84</v>
      </c>
    </row>
    <row r="1623" spans="2:65" s="1" customFormat="1" ht="37.9" customHeight="1">
      <c r="B1623" s="33"/>
      <c r="C1623" s="128" t="s">
        <v>1777</v>
      </c>
      <c r="D1623" s="128" t="s">
        <v>131</v>
      </c>
      <c r="E1623" s="129" t="s">
        <v>1778</v>
      </c>
      <c r="F1623" s="130" t="s">
        <v>1779</v>
      </c>
      <c r="G1623" s="131" t="s">
        <v>134</v>
      </c>
      <c r="H1623" s="132">
        <v>15</v>
      </c>
      <c r="I1623" s="133"/>
      <c r="J1623" s="134">
        <f>ROUND(I1623*H1623,2)</f>
        <v>0</v>
      </c>
      <c r="K1623" s="130" t="s">
        <v>135</v>
      </c>
      <c r="L1623" s="33"/>
      <c r="M1623" s="135" t="s">
        <v>19</v>
      </c>
      <c r="N1623" s="136" t="s">
        <v>45</v>
      </c>
      <c r="P1623" s="137">
        <f>O1623*H1623</f>
        <v>0</v>
      </c>
      <c r="Q1623" s="137">
        <v>1.2999999999999999E-4</v>
      </c>
      <c r="R1623" s="137">
        <f>Q1623*H1623</f>
        <v>1.9499999999999999E-3</v>
      </c>
      <c r="S1623" s="137">
        <v>0</v>
      </c>
      <c r="T1623" s="138">
        <f>S1623*H1623</f>
        <v>0</v>
      </c>
      <c r="AR1623" s="139" t="s">
        <v>136</v>
      </c>
      <c r="AT1623" s="139" t="s">
        <v>131</v>
      </c>
      <c r="AU1623" s="139" t="s">
        <v>84</v>
      </c>
      <c r="AY1623" s="18" t="s">
        <v>129</v>
      </c>
      <c r="BE1623" s="140">
        <f>IF(N1623="základní",J1623,0)</f>
        <v>0</v>
      </c>
      <c r="BF1623" s="140">
        <f>IF(N1623="snížená",J1623,0)</f>
        <v>0</v>
      </c>
      <c r="BG1623" s="140">
        <f>IF(N1623="zákl. přenesená",J1623,0)</f>
        <v>0</v>
      </c>
      <c r="BH1623" s="140">
        <f>IF(N1623="sníž. přenesená",J1623,0)</f>
        <v>0</v>
      </c>
      <c r="BI1623" s="140">
        <f>IF(N1623="nulová",J1623,0)</f>
        <v>0</v>
      </c>
      <c r="BJ1623" s="18" t="s">
        <v>82</v>
      </c>
      <c r="BK1623" s="140">
        <f>ROUND(I1623*H1623,2)</f>
        <v>0</v>
      </c>
      <c r="BL1623" s="18" t="s">
        <v>136</v>
      </c>
      <c r="BM1623" s="139" t="s">
        <v>1780</v>
      </c>
    </row>
    <row r="1624" spans="2:65" s="1" customFormat="1" ht="11.25">
      <c r="B1624" s="33"/>
      <c r="D1624" s="141" t="s">
        <v>138</v>
      </c>
      <c r="F1624" s="142" t="s">
        <v>1781</v>
      </c>
      <c r="I1624" s="143"/>
      <c r="L1624" s="33"/>
      <c r="M1624" s="144"/>
      <c r="T1624" s="54"/>
      <c r="AT1624" s="18" t="s">
        <v>138</v>
      </c>
      <c r="AU1624" s="18" t="s">
        <v>84</v>
      </c>
    </row>
    <row r="1625" spans="2:65" s="1" customFormat="1" ht="16.5" customHeight="1">
      <c r="B1625" s="33"/>
      <c r="C1625" s="128" t="s">
        <v>1782</v>
      </c>
      <c r="D1625" s="128" t="s">
        <v>131</v>
      </c>
      <c r="E1625" s="129" t="s">
        <v>1783</v>
      </c>
      <c r="F1625" s="130" t="s">
        <v>1784</v>
      </c>
      <c r="G1625" s="131" t="s">
        <v>329</v>
      </c>
      <c r="H1625" s="132">
        <v>19.5</v>
      </c>
      <c r="I1625" s="133"/>
      <c r="J1625" s="134">
        <f>ROUND(I1625*H1625,2)</f>
        <v>0</v>
      </c>
      <c r="K1625" s="130" t="s">
        <v>135</v>
      </c>
      <c r="L1625" s="33"/>
      <c r="M1625" s="135" t="s">
        <v>19</v>
      </c>
      <c r="N1625" s="136" t="s">
        <v>45</v>
      </c>
      <c r="P1625" s="137">
        <f>O1625*H1625</f>
        <v>0</v>
      </c>
      <c r="Q1625" s="137">
        <v>0</v>
      </c>
      <c r="R1625" s="137">
        <f>Q1625*H1625</f>
        <v>0</v>
      </c>
      <c r="S1625" s="137">
        <v>2.4</v>
      </c>
      <c r="T1625" s="138">
        <f>S1625*H1625</f>
        <v>46.8</v>
      </c>
      <c r="AR1625" s="139" t="s">
        <v>136</v>
      </c>
      <c r="AT1625" s="139" t="s">
        <v>131</v>
      </c>
      <c r="AU1625" s="139" t="s">
        <v>84</v>
      </c>
      <c r="AY1625" s="18" t="s">
        <v>129</v>
      </c>
      <c r="BE1625" s="140">
        <f>IF(N1625="základní",J1625,0)</f>
        <v>0</v>
      </c>
      <c r="BF1625" s="140">
        <f>IF(N1625="snížená",J1625,0)</f>
        <v>0</v>
      </c>
      <c r="BG1625" s="140">
        <f>IF(N1625="zákl. přenesená",J1625,0)</f>
        <v>0</v>
      </c>
      <c r="BH1625" s="140">
        <f>IF(N1625="sníž. přenesená",J1625,0)</f>
        <v>0</v>
      </c>
      <c r="BI1625" s="140">
        <f>IF(N1625="nulová",J1625,0)</f>
        <v>0</v>
      </c>
      <c r="BJ1625" s="18" t="s">
        <v>82</v>
      </c>
      <c r="BK1625" s="140">
        <f>ROUND(I1625*H1625,2)</f>
        <v>0</v>
      </c>
      <c r="BL1625" s="18" t="s">
        <v>136</v>
      </c>
      <c r="BM1625" s="139" t="s">
        <v>1785</v>
      </c>
    </row>
    <row r="1626" spans="2:65" s="1" customFormat="1" ht="11.25">
      <c r="B1626" s="33"/>
      <c r="D1626" s="141" t="s">
        <v>138</v>
      </c>
      <c r="F1626" s="142" t="s">
        <v>1786</v>
      </c>
      <c r="I1626" s="143"/>
      <c r="L1626" s="33"/>
      <c r="M1626" s="144"/>
      <c r="T1626" s="54"/>
      <c r="AT1626" s="18" t="s">
        <v>138</v>
      </c>
      <c r="AU1626" s="18" t="s">
        <v>84</v>
      </c>
    </row>
    <row r="1627" spans="2:65" s="12" customFormat="1" ht="11.25">
      <c r="B1627" s="145"/>
      <c r="D1627" s="146" t="s">
        <v>140</v>
      </c>
      <c r="E1627" s="147" t="s">
        <v>19</v>
      </c>
      <c r="F1627" s="148" t="s">
        <v>1787</v>
      </c>
      <c r="H1627" s="147" t="s">
        <v>19</v>
      </c>
      <c r="I1627" s="149"/>
      <c r="L1627" s="145"/>
      <c r="M1627" s="150"/>
      <c r="T1627" s="151"/>
      <c r="AT1627" s="147" t="s">
        <v>140</v>
      </c>
      <c r="AU1627" s="147" t="s">
        <v>84</v>
      </c>
      <c r="AV1627" s="12" t="s">
        <v>82</v>
      </c>
      <c r="AW1627" s="12" t="s">
        <v>35</v>
      </c>
      <c r="AX1627" s="12" t="s">
        <v>74</v>
      </c>
      <c r="AY1627" s="147" t="s">
        <v>129</v>
      </c>
    </row>
    <row r="1628" spans="2:65" s="13" customFormat="1" ht="11.25">
      <c r="B1628" s="152"/>
      <c r="D1628" s="146" t="s">
        <v>140</v>
      </c>
      <c r="E1628" s="153" t="s">
        <v>19</v>
      </c>
      <c r="F1628" s="154" t="s">
        <v>870</v>
      </c>
      <c r="H1628" s="155">
        <v>19.5</v>
      </c>
      <c r="I1628" s="156"/>
      <c r="L1628" s="152"/>
      <c r="M1628" s="157"/>
      <c r="T1628" s="158"/>
      <c r="AT1628" s="153" t="s">
        <v>140</v>
      </c>
      <c r="AU1628" s="153" t="s">
        <v>84</v>
      </c>
      <c r="AV1628" s="13" t="s">
        <v>84</v>
      </c>
      <c r="AW1628" s="13" t="s">
        <v>35</v>
      </c>
      <c r="AX1628" s="13" t="s">
        <v>82</v>
      </c>
      <c r="AY1628" s="153" t="s">
        <v>129</v>
      </c>
    </row>
    <row r="1629" spans="2:65" s="11" customFormat="1" ht="22.9" customHeight="1">
      <c r="B1629" s="116"/>
      <c r="D1629" s="117" t="s">
        <v>73</v>
      </c>
      <c r="E1629" s="126" t="s">
        <v>1788</v>
      </c>
      <c r="F1629" s="126" t="s">
        <v>1789</v>
      </c>
      <c r="I1629" s="119"/>
      <c r="J1629" s="127">
        <f>BK1629</f>
        <v>0</v>
      </c>
      <c r="L1629" s="116"/>
      <c r="M1629" s="121"/>
      <c r="P1629" s="122">
        <f>SUM(P1630:P1677)</f>
        <v>0</v>
      </c>
      <c r="R1629" s="122">
        <f>SUM(R1630:R1677)</f>
        <v>0</v>
      </c>
      <c r="T1629" s="123">
        <f>SUM(T1630:T1677)</f>
        <v>0</v>
      </c>
      <c r="AR1629" s="117" t="s">
        <v>82</v>
      </c>
      <c r="AT1629" s="124" t="s">
        <v>73</v>
      </c>
      <c r="AU1629" s="124" t="s">
        <v>82</v>
      </c>
      <c r="AY1629" s="117" t="s">
        <v>129</v>
      </c>
      <c r="BK1629" s="125">
        <f>SUM(BK1630:BK1677)</f>
        <v>0</v>
      </c>
    </row>
    <row r="1630" spans="2:65" s="1" customFormat="1" ht="37.9" customHeight="1">
      <c r="B1630" s="33"/>
      <c r="C1630" s="128" t="s">
        <v>1790</v>
      </c>
      <c r="D1630" s="128" t="s">
        <v>131</v>
      </c>
      <c r="E1630" s="129" t="s">
        <v>1791</v>
      </c>
      <c r="F1630" s="130" t="s">
        <v>1792</v>
      </c>
      <c r="G1630" s="131" t="s">
        <v>574</v>
      </c>
      <c r="H1630" s="132">
        <v>2467.8200000000002</v>
      </c>
      <c r="I1630" s="133"/>
      <c r="J1630" s="134">
        <f>ROUND(I1630*H1630,2)</f>
        <v>0</v>
      </c>
      <c r="K1630" s="130" t="s">
        <v>135</v>
      </c>
      <c r="L1630" s="33"/>
      <c r="M1630" s="135" t="s">
        <v>19</v>
      </c>
      <c r="N1630" s="136" t="s">
        <v>45</v>
      </c>
      <c r="P1630" s="137">
        <f>O1630*H1630</f>
        <v>0</v>
      </c>
      <c r="Q1630" s="137">
        <v>0</v>
      </c>
      <c r="R1630" s="137">
        <f>Q1630*H1630</f>
        <v>0</v>
      </c>
      <c r="S1630" s="137">
        <v>0</v>
      </c>
      <c r="T1630" s="138">
        <f>S1630*H1630</f>
        <v>0</v>
      </c>
      <c r="AR1630" s="139" t="s">
        <v>136</v>
      </c>
      <c r="AT1630" s="139" t="s">
        <v>131</v>
      </c>
      <c r="AU1630" s="139" t="s">
        <v>84</v>
      </c>
      <c r="AY1630" s="18" t="s">
        <v>129</v>
      </c>
      <c r="BE1630" s="140">
        <f>IF(N1630="základní",J1630,0)</f>
        <v>0</v>
      </c>
      <c r="BF1630" s="140">
        <f>IF(N1630="snížená",J1630,0)</f>
        <v>0</v>
      </c>
      <c r="BG1630" s="140">
        <f>IF(N1630="zákl. přenesená",J1630,0)</f>
        <v>0</v>
      </c>
      <c r="BH1630" s="140">
        <f>IF(N1630="sníž. přenesená",J1630,0)</f>
        <v>0</v>
      </c>
      <c r="BI1630" s="140">
        <f>IF(N1630="nulová",J1630,0)</f>
        <v>0</v>
      </c>
      <c r="BJ1630" s="18" t="s">
        <v>82</v>
      </c>
      <c r="BK1630" s="140">
        <f>ROUND(I1630*H1630,2)</f>
        <v>0</v>
      </c>
      <c r="BL1630" s="18" t="s">
        <v>136</v>
      </c>
      <c r="BM1630" s="139" t="s">
        <v>1793</v>
      </c>
    </row>
    <row r="1631" spans="2:65" s="1" customFormat="1" ht="11.25">
      <c r="B1631" s="33"/>
      <c r="D1631" s="141" t="s">
        <v>138</v>
      </c>
      <c r="F1631" s="142" t="s">
        <v>1794</v>
      </c>
      <c r="I1631" s="143"/>
      <c r="L1631" s="33"/>
      <c r="M1631" s="144"/>
      <c r="T1631" s="54"/>
      <c r="AT1631" s="18" t="s">
        <v>138</v>
      </c>
      <c r="AU1631" s="18" t="s">
        <v>84</v>
      </c>
    </row>
    <row r="1632" spans="2:65" s="1" customFormat="1" ht="37.9" customHeight="1">
      <c r="B1632" s="33"/>
      <c r="C1632" s="128" t="s">
        <v>1795</v>
      </c>
      <c r="D1632" s="128" t="s">
        <v>131</v>
      </c>
      <c r="E1632" s="129" t="s">
        <v>1796</v>
      </c>
      <c r="F1632" s="130" t="s">
        <v>1797</v>
      </c>
      <c r="G1632" s="131" t="s">
        <v>574</v>
      </c>
      <c r="H1632" s="132">
        <v>34549.480000000003</v>
      </c>
      <c r="I1632" s="133"/>
      <c r="J1632" s="134">
        <f>ROUND(I1632*H1632,2)</f>
        <v>0</v>
      </c>
      <c r="K1632" s="130" t="s">
        <v>135</v>
      </c>
      <c r="L1632" s="33"/>
      <c r="M1632" s="135" t="s">
        <v>19</v>
      </c>
      <c r="N1632" s="136" t="s">
        <v>45</v>
      </c>
      <c r="P1632" s="137">
        <f>O1632*H1632</f>
        <v>0</v>
      </c>
      <c r="Q1632" s="137">
        <v>0</v>
      </c>
      <c r="R1632" s="137">
        <f>Q1632*H1632</f>
        <v>0</v>
      </c>
      <c r="S1632" s="137">
        <v>0</v>
      </c>
      <c r="T1632" s="138">
        <f>S1632*H1632</f>
        <v>0</v>
      </c>
      <c r="AR1632" s="139" t="s">
        <v>136</v>
      </c>
      <c r="AT1632" s="139" t="s">
        <v>131</v>
      </c>
      <c r="AU1632" s="139" t="s">
        <v>84</v>
      </c>
      <c r="AY1632" s="18" t="s">
        <v>129</v>
      </c>
      <c r="BE1632" s="140">
        <f>IF(N1632="základní",J1632,0)</f>
        <v>0</v>
      </c>
      <c r="BF1632" s="140">
        <f>IF(N1632="snížená",J1632,0)</f>
        <v>0</v>
      </c>
      <c r="BG1632" s="140">
        <f>IF(N1632="zákl. přenesená",J1632,0)</f>
        <v>0</v>
      </c>
      <c r="BH1632" s="140">
        <f>IF(N1632="sníž. přenesená",J1632,0)</f>
        <v>0</v>
      </c>
      <c r="BI1632" s="140">
        <f>IF(N1632="nulová",J1632,0)</f>
        <v>0</v>
      </c>
      <c r="BJ1632" s="18" t="s">
        <v>82</v>
      </c>
      <c r="BK1632" s="140">
        <f>ROUND(I1632*H1632,2)</f>
        <v>0</v>
      </c>
      <c r="BL1632" s="18" t="s">
        <v>136</v>
      </c>
      <c r="BM1632" s="139" t="s">
        <v>1798</v>
      </c>
    </row>
    <row r="1633" spans="2:65" s="1" customFormat="1" ht="11.25">
      <c r="B1633" s="33"/>
      <c r="D1633" s="141" t="s">
        <v>138</v>
      </c>
      <c r="F1633" s="142" t="s">
        <v>1799</v>
      </c>
      <c r="I1633" s="143"/>
      <c r="L1633" s="33"/>
      <c r="M1633" s="144"/>
      <c r="T1633" s="54"/>
      <c r="AT1633" s="18" t="s">
        <v>138</v>
      </c>
      <c r="AU1633" s="18" t="s">
        <v>84</v>
      </c>
    </row>
    <row r="1634" spans="2:65" s="13" customFormat="1" ht="11.25">
      <c r="B1634" s="152"/>
      <c r="D1634" s="146" t="s">
        <v>140</v>
      </c>
      <c r="F1634" s="154" t="s">
        <v>1800</v>
      </c>
      <c r="H1634" s="155">
        <v>34549.480000000003</v>
      </c>
      <c r="I1634" s="156"/>
      <c r="L1634" s="152"/>
      <c r="M1634" s="157"/>
      <c r="T1634" s="158"/>
      <c r="AT1634" s="153" t="s">
        <v>140</v>
      </c>
      <c r="AU1634" s="153" t="s">
        <v>84</v>
      </c>
      <c r="AV1634" s="13" t="s">
        <v>84</v>
      </c>
      <c r="AW1634" s="13" t="s">
        <v>4</v>
      </c>
      <c r="AX1634" s="13" t="s">
        <v>82</v>
      </c>
      <c r="AY1634" s="153" t="s">
        <v>129</v>
      </c>
    </row>
    <row r="1635" spans="2:65" s="1" customFormat="1" ht="55.5" customHeight="1">
      <c r="B1635" s="33"/>
      <c r="C1635" s="128" t="s">
        <v>1801</v>
      </c>
      <c r="D1635" s="128" t="s">
        <v>131</v>
      </c>
      <c r="E1635" s="129" t="s">
        <v>1802</v>
      </c>
      <c r="F1635" s="130" t="s">
        <v>1803</v>
      </c>
      <c r="G1635" s="131" t="s">
        <v>574</v>
      </c>
      <c r="H1635" s="132">
        <v>0.57999999999999996</v>
      </c>
      <c r="I1635" s="133"/>
      <c r="J1635" s="134">
        <f>ROUND(I1635*H1635,2)</f>
        <v>0</v>
      </c>
      <c r="K1635" s="130" t="s">
        <v>135</v>
      </c>
      <c r="L1635" s="33"/>
      <c r="M1635" s="135" t="s">
        <v>19</v>
      </c>
      <c r="N1635" s="136" t="s">
        <v>45</v>
      </c>
      <c r="P1635" s="137">
        <f>O1635*H1635</f>
        <v>0</v>
      </c>
      <c r="Q1635" s="137">
        <v>0</v>
      </c>
      <c r="R1635" s="137">
        <f>Q1635*H1635</f>
        <v>0</v>
      </c>
      <c r="S1635" s="137">
        <v>0</v>
      </c>
      <c r="T1635" s="138">
        <f>S1635*H1635</f>
        <v>0</v>
      </c>
      <c r="AR1635" s="139" t="s">
        <v>136</v>
      </c>
      <c r="AT1635" s="139" t="s">
        <v>131</v>
      </c>
      <c r="AU1635" s="139" t="s">
        <v>84</v>
      </c>
      <c r="AY1635" s="18" t="s">
        <v>129</v>
      </c>
      <c r="BE1635" s="140">
        <f>IF(N1635="základní",J1635,0)</f>
        <v>0</v>
      </c>
      <c r="BF1635" s="140">
        <f>IF(N1635="snížená",J1635,0)</f>
        <v>0</v>
      </c>
      <c r="BG1635" s="140">
        <f>IF(N1635="zákl. přenesená",J1635,0)</f>
        <v>0</v>
      </c>
      <c r="BH1635" s="140">
        <f>IF(N1635="sníž. přenesená",J1635,0)</f>
        <v>0</v>
      </c>
      <c r="BI1635" s="140">
        <f>IF(N1635="nulová",J1635,0)</f>
        <v>0</v>
      </c>
      <c r="BJ1635" s="18" t="s">
        <v>82</v>
      </c>
      <c r="BK1635" s="140">
        <f>ROUND(I1635*H1635,2)</f>
        <v>0</v>
      </c>
      <c r="BL1635" s="18" t="s">
        <v>136</v>
      </c>
      <c r="BM1635" s="139" t="s">
        <v>1804</v>
      </c>
    </row>
    <row r="1636" spans="2:65" s="1" customFormat="1" ht="11.25">
      <c r="B1636" s="33"/>
      <c r="D1636" s="141" t="s">
        <v>138</v>
      </c>
      <c r="F1636" s="142" t="s">
        <v>1805</v>
      </c>
      <c r="I1636" s="143"/>
      <c r="L1636" s="33"/>
      <c r="M1636" s="144"/>
      <c r="T1636" s="54"/>
      <c r="AT1636" s="18" t="s">
        <v>138</v>
      </c>
      <c r="AU1636" s="18" t="s">
        <v>84</v>
      </c>
    </row>
    <row r="1637" spans="2:65" s="13" customFormat="1" ht="11.25">
      <c r="B1637" s="152"/>
      <c r="D1637" s="146" t="s">
        <v>140</v>
      </c>
      <c r="E1637" s="153" t="s">
        <v>19</v>
      </c>
      <c r="F1637" s="154" t="s">
        <v>1806</v>
      </c>
      <c r="H1637" s="155">
        <v>0.57999999999999996</v>
      </c>
      <c r="I1637" s="156"/>
      <c r="L1637" s="152"/>
      <c r="M1637" s="157"/>
      <c r="T1637" s="158"/>
      <c r="AT1637" s="153" t="s">
        <v>140</v>
      </c>
      <c r="AU1637" s="153" t="s">
        <v>84</v>
      </c>
      <c r="AV1637" s="13" t="s">
        <v>84</v>
      </c>
      <c r="AW1637" s="13" t="s">
        <v>35</v>
      </c>
      <c r="AX1637" s="13" t="s">
        <v>82</v>
      </c>
      <c r="AY1637" s="153" t="s">
        <v>129</v>
      </c>
    </row>
    <row r="1638" spans="2:65" s="1" customFormat="1" ht="49.15" customHeight="1">
      <c r="B1638" s="33"/>
      <c r="C1638" s="128" t="s">
        <v>1807</v>
      </c>
      <c r="D1638" s="128" t="s">
        <v>131</v>
      </c>
      <c r="E1638" s="129" t="s">
        <v>1808</v>
      </c>
      <c r="F1638" s="130" t="s">
        <v>1809</v>
      </c>
      <c r="G1638" s="131" t="s">
        <v>574</v>
      </c>
      <c r="H1638" s="132">
        <v>61.235999999999997</v>
      </c>
      <c r="I1638" s="133"/>
      <c r="J1638" s="134">
        <f>ROUND(I1638*H1638,2)</f>
        <v>0</v>
      </c>
      <c r="K1638" s="130" t="s">
        <v>135</v>
      </c>
      <c r="L1638" s="33"/>
      <c r="M1638" s="135" t="s">
        <v>19</v>
      </c>
      <c r="N1638" s="136" t="s">
        <v>45</v>
      </c>
      <c r="P1638" s="137">
        <f>O1638*H1638</f>
        <v>0</v>
      </c>
      <c r="Q1638" s="137">
        <v>0</v>
      </c>
      <c r="R1638" s="137">
        <f>Q1638*H1638</f>
        <v>0</v>
      </c>
      <c r="S1638" s="137">
        <v>0</v>
      </c>
      <c r="T1638" s="138">
        <f>S1638*H1638</f>
        <v>0</v>
      </c>
      <c r="AR1638" s="139" t="s">
        <v>136</v>
      </c>
      <c r="AT1638" s="139" t="s">
        <v>131</v>
      </c>
      <c r="AU1638" s="139" t="s">
        <v>84</v>
      </c>
      <c r="AY1638" s="18" t="s">
        <v>129</v>
      </c>
      <c r="BE1638" s="140">
        <f>IF(N1638="základní",J1638,0)</f>
        <v>0</v>
      </c>
      <c r="BF1638" s="140">
        <f>IF(N1638="snížená",J1638,0)</f>
        <v>0</v>
      </c>
      <c r="BG1638" s="140">
        <f>IF(N1638="zákl. přenesená",J1638,0)</f>
        <v>0</v>
      </c>
      <c r="BH1638" s="140">
        <f>IF(N1638="sníž. přenesená",J1638,0)</f>
        <v>0</v>
      </c>
      <c r="BI1638" s="140">
        <f>IF(N1638="nulová",J1638,0)</f>
        <v>0</v>
      </c>
      <c r="BJ1638" s="18" t="s">
        <v>82</v>
      </c>
      <c r="BK1638" s="140">
        <f>ROUND(I1638*H1638,2)</f>
        <v>0</v>
      </c>
      <c r="BL1638" s="18" t="s">
        <v>136</v>
      </c>
      <c r="BM1638" s="139" t="s">
        <v>1810</v>
      </c>
    </row>
    <row r="1639" spans="2:65" s="1" customFormat="1" ht="11.25">
      <c r="B1639" s="33"/>
      <c r="D1639" s="141" t="s">
        <v>138</v>
      </c>
      <c r="F1639" s="142" t="s">
        <v>1811</v>
      </c>
      <c r="I1639" s="143"/>
      <c r="L1639" s="33"/>
      <c r="M1639" s="144"/>
      <c r="T1639" s="54"/>
      <c r="AT1639" s="18" t="s">
        <v>138</v>
      </c>
      <c r="AU1639" s="18" t="s">
        <v>84</v>
      </c>
    </row>
    <row r="1640" spans="2:65" s="13" customFormat="1" ht="11.25">
      <c r="B1640" s="152"/>
      <c r="D1640" s="146" t="s">
        <v>140</v>
      </c>
      <c r="E1640" s="153" t="s">
        <v>19</v>
      </c>
      <c r="F1640" s="154" t="s">
        <v>1812</v>
      </c>
      <c r="H1640" s="155">
        <v>61.235999999999997</v>
      </c>
      <c r="I1640" s="156"/>
      <c r="L1640" s="152"/>
      <c r="M1640" s="157"/>
      <c r="T1640" s="158"/>
      <c r="AT1640" s="153" t="s">
        <v>140</v>
      </c>
      <c r="AU1640" s="153" t="s">
        <v>84</v>
      </c>
      <c r="AV1640" s="13" t="s">
        <v>84</v>
      </c>
      <c r="AW1640" s="13" t="s">
        <v>35</v>
      </c>
      <c r="AX1640" s="13" t="s">
        <v>82</v>
      </c>
      <c r="AY1640" s="153" t="s">
        <v>129</v>
      </c>
    </row>
    <row r="1641" spans="2:65" s="1" customFormat="1" ht="37.9" customHeight="1">
      <c r="B1641" s="33"/>
      <c r="C1641" s="128" t="s">
        <v>1813</v>
      </c>
      <c r="D1641" s="128" t="s">
        <v>131</v>
      </c>
      <c r="E1641" s="129" t="s">
        <v>1814</v>
      </c>
      <c r="F1641" s="130" t="s">
        <v>1815</v>
      </c>
      <c r="G1641" s="131" t="s">
        <v>574</v>
      </c>
      <c r="H1641" s="132">
        <v>33.97</v>
      </c>
      <c r="I1641" s="133"/>
      <c r="J1641" s="134">
        <f>ROUND(I1641*H1641,2)</f>
        <v>0</v>
      </c>
      <c r="K1641" s="130" t="s">
        <v>135</v>
      </c>
      <c r="L1641" s="33"/>
      <c r="M1641" s="135" t="s">
        <v>19</v>
      </c>
      <c r="N1641" s="136" t="s">
        <v>45</v>
      </c>
      <c r="P1641" s="137">
        <f>O1641*H1641</f>
        <v>0</v>
      </c>
      <c r="Q1641" s="137">
        <v>0</v>
      </c>
      <c r="R1641" s="137">
        <f>Q1641*H1641</f>
        <v>0</v>
      </c>
      <c r="S1641" s="137">
        <v>0</v>
      </c>
      <c r="T1641" s="138">
        <f>S1641*H1641</f>
        <v>0</v>
      </c>
      <c r="AR1641" s="139" t="s">
        <v>136</v>
      </c>
      <c r="AT1641" s="139" t="s">
        <v>131</v>
      </c>
      <c r="AU1641" s="139" t="s">
        <v>84</v>
      </c>
      <c r="AY1641" s="18" t="s">
        <v>129</v>
      </c>
      <c r="BE1641" s="140">
        <f>IF(N1641="základní",J1641,0)</f>
        <v>0</v>
      </c>
      <c r="BF1641" s="140">
        <f>IF(N1641="snížená",J1641,0)</f>
        <v>0</v>
      </c>
      <c r="BG1641" s="140">
        <f>IF(N1641="zákl. přenesená",J1641,0)</f>
        <v>0</v>
      </c>
      <c r="BH1641" s="140">
        <f>IF(N1641="sníž. přenesená",J1641,0)</f>
        <v>0</v>
      </c>
      <c r="BI1641" s="140">
        <f>IF(N1641="nulová",J1641,0)</f>
        <v>0</v>
      </c>
      <c r="BJ1641" s="18" t="s">
        <v>82</v>
      </c>
      <c r="BK1641" s="140">
        <f>ROUND(I1641*H1641,2)</f>
        <v>0</v>
      </c>
      <c r="BL1641" s="18" t="s">
        <v>136</v>
      </c>
      <c r="BM1641" s="139" t="s">
        <v>1816</v>
      </c>
    </row>
    <row r="1642" spans="2:65" s="1" customFormat="1" ht="11.25">
      <c r="B1642" s="33"/>
      <c r="D1642" s="141" t="s">
        <v>138</v>
      </c>
      <c r="F1642" s="142" t="s">
        <v>1817</v>
      </c>
      <c r="I1642" s="143"/>
      <c r="L1642" s="33"/>
      <c r="M1642" s="144"/>
      <c r="T1642" s="54"/>
      <c r="AT1642" s="18" t="s">
        <v>138</v>
      </c>
      <c r="AU1642" s="18" t="s">
        <v>84</v>
      </c>
    </row>
    <row r="1643" spans="2:65" s="1" customFormat="1" ht="49.15" customHeight="1">
      <c r="B1643" s="33"/>
      <c r="C1643" s="128" t="s">
        <v>1818</v>
      </c>
      <c r="D1643" s="128" t="s">
        <v>131</v>
      </c>
      <c r="E1643" s="129" t="s">
        <v>1819</v>
      </c>
      <c r="F1643" s="130" t="s">
        <v>1820</v>
      </c>
      <c r="G1643" s="131" t="s">
        <v>574</v>
      </c>
      <c r="H1643" s="132">
        <v>475.58</v>
      </c>
      <c r="I1643" s="133"/>
      <c r="J1643" s="134">
        <f>ROUND(I1643*H1643,2)</f>
        <v>0</v>
      </c>
      <c r="K1643" s="130" t="s">
        <v>135</v>
      </c>
      <c r="L1643" s="33"/>
      <c r="M1643" s="135" t="s">
        <v>19</v>
      </c>
      <c r="N1643" s="136" t="s">
        <v>45</v>
      </c>
      <c r="P1643" s="137">
        <f>O1643*H1643</f>
        <v>0</v>
      </c>
      <c r="Q1643" s="137">
        <v>0</v>
      </c>
      <c r="R1643" s="137">
        <f>Q1643*H1643</f>
        <v>0</v>
      </c>
      <c r="S1643" s="137">
        <v>0</v>
      </c>
      <c r="T1643" s="138">
        <f>S1643*H1643</f>
        <v>0</v>
      </c>
      <c r="AR1643" s="139" t="s">
        <v>136</v>
      </c>
      <c r="AT1643" s="139" t="s">
        <v>131</v>
      </c>
      <c r="AU1643" s="139" t="s">
        <v>84</v>
      </c>
      <c r="AY1643" s="18" t="s">
        <v>129</v>
      </c>
      <c r="BE1643" s="140">
        <f>IF(N1643="základní",J1643,0)</f>
        <v>0</v>
      </c>
      <c r="BF1643" s="140">
        <f>IF(N1643="snížená",J1643,0)</f>
        <v>0</v>
      </c>
      <c r="BG1643" s="140">
        <f>IF(N1643="zákl. přenesená",J1643,0)</f>
        <v>0</v>
      </c>
      <c r="BH1643" s="140">
        <f>IF(N1643="sníž. přenesená",J1643,0)</f>
        <v>0</v>
      </c>
      <c r="BI1643" s="140">
        <f>IF(N1643="nulová",J1643,0)</f>
        <v>0</v>
      </c>
      <c r="BJ1643" s="18" t="s">
        <v>82</v>
      </c>
      <c r="BK1643" s="140">
        <f>ROUND(I1643*H1643,2)</f>
        <v>0</v>
      </c>
      <c r="BL1643" s="18" t="s">
        <v>136</v>
      </c>
      <c r="BM1643" s="139" t="s">
        <v>1821</v>
      </c>
    </row>
    <row r="1644" spans="2:65" s="1" customFormat="1" ht="11.25">
      <c r="B1644" s="33"/>
      <c r="D1644" s="141" t="s">
        <v>138</v>
      </c>
      <c r="F1644" s="142" t="s">
        <v>1822</v>
      </c>
      <c r="I1644" s="143"/>
      <c r="L1644" s="33"/>
      <c r="M1644" s="144"/>
      <c r="T1644" s="54"/>
      <c r="AT1644" s="18" t="s">
        <v>138</v>
      </c>
      <c r="AU1644" s="18" t="s">
        <v>84</v>
      </c>
    </row>
    <row r="1645" spans="2:65" s="13" customFormat="1" ht="11.25">
      <c r="B1645" s="152"/>
      <c r="D1645" s="146" t="s">
        <v>140</v>
      </c>
      <c r="F1645" s="154" t="s">
        <v>1823</v>
      </c>
      <c r="H1645" s="155">
        <v>475.58</v>
      </c>
      <c r="I1645" s="156"/>
      <c r="L1645" s="152"/>
      <c r="M1645" s="157"/>
      <c r="T1645" s="158"/>
      <c r="AT1645" s="153" t="s">
        <v>140</v>
      </c>
      <c r="AU1645" s="153" t="s">
        <v>84</v>
      </c>
      <c r="AV1645" s="13" t="s">
        <v>84</v>
      </c>
      <c r="AW1645" s="13" t="s">
        <v>4</v>
      </c>
      <c r="AX1645" s="13" t="s">
        <v>82</v>
      </c>
      <c r="AY1645" s="153" t="s">
        <v>129</v>
      </c>
    </row>
    <row r="1646" spans="2:65" s="1" customFormat="1" ht="44.25" customHeight="1">
      <c r="B1646" s="33"/>
      <c r="C1646" s="128" t="s">
        <v>1824</v>
      </c>
      <c r="D1646" s="128" t="s">
        <v>131</v>
      </c>
      <c r="E1646" s="129" t="s">
        <v>1825</v>
      </c>
      <c r="F1646" s="130" t="s">
        <v>1826</v>
      </c>
      <c r="G1646" s="131" t="s">
        <v>574</v>
      </c>
      <c r="H1646" s="132">
        <v>33.97</v>
      </c>
      <c r="I1646" s="133"/>
      <c r="J1646" s="134">
        <f>ROUND(I1646*H1646,2)</f>
        <v>0</v>
      </c>
      <c r="K1646" s="130" t="s">
        <v>135</v>
      </c>
      <c r="L1646" s="33"/>
      <c r="M1646" s="135" t="s">
        <v>19</v>
      </c>
      <c r="N1646" s="136" t="s">
        <v>45</v>
      </c>
      <c r="P1646" s="137">
        <f>O1646*H1646</f>
        <v>0</v>
      </c>
      <c r="Q1646" s="137">
        <v>0</v>
      </c>
      <c r="R1646" s="137">
        <f>Q1646*H1646</f>
        <v>0</v>
      </c>
      <c r="S1646" s="137">
        <v>0</v>
      </c>
      <c r="T1646" s="138">
        <f>S1646*H1646</f>
        <v>0</v>
      </c>
      <c r="AR1646" s="139" t="s">
        <v>136</v>
      </c>
      <c r="AT1646" s="139" t="s">
        <v>131</v>
      </c>
      <c r="AU1646" s="139" t="s">
        <v>84</v>
      </c>
      <c r="AY1646" s="18" t="s">
        <v>129</v>
      </c>
      <c r="BE1646" s="140">
        <f>IF(N1646="základní",J1646,0)</f>
        <v>0</v>
      </c>
      <c r="BF1646" s="140">
        <f>IF(N1646="snížená",J1646,0)</f>
        <v>0</v>
      </c>
      <c r="BG1646" s="140">
        <f>IF(N1646="zákl. přenesená",J1646,0)</f>
        <v>0</v>
      </c>
      <c r="BH1646" s="140">
        <f>IF(N1646="sníž. přenesená",J1646,0)</f>
        <v>0</v>
      </c>
      <c r="BI1646" s="140">
        <f>IF(N1646="nulová",J1646,0)</f>
        <v>0</v>
      </c>
      <c r="BJ1646" s="18" t="s">
        <v>82</v>
      </c>
      <c r="BK1646" s="140">
        <f>ROUND(I1646*H1646,2)</f>
        <v>0</v>
      </c>
      <c r="BL1646" s="18" t="s">
        <v>136</v>
      </c>
      <c r="BM1646" s="139" t="s">
        <v>1827</v>
      </c>
    </row>
    <row r="1647" spans="2:65" s="1" customFormat="1" ht="11.25">
      <c r="B1647" s="33"/>
      <c r="D1647" s="141" t="s">
        <v>138</v>
      </c>
      <c r="F1647" s="142" t="s">
        <v>1828</v>
      </c>
      <c r="I1647" s="143"/>
      <c r="L1647" s="33"/>
      <c r="M1647" s="144"/>
      <c r="T1647" s="54"/>
      <c r="AT1647" s="18" t="s">
        <v>138</v>
      </c>
      <c r="AU1647" s="18" t="s">
        <v>84</v>
      </c>
    </row>
    <row r="1648" spans="2:65" s="13" customFormat="1" ht="11.25">
      <c r="B1648" s="152"/>
      <c r="D1648" s="146" t="s">
        <v>140</v>
      </c>
      <c r="E1648" s="153" t="s">
        <v>19</v>
      </c>
      <c r="F1648" s="154" t="s">
        <v>1829</v>
      </c>
      <c r="H1648" s="155">
        <v>10.25</v>
      </c>
      <c r="I1648" s="156"/>
      <c r="L1648" s="152"/>
      <c r="M1648" s="157"/>
      <c r="T1648" s="158"/>
      <c r="AT1648" s="153" t="s">
        <v>140</v>
      </c>
      <c r="AU1648" s="153" t="s">
        <v>84</v>
      </c>
      <c r="AV1648" s="13" t="s">
        <v>84</v>
      </c>
      <c r="AW1648" s="13" t="s">
        <v>35</v>
      </c>
      <c r="AX1648" s="13" t="s">
        <v>74</v>
      </c>
      <c r="AY1648" s="153" t="s">
        <v>129</v>
      </c>
    </row>
    <row r="1649" spans="2:65" s="13" customFormat="1" ht="11.25">
      <c r="B1649" s="152"/>
      <c r="D1649" s="146" t="s">
        <v>140</v>
      </c>
      <c r="E1649" s="153" t="s">
        <v>19</v>
      </c>
      <c r="F1649" s="154" t="s">
        <v>1830</v>
      </c>
      <c r="H1649" s="155">
        <v>1</v>
      </c>
      <c r="I1649" s="156"/>
      <c r="L1649" s="152"/>
      <c r="M1649" s="157"/>
      <c r="T1649" s="158"/>
      <c r="AT1649" s="153" t="s">
        <v>140</v>
      </c>
      <c r="AU1649" s="153" t="s">
        <v>84</v>
      </c>
      <c r="AV1649" s="13" t="s">
        <v>84</v>
      </c>
      <c r="AW1649" s="13" t="s">
        <v>35</v>
      </c>
      <c r="AX1649" s="13" t="s">
        <v>74</v>
      </c>
      <c r="AY1649" s="153" t="s">
        <v>129</v>
      </c>
    </row>
    <row r="1650" spans="2:65" s="13" customFormat="1" ht="11.25">
      <c r="B1650" s="152"/>
      <c r="D1650" s="146" t="s">
        <v>140</v>
      </c>
      <c r="E1650" s="153" t="s">
        <v>19</v>
      </c>
      <c r="F1650" s="154" t="s">
        <v>1831</v>
      </c>
      <c r="H1650" s="155">
        <v>22.72</v>
      </c>
      <c r="I1650" s="156"/>
      <c r="L1650" s="152"/>
      <c r="M1650" s="157"/>
      <c r="T1650" s="158"/>
      <c r="AT1650" s="153" t="s">
        <v>140</v>
      </c>
      <c r="AU1650" s="153" t="s">
        <v>84</v>
      </c>
      <c r="AV1650" s="13" t="s">
        <v>84</v>
      </c>
      <c r="AW1650" s="13" t="s">
        <v>35</v>
      </c>
      <c r="AX1650" s="13" t="s">
        <v>74</v>
      </c>
      <c r="AY1650" s="153" t="s">
        <v>129</v>
      </c>
    </row>
    <row r="1651" spans="2:65" s="14" customFormat="1" ht="11.25">
      <c r="B1651" s="159"/>
      <c r="D1651" s="146" t="s">
        <v>140</v>
      </c>
      <c r="E1651" s="160" t="s">
        <v>19</v>
      </c>
      <c r="F1651" s="161" t="s">
        <v>190</v>
      </c>
      <c r="H1651" s="162">
        <v>33.97</v>
      </c>
      <c r="I1651" s="163"/>
      <c r="L1651" s="159"/>
      <c r="M1651" s="164"/>
      <c r="T1651" s="165"/>
      <c r="AT1651" s="160" t="s">
        <v>140</v>
      </c>
      <c r="AU1651" s="160" t="s">
        <v>84</v>
      </c>
      <c r="AV1651" s="14" t="s">
        <v>136</v>
      </c>
      <c r="AW1651" s="14" t="s">
        <v>35</v>
      </c>
      <c r="AX1651" s="14" t="s">
        <v>82</v>
      </c>
      <c r="AY1651" s="160" t="s">
        <v>129</v>
      </c>
    </row>
    <row r="1652" spans="2:65" s="1" customFormat="1" ht="44.25" customHeight="1">
      <c r="B1652" s="33"/>
      <c r="C1652" s="128" t="s">
        <v>1832</v>
      </c>
      <c r="D1652" s="128" t="s">
        <v>131</v>
      </c>
      <c r="E1652" s="129" t="s">
        <v>1833</v>
      </c>
      <c r="F1652" s="130" t="s">
        <v>1834</v>
      </c>
      <c r="G1652" s="131" t="s">
        <v>574</v>
      </c>
      <c r="H1652" s="132">
        <v>46.8</v>
      </c>
      <c r="I1652" s="133"/>
      <c r="J1652" s="134">
        <f>ROUND(I1652*H1652,2)</f>
        <v>0</v>
      </c>
      <c r="K1652" s="130" t="s">
        <v>135</v>
      </c>
      <c r="L1652" s="33"/>
      <c r="M1652" s="135" t="s">
        <v>19</v>
      </c>
      <c r="N1652" s="136" t="s">
        <v>45</v>
      </c>
      <c r="P1652" s="137">
        <f>O1652*H1652</f>
        <v>0</v>
      </c>
      <c r="Q1652" s="137">
        <v>0</v>
      </c>
      <c r="R1652" s="137">
        <f>Q1652*H1652</f>
        <v>0</v>
      </c>
      <c r="S1652" s="137">
        <v>0</v>
      </c>
      <c r="T1652" s="138">
        <f>S1652*H1652</f>
        <v>0</v>
      </c>
      <c r="AR1652" s="139" t="s">
        <v>136</v>
      </c>
      <c r="AT1652" s="139" t="s">
        <v>131</v>
      </c>
      <c r="AU1652" s="139" t="s">
        <v>84</v>
      </c>
      <c r="AY1652" s="18" t="s">
        <v>129</v>
      </c>
      <c r="BE1652" s="140">
        <f>IF(N1652="základní",J1652,0)</f>
        <v>0</v>
      </c>
      <c r="BF1652" s="140">
        <f>IF(N1652="snížená",J1652,0)</f>
        <v>0</v>
      </c>
      <c r="BG1652" s="140">
        <f>IF(N1652="zákl. přenesená",J1652,0)</f>
        <v>0</v>
      </c>
      <c r="BH1652" s="140">
        <f>IF(N1652="sníž. přenesená",J1652,0)</f>
        <v>0</v>
      </c>
      <c r="BI1652" s="140">
        <f>IF(N1652="nulová",J1652,0)</f>
        <v>0</v>
      </c>
      <c r="BJ1652" s="18" t="s">
        <v>82</v>
      </c>
      <c r="BK1652" s="140">
        <f>ROUND(I1652*H1652,2)</f>
        <v>0</v>
      </c>
      <c r="BL1652" s="18" t="s">
        <v>136</v>
      </c>
      <c r="BM1652" s="139" t="s">
        <v>1835</v>
      </c>
    </row>
    <row r="1653" spans="2:65" s="1" customFormat="1" ht="11.25">
      <c r="B1653" s="33"/>
      <c r="D1653" s="141" t="s">
        <v>138</v>
      </c>
      <c r="F1653" s="142" t="s">
        <v>1836</v>
      </c>
      <c r="I1653" s="143"/>
      <c r="L1653" s="33"/>
      <c r="M1653" s="144"/>
      <c r="T1653" s="54"/>
      <c r="AT1653" s="18" t="s">
        <v>138</v>
      </c>
      <c r="AU1653" s="18" t="s">
        <v>84</v>
      </c>
    </row>
    <row r="1654" spans="2:65" s="13" customFormat="1" ht="11.25">
      <c r="B1654" s="152"/>
      <c r="D1654" s="146" t="s">
        <v>140</v>
      </c>
      <c r="E1654" s="153" t="s">
        <v>19</v>
      </c>
      <c r="F1654" s="154" t="s">
        <v>1837</v>
      </c>
      <c r="H1654" s="155">
        <v>46.8</v>
      </c>
      <c r="I1654" s="156"/>
      <c r="L1654" s="152"/>
      <c r="M1654" s="157"/>
      <c r="T1654" s="158"/>
      <c r="AT1654" s="153" t="s">
        <v>140</v>
      </c>
      <c r="AU1654" s="153" t="s">
        <v>84</v>
      </c>
      <c r="AV1654" s="13" t="s">
        <v>84</v>
      </c>
      <c r="AW1654" s="13" t="s">
        <v>35</v>
      </c>
      <c r="AX1654" s="13" t="s">
        <v>82</v>
      </c>
      <c r="AY1654" s="153" t="s">
        <v>129</v>
      </c>
    </row>
    <row r="1655" spans="2:65" s="1" customFormat="1" ht="44.25" customHeight="1">
      <c r="B1655" s="33"/>
      <c r="C1655" s="128" t="s">
        <v>1838</v>
      </c>
      <c r="D1655" s="128" t="s">
        <v>131</v>
      </c>
      <c r="E1655" s="129" t="s">
        <v>1839</v>
      </c>
      <c r="F1655" s="130" t="s">
        <v>573</v>
      </c>
      <c r="G1655" s="131" t="s">
        <v>574</v>
      </c>
      <c r="H1655" s="132">
        <v>1171.0730000000001</v>
      </c>
      <c r="I1655" s="133"/>
      <c r="J1655" s="134">
        <f>ROUND(I1655*H1655,2)</f>
        <v>0</v>
      </c>
      <c r="K1655" s="130" t="s">
        <v>135</v>
      </c>
      <c r="L1655" s="33"/>
      <c r="M1655" s="135" t="s">
        <v>19</v>
      </c>
      <c r="N1655" s="136" t="s">
        <v>45</v>
      </c>
      <c r="P1655" s="137">
        <f>O1655*H1655</f>
        <v>0</v>
      </c>
      <c r="Q1655" s="137">
        <v>0</v>
      </c>
      <c r="R1655" s="137">
        <f>Q1655*H1655</f>
        <v>0</v>
      </c>
      <c r="S1655" s="137">
        <v>0</v>
      </c>
      <c r="T1655" s="138">
        <f>S1655*H1655</f>
        <v>0</v>
      </c>
      <c r="AR1655" s="139" t="s">
        <v>136</v>
      </c>
      <c r="AT1655" s="139" t="s">
        <v>131</v>
      </c>
      <c r="AU1655" s="139" t="s">
        <v>84</v>
      </c>
      <c r="AY1655" s="18" t="s">
        <v>129</v>
      </c>
      <c r="BE1655" s="140">
        <f>IF(N1655="základní",J1655,0)</f>
        <v>0</v>
      </c>
      <c r="BF1655" s="140">
        <f>IF(N1655="snížená",J1655,0)</f>
        <v>0</v>
      </c>
      <c r="BG1655" s="140">
        <f>IF(N1655="zákl. přenesená",J1655,0)</f>
        <v>0</v>
      </c>
      <c r="BH1655" s="140">
        <f>IF(N1655="sníž. přenesená",J1655,0)</f>
        <v>0</v>
      </c>
      <c r="BI1655" s="140">
        <f>IF(N1655="nulová",J1655,0)</f>
        <v>0</v>
      </c>
      <c r="BJ1655" s="18" t="s">
        <v>82</v>
      </c>
      <c r="BK1655" s="140">
        <f>ROUND(I1655*H1655,2)</f>
        <v>0</v>
      </c>
      <c r="BL1655" s="18" t="s">
        <v>136</v>
      </c>
      <c r="BM1655" s="139" t="s">
        <v>1840</v>
      </c>
    </row>
    <row r="1656" spans="2:65" s="1" customFormat="1" ht="11.25">
      <c r="B1656" s="33"/>
      <c r="D1656" s="141" t="s">
        <v>138</v>
      </c>
      <c r="F1656" s="142" t="s">
        <v>1841</v>
      </c>
      <c r="I1656" s="143"/>
      <c r="L1656" s="33"/>
      <c r="M1656" s="144"/>
      <c r="T1656" s="54"/>
      <c r="AT1656" s="18" t="s">
        <v>138</v>
      </c>
      <c r="AU1656" s="18" t="s">
        <v>84</v>
      </c>
    </row>
    <row r="1657" spans="2:65" s="12" customFormat="1" ht="22.5">
      <c r="B1657" s="145"/>
      <c r="D1657" s="146" t="s">
        <v>140</v>
      </c>
      <c r="E1657" s="147" t="s">
        <v>19</v>
      </c>
      <c r="F1657" s="148" t="s">
        <v>1842</v>
      </c>
      <c r="H1657" s="147" t="s">
        <v>19</v>
      </c>
      <c r="I1657" s="149"/>
      <c r="L1657" s="145"/>
      <c r="M1657" s="150"/>
      <c r="T1657" s="151"/>
      <c r="AT1657" s="147" t="s">
        <v>140</v>
      </c>
      <c r="AU1657" s="147" t="s">
        <v>84</v>
      </c>
      <c r="AV1657" s="12" t="s">
        <v>82</v>
      </c>
      <c r="AW1657" s="12" t="s">
        <v>35</v>
      </c>
      <c r="AX1657" s="12" t="s">
        <v>74</v>
      </c>
      <c r="AY1657" s="147" t="s">
        <v>129</v>
      </c>
    </row>
    <row r="1658" spans="2:65" s="13" customFormat="1" ht="11.25">
      <c r="B1658" s="152"/>
      <c r="D1658" s="146" t="s">
        <v>140</v>
      </c>
      <c r="E1658" s="153" t="s">
        <v>19</v>
      </c>
      <c r="F1658" s="154" t="s">
        <v>1843</v>
      </c>
      <c r="H1658" s="155">
        <v>780.71500000000003</v>
      </c>
      <c r="I1658" s="156"/>
      <c r="L1658" s="152"/>
      <c r="M1658" s="157"/>
      <c r="T1658" s="158"/>
      <c r="AT1658" s="153" t="s">
        <v>140</v>
      </c>
      <c r="AU1658" s="153" t="s">
        <v>84</v>
      </c>
      <c r="AV1658" s="13" t="s">
        <v>84</v>
      </c>
      <c r="AW1658" s="13" t="s">
        <v>35</v>
      </c>
      <c r="AX1658" s="13" t="s">
        <v>74</v>
      </c>
      <c r="AY1658" s="153" t="s">
        <v>129</v>
      </c>
    </row>
    <row r="1659" spans="2:65" s="12" customFormat="1" ht="11.25">
      <c r="B1659" s="145"/>
      <c r="D1659" s="146" t="s">
        <v>140</v>
      </c>
      <c r="E1659" s="147" t="s">
        <v>19</v>
      </c>
      <c r="F1659" s="148" t="s">
        <v>183</v>
      </c>
      <c r="H1659" s="147" t="s">
        <v>19</v>
      </c>
      <c r="I1659" s="149"/>
      <c r="L1659" s="145"/>
      <c r="M1659" s="150"/>
      <c r="T1659" s="151"/>
      <c r="AT1659" s="147" t="s">
        <v>140</v>
      </c>
      <c r="AU1659" s="147" t="s">
        <v>84</v>
      </c>
      <c r="AV1659" s="12" t="s">
        <v>82</v>
      </c>
      <c r="AW1659" s="12" t="s">
        <v>35</v>
      </c>
      <c r="AX1659" s="12" t="s">
        <v>74</v>
      </c>
      <c r="AY1659" s="147" t="s">
        <v>129</v>
      </c>
    </row>
    <row r="1660" spans="2:65" s="13" customFormat="1" ht="11.25">
      <c r="B1660" s="152"/>
      <c r="D1660" s="146" t="s">
        <v>140</v>
      </c>
      <c r="E1660" s="153" t="s">
        <v>19</v>
      </c>
      <c r="F1660" s="154" t="s">
        <v>1844</v>
      </c>
      <c r="H1660" s="155">
        <v>390.358</v>
      </c>
      <c r="I1660" s="156"/>
      <c r="L1660" s="152"/>
      <c r="M1660" s="157"/>
      <c r="T1660" s="158"/>
      <c r="AT1660" s="153" t="s">
        <v>140</v>
      </c>
      <c r="AU1660" s="153" t="s">
        <v>84</v>
      </c>
      <c r="AV1660" s="13" t="s">
        <v>84</v>
      </c>
      <c r="AW1660" s="13" t="s">
        <v>35</v>
      </c>
      <c r="AX1660" s="13" t="s">
        <v>74</v>
      </c>
      <c r="AY1660" s="153" t="s">
        <v>129</v>
      </c>
    </row>
    <row r="1661" spans="2:65" s="14" customFormat="1" ht="11.25">
      <c r="B1661" s="159"/>
      <c r="D1661" s="146" t="s">
        <v>140</v>
      </c>
      <c r="E1661" s="160" t="s">
        <v>19</v>
      </c>
      <c r="F1661" s="161" t="s">
        <v>190</v>
      </c>
      <c r="H1661" s="162">
        <v>1171.0730000000001</v>
      </c>
      <c r="I1661" s="163"/>
      <c r="L1661" s="159"/>
      <c r="M1661" s="164"/>
      <c r="T1661" s="165"/>
      <c r="AT1661" s="160" t="s">
        <v>140</v>
      </c>
      <c r="AU1661" s="160" t="s">
        <v>84</v>
      </c>
      <c r="AV1661" s="14" t="s">
        <v>136</v>
      </c>
      <c r="AW1661" s="14" t="s">
        <v>35</v>
      </c>
      <c r="AX1661" s="14" t="s">
        <v>82</v>
      </c>
      <c r="AY1661" s="160" t="s">
        <v>129</v>
      </c>
    </row>
    <row r="1662" spans="2:65" s="1" customFormat="1" ht="44.25" customHeight="1">
      <c r="B1662" s="33"/>
      <c r="C1662" s="128" t="s">
        <v>1845</v>
      </c>
      <c r="D1662" s="128" t="s">
        <v>131</v>
      </c>
      <c r="E1662" s="129" t="s">
        <v>1846</v>
      </c>
      <c r="F1662" s="130" t="s">
        <v>1847</v>
      </c>
      <c r="G1662" s="131" t="s">
        <v>574</v>
      </c>
      <c r="H1662" s="132">
        <v>1181.712</v>
      </c>
      <c r="I1662" s="133"/>
      <c r="J1662" s="134">
        <f>ROUND(I1662*H1662,2)</f>
        <v>0</v>
      </c>
      <c r="K1662" s="130" t="s">
        <v>135</v>
      </c>
      <c r="L1662" s="33"/>
      <c r="M1662" s="135" t="s">
        <v>19</v>
      </c>
      <c r="N1662" s="136" t="s">
        <v>45</v>
      </c>
      <c r="P1662" s="137">
        <f>O1662*H1662</f>
        <v>0</v>
      </c>
      <c r="Q1662" s="137">
        <v>0</v>
      </c>
      <c r="R1662" s="137">
        <f>Q1662*H1662</f>
        <v>0</v>
      </c>
      <c r="S1662" s="137">
        <v>0</v>
      </c>
      <c r="T1662" s="138">
        <f>S1662*H1662</f>
        <v>0</v>
      </c>
      <c r="AR1662" s="139" t="s">
        <v>136</v>
      </c>
      <c r="AT1662" s="139" t="s">
        <v>131</v>
      </c>
      <c r="AU1662" s="139" t="s">
        <v>84</v>
      </c>
      <c r="AY1662" s="18" t="s">
        <v>129</v>
      </c>
      <c r="BE1662" s="140">
        <f>IF(N1662="základní",J1662,0)</f>
        <v>0</v>
      </c>
      <c r="BF1662" s="140">
        <f>IF(N1662="snížená",J1662,0)</f>
        <v>0</v>
      </c>
      <c r="BG1662" s="140">
        <f>IF(N1662="zákl. přenesená",J1662,0)</f>
        <v>0</v>
      </c>
      <c r="BH1662" s="140">
        <f>IF(N1662="sníž. přenesená",J1662,0)</f>
        <v>0</v>
      </c>
      <c r="BI1662" s="140">
        <f>IF(N1662="nulová",J1662,0)</f>
        <v>0</v>
      </c>
      <c r="BJ1662" s="18" t="s">
        <v>82</v>
      </c>
      <c r="BK1662" s="140">
        <f>ROUND(I1662*H1662,2)</f>
        <v>0</v>
      </c>
      <c r="BL1662" s="18" t="s">
        <v>136</v>
      </c>
      <c r="BM1662" s="139" t="s">
        <v>1848</v>
      </c>
    </row>
    <row r="1663" spans="2:65" s="1" customFormat="1" ht="11.25">
      <c r="B1663" s="33"/>
      <c r="D1663" s="141" t="s">
        <v>138</v>
      </c>
      <c r="F1663" s="142" t="s">
        <v>1849</v>
      </c>
      <c r="I1663" s="143"/>
      <c r="L1663" s="33"/>
      <c r="M1663" s="144"/>
      <c r="T1663" s="54"/>
      <c r="AT1663" s="18" t="s">
        <v>138</v>
      </c>
      <c r="AU1663" s="18" t="s">
        <v>84</v>
      </c>
    </row>
    <row r="1664" spans="2:65" s="12" customFormat="1" ht="11.25">
      <c r="B1664" s="145"/>
      <c r="D1664" s="146" t="s">
        <v>140</v>
      </c>
      <c r="E1664" s="147" t="s">
        <v>19</v>
      </c>
      <c r="F1664" s="148" t="s">
        <v>1850</v>
      </c>
      <c r="H1664" s="147" t="s">
        <v>19</v>
      </c>
      <c r="I1664" s="149"/>
      <c r="L1664" s="145"/>
      <c r="M1664" s="150"/>
      <c r="T1664" s="151"/>
      <c r="AT1664" s="147" t="s">
        <v>140</v>
      </c>
      <c r="AU1664" s="147" t="s">
        <v>84</v>
      </c>
      <c r="AV1664" s="12" t="s">
        <v>82</v>
      </c>
      <c r="AW1664" s="12" t="s">
        <v>35</v>
      </c>
      <c r="AX1664" s="12" t="s">
        <v>74</v>
      </c>
      <c r="AY1664" s="147" t="s">
        <v>129</v>
      </c>
    </row>
    <row r="1665" spans="2:65" s="13" customFormat="1" ht="11.25">
      <c r="B1665" s="152"/>
      <c r="D1665" s="146" t="s">
        <v>140</v>
      </c>
      <c r="E1665" s="153" t="s">
        <v>19</v>
      </c>
      <c r="F1665" s="154" t="s">
        <v>1851</v>
      </c>
      <c r="H1665" s="155">
        <v>604.05100000000004</v>
      </c>
      <c r="I1665" s="156"/>
      <c r="L1665" s="152"/>
      <c r="M1665" s="157"/>
      <c r="T1665" s="158"/>
      <c r="AT1665" s="153" t="s">
        <v>140</v>
      </c>
      <c r="AU1665" s="153" t="s">
        <v>84</v>
      </c>
      <c r="AV1665" s="13" t="s">
        <v>84</v>
      </c>
      <c r="AW1665" s="13" t="s">
        <v>35</v>
      </c>
      <c r="AX1665" s="13" t="s">
        <v>74</v>
      </c>
      <c r="AY1665" s="153" t="s">
        <v>129</v>
      </c>
    </row>
    <row r="1666" spans="2:65" s="13" customFormat="1" ht="11.25">
      <c r="B1666" s="152"/>
      <c r="D1666" s="146" t="s">
        <v>140</v>
      </c>
      <c r="E1666" s="153" t="s">
        <v>19</v>
      </c>
      <c r="F1666" s="154" t="s">
        <v>1852</v>
      </c>
      <c r="H1666" s="155">
        <v>14.29</v>
      </c>
      <c r="I1666" s="156"/>
      <c r="L1666" s="152"/>
      <c r="M1666" s="157"/>
      <c r="T1666" s="158"/>
      <c r="AT1666" s="153" t="s">
        <v>140</v>
      </c>
      <c r="AU1666" s="153" t="s">
        <v>84</v>
      </c>
      <c r="AV1666" s="13" t="s">
        <v>84</v>
      </c>
      <c r="AW1666" s="13" t="s">
        <v>35</v>
      </c>
      <c r="AX1666" s="13" t="s">
        <v>74</v>
      </c>
      <c r="AY1666" s="153" t="s">
        <v>129</v>
      </c>
    </row>
    <row r="1667" spans="2:65" s="12" customFormat="1" ht="11.25">
      <c r="B1667" s="145"/>
      <c r="D1667" s="146" t="s">
        <v>140</v>
      </c>
      <c r="E1667" s="147" t="s">
        <v>19</v>
      </c>
      <c r="F1667" s="148" t="s">
        <v>1853</v>
      </c>
      <c r="H1667" s="147" t="s">
        <v>19</v>
      </c>
      <c r="I1667" s="149"/>
      <c r="L1667" s="145"/>
      <c r="M1667" s="150"/>
      <c r="T1667" s="151"/>
      <c r="AT1667" s="147" t="s">
        <v>140</v>
      </c>
      <c r="AU1667" s="147" t="s">
        <v>84</v>
      </c>
      <c r="AV1667" s="12" t="s">
        <v>82</v>
      </c>
      <c r="AW1667" s="12" t="s">
        <v>35</v>
      </c>
      <c r="AX1667" s="12" t="s">
        <v>74</v>
      </c>
      <c r="AY1667" s="147" t="s">
        <v>129</v>
      </c>
    </row>
    <row r="1668" spans="2:65" s="13" customFormat="1" ht="11.25">
      <c r="B1668" s="152"/>
      <c r="D1668" s="146" t="s">
        <v>140</v>
      </c>
      <c r="E1668" s="153" t="s">
        <v>19</v>
      </c>
      <c r="F1668" s="154" t="s">
        <v>1854</v>
      </c>
      <c r="H1668" s="155">
        <v>563.37099999999998</v>
      </c>
      <c r="I1668" s="156"/>
      <c r="L1668" s="152"/>
      <c r="M1668" s="157"/>
      <c r="T1668" s="158"/>
      <c r="AT1668" s="153" t="s">
        <v>140</v>
      </c>
      <c r="AU1668" s="153" t="s">
        <v>84</v>
      </c>
      <c r="AV1668" s="13" t="s">
        <v>84</v>
      </c>
      <c r="AW1668" s="13" t="s">
        <v>35</v>
      </c>
      <c r="AX1668" s="13" t="s">
        <v>74</v>
      </c>
      <c r="AY1668" s="153" t="s">
        <v>129</v>
      </c>
    </row>
    <row r="1669" spans="2:65" s="14" customFormat="1" ht="11.25">
      <c r="B1669" s="159"/>
      <c r="D1669" s="146" t="s">
        <v>140</v>
      </c>
      <c r="E1669" s="160" t="s">
        <v>19</v>
      </c>
      <c r="F1669" s="161" t="s">
        <v>190</v>
      </c>
      <c r="H1669" s="162">
        <v>1181.712</v>
      </c>
      <c r="I1669" s="163"/>
      <c r="L1669" s="159"/>
      <c r="M1669" s="164"/>
      <c r="T1669" s="165"/>
      <c r="AT1669" s="160" t="s">
        <v>140</v>
      </c>
      <c r="AU1669" s="160" t="s">
        <v>84</v>
      </c>
      <c r="AV1669" s="14" t="s">
        <v>136</v>
      </c>
      <c r="AW1669" s="14" t="s">
        <v>35</v>
      </c>
      <c r="AX1669" s="14" t="s">
        <v>82</v>
      </c>
      <c r="AY1669" s="160" t="s">
        <v>129</v>
      </c>
    </row>
    <row r="1670" spans="2:65" s="1" customFormat="1" ht="24.2" customHeight="1">
      <c r="B1670" s="33"/>
      <c r="C1670" s="128" t="s">
        <v>1855</v>
      </c>
      <c r="D1670" s="128" t="s">
        <v>131</v>
      </c>
      <c r="E1670" s="129" t="s">
        <v>1856</v>
      </c>
      <c r="F1670" s="130" t="s">
        <v>1857</v>
      </c>
      <c r="G1670" s="131" t="s">
        <v>574</v>
      </c>
      <c r="H1670" s="132">
        <v>0.20100000000000001</v>
      </c>
      <c r="I1670" s="133"/>
      <c r="J1670" s="134">
        <f>ROUND(I1670*H1670,2)</f>
        <v>0</v>
      </c>
      <c r="K1670" s="130" t="s">
        <v>19</v>
      </c>
      <c r="L1670" s="33"/>
      <c r="M1670" s="135" t="s">
        <v>19</v>
      </c>
      <c r="N1670" s="136" t="s">
        <v>45</v>
      </c>
      <c r="P1670" s="137">
        <f>O1670*H1670</f>
        <v>0</v>
      </c>
      <c r="Q1670" s="137">
        <v>0</v>
      </c>
      <c r="R1670" s="137">
        <f>Q1670*H1670</f>
        <v>0</v>
      </c>
      <c r="S1670" s="137">
        <v>0</v>
      </c>
      <c r="T1670" s="138">
        <f>S1670*H1670</f>
        <v>0</v>
      </c>
      <c r="AR1670" s="139" t="s">
        <v>136</v>
      </c>
      <c r="AT1670" s="139" t="s">
        <v>131</v>
      </c>
      <c r="AU1670" s="139" t="s">
        <v>84</v>
      </c>
      <c r="AY1670" s="18" t="s">
        <v>129</v>
      </c>
      <c r="BE1670" s="140">
        <f>IF(N1670="základní",J1670,0)</f>
        <v>0</v>
      </c>
      <c r="BF1670" s="140">
        <f>IF(N1670="snížená",J1670,0)</f>
        <v>0</v>
      </c>
      <c r="BG1670" s="140">
        <f>IF(N1670="zákl. přenesená",J1670,0)</f>
        <v>0</v>
      </c>
      <c r="BH1670" s="140">
        <f>IF(N1670="sníž. přenesená",J1670,0)</f>
        <v>0</v>
      </c>
      <c r="BI1670" s="140">
        <f>IF(N1670="nulová",J1670,0)</f>
        <v>0</v>
      </c>
      <c r="BJ1670" s="18" t="s">
        <v>82</v>
      </c>
      <c r="BK1670" s="140">
        <f>ROUND(I1670*H1670,2)</f>
        <v>0</v>
      </c>
      <c r="BL1670" s="18" t="s">
        <v>136</v>
      </c>
      <c r="BM1670" s="139" t="s">
        <v>1858</v>
      </c>
    </row>
    <row r="1671" spans="2:65" s="12" customFormat="1" ht="22.5">
      <c r="B1671" s="145"/>
      <c r="D1671" s="146" t="s">
        <v>140</v>
      </c>
      <c r="E1671" s="147" t="s">
        <v>19</v>
      </c>
      <c r="F1671" s="148" t="s">
        <v>1859</v>
      </c>
      <c r="H1671" s="147" t="s">
        <v>19</v>
      </c>
      <c r="I1671" s="149"/>
      <c r="L1671" s="145"/>
      <c r="M1671" s="150"/>
      <c r="T1671" s="151"/>
      <c r="AT1671" s="147" t="s">
        <v>140</v>
      </c>
      <c r="AU1671" s="147" t="s">
        <v>84</v>
      </c>
      <c r="AV1671" s="12" t="s">
        <v>82</v>
      </c>
      <c r="AW1671" s="12" t="s">
        <v>35</v>
      </c>
      <c r="AX1671" s="12" t="s">
        <v>74</v>
      </c>
      <c r="AY1671" s="147" t="s">
        <v>129</v>
      </c>
    </row>
    <row r="1672" spans="2:65" s="12" customFormat="1" ht="11.25">
      <c r="B1672" s="145"/>
      <c r="D1672" s="146" t="s">
        <v>140</v>
      </c>
      <c r="E1672" s="147" t="s">
        <v>19</v>
      </c>
      <c r="F1672" s="148" t="s">
        <v>1860</v>
      </c>
      <c r="H1672" s="147" t="s">
        <v>19</v>
      </c>
      <c r="I1672" s="149"/>
      <c r="L1672" s="145"/>
      <c r="M1672" s="150"/>
      <c r="T1672" s="151"/>
      <c r="AT1672" s="147" t="s">
        <v>140</v>
      </c>
      <c r="AU1672" s="147" t="s">
        <v>84</v>
      </c>
      <c r="AV1672" s="12" t="s">
        <v>82</v>
      </c>
      <c r="AW1672" s="12" t="s">
        <v>35</v>
      </c>
      <c r="AX1672" s="12" t="s">
        <v>74</v>
      </c>
      <c r="AY1672" s="147" t="s">
        <v>129</v>
      </c>
    </row>
    <row r="1673" spans="2:65" s="12" customFormat="1" ht="22.5">
      <c r="B1673" s="145"/>
      <c r="D1673" s="146" t="s">
        <v>140</v>
      </c>
      <c r="E1673" s="147" t="s">
        <v>19</v>
      </c>
      <c r="F1673" s="148" t="s">
        <v>1861</v>
      </c>
      <c r="H1673" s="147" t="s">
        <v>19</v>
      </c>
      <c r="I1673" s="149"/>
      <c r="L1673" s="145"/>
      <c r="M1673" s="150"/>
      <c r="T1673" s="151"/>
      <c r="AT1673" s="147" t="s">
        <v>140</v>
      </c>
      <c r="AU1673" s="147" t="s">
        <v>84</v>
      </c>
      <c r="AV1673" s="12" t="s">
        <v>82</v>
      </c>
      <c r="AW1673" s="12" t="s">
        <v>35</v>
      </c>
      <c r="AX1673" s="12" t="s">
        <v>74</v>
      </c>
      <c r="AY1673" s="147" t="s">
        <v>129</v>
      </c>
    </row>
    <row r="1674" spans="2:65" s="12" customFormat="1" ht="11.25">
      <c r="B1674" s="145"/>
      <c r="D1674" s="146" t="s">
        <v>140</v>
      </c>
      <c r="E1674" s="147" t="s">
        <v>19</v>
      </c>
      <c r="F1674" s="148" t="s">
        <v>1862</v>
      </c>
      <c r="H1674" s="147" t="s">
        <v>19</v>
      </c>
      <c r="I1674" s="149"/>
      <c r="L1674" s="145"/>
      <c r="M1674" s="150"/>
      <c r="T1674" s="151"/>
      <c r="AT1674" s="147" t="s">
        <v>140</v>
      </c>
      <c r="AU1674" s="147" t="s">
        <v>84</v>
      </c>
      <c r="AV1674" s="12" t="s">
        <v>82</v>
      </c>
      <c r="AW1674" s="12" t="s">
        <v>35</v>
      </c>
      <c r="AX1674" s="12" t="s">
        <v>74</v>
      </c>
      <c r="AY1674" s="147" t="s">
        <v>129</v>
      </c>
    </row>
    <row r="1675" spans="2:65" s="13" customFormat="1" ht="11.25">
      <c r="B1675" s="152"/>
      <c r="D1675" s="146" t="s">
        <v>140</v>
      </c>
      <c r="E1675" s="153" t="s">
        <v>19</v>
      </c>
      <c r="F1675" s="154" t="s">
        <v>1863</v>
      </c>
      <c r="H1675" s="155">
        <v>0.11899999999999999</v>
      </c>
      <c r="I1675" s="156"/>
      <c r="L1675" s="152"/>
      <c r="M1675" s="157"/>
      <c r="T1675" s="158"/>
      <c r="AT1675" s="153" t="s">
        <v>140</v>
      </c>
      <c r="AU1675" s="153" t="s">
        <v>84</v>
      </c>
      <c r="AV1675" s="13" t="s">
        <v>84</v>
      </c>
      <c r="AW1675" s="13" t="s">
        <v>35</v>
      </c>
      <c r="AX1675" s="13" t="s">
        <v>74</v>
      </c>
      <c r="AY1675" s="153" t="s">
        <v>129</v>
      </c>
    </row>
    <row r="1676" spans="2:65" s="13" customFormat="1" ht="11.25">
      <c r="B1676" s="152"/>
      <c r="D1676" s="146" t="s">
        <v>140</v>
      </c>
      <c r="E1676" s="153" t="s">
        <v>19</v>
      </c>
      <c r="F1676" s="154" t="s">
        <v>1864</v>
      </c>
      <c r="H1676" s="155">
        <v>8.2000000000000003E-2</v>
      </c>
      <c r="I1676" s="156"/>
      <c r="L1676" s="152"/>
      <c r="M1676" s="157"/>
      <c r="T1676" s="158"/>
      <c r="AT1676" s="153" t="s">
        <v>140</v>
      </c>
      <c r="AU1676" s="153" t="s">
        <v>84</v>
      </c>
      <c r="AV1676" s="13" t="s">
        <v>84</v>
      </c>
      <c r="AW1676" s="13" t="s">
        <v>35</v>
      </c>
      <c r="AX1676" s="13" t="s">
        <v>74</v>
      </c>
      <c r="AY1676" s="153" t="s">
        <v>129</v>
      </c>
    </row>
    <row r="1677" spans="2:65" s="14" customFormat="1" ht="11.25">
      <c r="B1677" s="159"/>
      <c r="D1677" s="146" t="s">
        <v>140</v>
      </c>
      <c r="E1677" s="160" t="s">
        <v>19</v>
      </c>
      <c r="F1677" s="161" t="s">
        <v>190</v>
      </c>
      <c r="H1677" s="162">
        <v>0.20100000000000001</v>
      </c>
      <c r="I1677" s="163"/>
      <c r="L1677" s="159"/>
      <c r="M1677" s="164"/>
      <c r="T1677" s="165"/>
      <c r="AT1677" s="160" t="s">
        <v>140</v>
      </c>
      <c r="AU1677" s="160" t="s">
        <v>84</v>
      </c>
      <c r="AV1677" s="14" t="s">
        <v>136</v>
      </c>
      <c r="AW1677" s="14" t="s">
        <v>35</v>
      </c>
      <c r="AX1677" s="14" t="s">
        <v>82</v>
      </c>
      <c r="AY1677" s="160" t="s">
        <v>129</v>
      </c>
    </row>
    <row r="1678" spans="2:65" s="11" customFormat="1" ht="22.9" customHeight="1">
      <c r="B1678" s="116"/>
      <c r="D1678" s="117" t="s">
        <v>73</v>
      </c>
      <c r="E1678" s="126" t="s">
        <v>1865</v>
      </c>
      <c r="F1678" s="126" t="s">
        <v>1866</v>
      </c>
      <c r="I1678" s="119"/>
      <c r="J1678" s="127">
        <f>BK1678</f>
        <v>0</v>
      </c>
      <c r="L1678" s="116"/>
      <c r="M1678" s="121"/>
      <c r="P1678" s="122">
        <f>SUM(P1679:P1682)</f>
        <v>0</v>
      </c>
      <c r="R1678" s="122">
        <f>SUM(R1679:R1682)</f>
        <v>0</v>
      </c>
      <c r="T1678" s="123">
        <f>SUM(T1679:T1682)</f>
        <v>0</v>
      </c>
      <c r="AR1678" s="117" t="s">
        <v>82</v>
      </c>
      <c r="AT1678" s="124" t="s">
        <v>73</v>
      </c>
      <c r="AU1678" s="124" t="s">
        <v>82</v>
      </c>
      <c r="AY1678" s="117" t="s">
        <v>129</v>
      </c>
      <c r="BK1678" s="125">
        <f>SUM(BK1679:BK1682)</f>
        <v>0</v>
      </c>
    </row>
    <row r="1679" spans="2:65" s="1" customFormat="1" ht="37.9" customHeight="1">
      <c r="B1679" s="33"/>
      <c r="C1679" s="128" t="s">
        <v>1867</v>
      </c>
      <c r="D1679" s="128" t="s">
        <v>131</v>
      </c>
      <c r="E1679" s="129" t="s">
        <v>1868</v>
      </c>
      <c r="F1679" s="130" t="s">
        <v>1869</v>
      </c>
      <c r="G1679" s="131" t="s">
        <v>574</v>
      </c>
      <c r="H1679" s="132">
        <v>1020.977</v>
      </c>
      <c r="I1679" s="133"/>
      <c r="J1679" s="134">
        <f>ROUND(I1679*H1679,2)</f>
        <v>0</v>
      </c>
      <c r="K1679" s="130" t="s">
        <v>135</v>
      </c>
      <c r="L1679" s="33"/>
      <c r="M1679" s="135" t="s">
        <v>19</v>
      </c>
      <c r="N1679" s="136" t="s">
        <v>45</v>
      </c>
      <c r="P1679" s="137">
        <f>O1679*H1679</f>
        <v>0</v>
      </c>
      <c r="Q1679" s="137">
        <v>0</v>
      </c>
      <c r="R1679" s="137">
        <f>Q1679*H1679</f>
        <v>0</v>
      </c>
      <c r="S1679" s="137">
        <v>0</v>
      </c>
      <c r="T1679" s="138">
        <f>S1679*H1679</f>
        <v>0</v>
      </c>
      <c r="AR1679" s="139" t="s">
        <v>136</v>
      </c>
      <c r="AT1679" s="139" t="s">
        <v>131</v>
      </c>
      <c r="AU1679" s="139" t="s">
        <v>84</v>
      </c>
      <c r="AY1679" s="18" t="s">
        <v>129</v>
      </c>
      <c r="BE1679" s="140">
        <f>IF(N1679="základní",J1679,0)</f>
        <v>0</v>
      </c>
      <c r="BF1679" s="140">
        <f>IF(N1679="snížená",J1679,0)</f>
        <v>0</v>
      </c>
      <c r="BG1679" s="140">
        <f>IF(N1679="zákl. přenesená",J1679,0)</f>
        <v>0</v>
      </c>
      <c r="BH1679" s="140">
        <f>IF(N1679="sníž. přenesená",J1679,0)</f>
        <v>0</v>
      </c>
      <c r="BI1679" s="140">
        <f>IF(N1679="nulová",J1679,0)</f>
        <v>0</v>
      </c>
      <c r="BJ1679" s="18" t="s">
        <v>82</v>
      </c>
      <c r="BK1679" s="140">
        <f>ROUND(I1679*H1679,2)</f>
        <v>0</v>
      </c>
      <c r="BL1679" s="18" t="s">
        <v>136</v>
      </c>
      <c r="BM1679" s="139" t="s">
        <v>1870</v>
      </c>
    </row>
    <row r="1680" spans="2:65" s="1" customFormat="1" ht="11.25">
      <c r="B1680" s="33"/>
      <c r="D1680" s="141" t="s">
        <v>138</v>
      </c>
      <c r="F1680" s="142" t="s">
        <v>1871</v>
      </c>
      <c r="I1680" s="143"/>
      <c r="L1680" s="33"/>
      <c r="M1680" s="144"/>
      <c r="T1680" s="54"/>
      <c r="AT1680" s="18" t="s">
        <v>138</v>
      </c>
      <c r="AU1680" s="18" t="s">
        <v>84</v>
      </c>
    </row>
    <row r="1681" spans="2:65" s="1" customFormat="1" ht="44.25" customHeight="1">
      <c r="B1681" s="33"/>
      <c r="C1681" s="128" t="s">
        <v>1872</v>
      </c>
      <c r="D1681" s="128" t="s">
        <v>131</v>
      </c>
      <c r="E1681" s="129" t="s">
        <v>1873</v>
      </c>
      <c r="F1681" s="130" t="s">
        <v>1874</v>
      </c>
      <c r="G1681" s="131" t="s">
        <v>574</v>
      </c>
      <c r="H1681" s="132">
        <v>1020.977</v>
      </c>
      <c r="I1681" s="133"/>
      <c r="J1681" s="134">
        <f>ROUND(I1681*H1681,2)</f>
        <v>0</v>
      </c>
      <c r="K1681" s="130" t="s">
        <v>135</v>
      </c>
      <c r="L1681" s="33"/>
      <c r="M1681" s="135" t="s">
        <v>19</v>
      </c>
      <c r="N1681" s="136" t="s">
        <v>45</v>
      </c>
      <c r="P1681" s="137">
        <f>O1681*H1681</f>
        <v>0</v>
      </c>
      <c r="Q1681" s="137">
        <v>0</v>
      </c>
      <c r="R1681" s="137">
        <f>Q1681*H1681</f>
        <v>0</v>
      </c>
      <c r="S1681" s="137">
        <v>0</v>
      </c>
      <c r="T1681" s="138">
        <f>S1681*H1681</f>
        <v>0</v>
      </c>
      <c r="AR1681" s="139" t="s">
        <v>136</v>
      </c>
      <c r="AT1681" s="139" t="s">
        <v>131</v>
      </c>
      <c r="AU1681" s="139" t="s">
        <v>84</v>
      </c>
      <c r="AY1681" s="18" t="s">
        <v>129</v>
      </c>
      <c r="BE1681" s="140">
        <f>IF(N1681="základní",J1681,0)</f>
        <v>0</v>
      </c>
      <c r="BF1681" s="140">
        <f>IF(N1681="snížená",J1681,0)</f>
        <v>0</v>
      </c>
      <c r="BG1681" s="140">
        <f>IF(N1681="zákl. přenesená",J1681,0)</f>
        <v>0</v>
      </c>
      <c r="BH1681" s="140">
        <f>IF(N1681="sníž. přenesená",J1681,0)</f>
        <v>0</v>
      </c>
      <c r="BI1681" s="140">
        <f>IF(N1681="nulová",J1681,0)</f>
        <v>0</v>
      </c>
      <c r="BJ1681" s="18" t="s">
        <v>82</v>
      </c>
      <c r="BK1681" s="140">
        <f>ROUND(I1681*H1681,2)</f>
        <v>0</v>
      </c>
      <c r="BL1681" s="18" t="s">
        <v>136</v>
      </c>
      <c r="BM1681" s="139" t="s">
        <v>1875</v>
      </c>
    </row>
    <row r="1682" spans="2:65" s="1" customFormat="1" ht="11.25">
      <c r="B1682" s="33"/>
      <c r="D1682" s="141" t="s">
        <v>138</v>
      </c>
      <c r="F1682" s="142" t="s">
        <v>1876</v>
      </c>
      <c r="I1682" s="143"/>
      <c r="L1682" s="33"/>
      <c r="M1682" s="144"/>
      <c r="T1682" s="54"/>
      <c r="AT1682" s="18" t="s">
        <v>138</v>
      </c>
      <c r="AU1682" s="18" t="s">
        <v>84</v>
      </c>
    </row>
    <row r="1683" spans="2:65" s="11" customFormat="1" ht="25.9" customHeight="1">
      <c r="B1683" s="116"/>
      <c r="D1683" s="117" t="s">
        <v>73</v>
      </c>
      <c r="E1683" s="118" t="s">
        <v>1877</v>
      </c>
      <c r="F1683" s="118" t="s">
        <v>1878</v>
      </c>
      <c r="I1683" s="119"/>
      <c r="J1683" s="120">
        <f>BK1683</f>
        <v>0</v>
      </c>
      <c r="L1683" s="116"/>
      <c r="M1683" s="121"/>
      <c r="P1683" s="122">
        <f>P1684+P1739+P1756+P1776</f>
        <v>0</v>
      </c>
      <c r="R1683" s="122">
        <f>R1684+R1739+R1756+R1776</f>
        <v>0.84395500000000012</v>
      </c>
      <c r="T1683" s="123">
        <f>T1684+T1739+T1756+T1776</f>
        <v>0</v>
      </c>
      <c r="AR1683" s="117" t="s">
        <v>84</v>
      </c>
      <c r="AT1683" s="124" t="s">
        <v>73</v>
      </c>
      <c r="AU1683" s="124" t="s">
        <v>74</v>
      </c>
      <c r="AY1683" s="117" t="s">
        <v>129</v>
      </c>
      <c r="BK1683" s="125">
        <f>BK1684+BK1739+BK1756+BK1776</f>
        <v>0</v>
      </c>
    </row>
    <row r="1684" spans="2:65" s="11" customFormat="1" ht="22.9" customHeight="1">
      <c r="B1684" s="116"/>
      <c r="D1684" s="117" t="s">
        <v>73</v>
      </c>
      <c r="E1684" s="126" t="s">
        <v>1879</v>
      </c>
      <c r="F1684" s="126" t="s">
        <v>1880</v>
      </c>
      <c r="I1684" s="119"/>
      <c r="J1684" s="127">
        <f>BK1684</f>
        <v>0</v>
      </c>
      <c r="L1684" s="116"/>
      <c r="M1684" s="121"/>
      <c r="P1684" s="122">
        <f>SUM(P1685:P1738)</f>
        <v>0</v>
      </c>
      <c r="R1684" s="122">
        <f>SUM(R1685:R1738)</f>
        <v>0.83339500000000011</v>
      </c>
      <c r="T1684" s="123">
        <f>SUM(T1685:T1738)</f>
        <v>0</v>
      </c>
      <c r="AR1684" s="117" t="s">
        <v>84</v>
      </c>
      <c r="AT1684" s="124" t="s">
        <v>73</v>
      </c>
      <c r="AU1684" s="124" t="s">
        <v>82</v>
      </c>
      <c r="AY1684" s="117" t="s">
        <v>129</v>
      </c>
      <c r="BK1684" s="125">
        <f>SUM(BK1685:BK1738)</f>
        <v>0</v>
      </c>
    </row>
    <row r="1685" spans="2:65" s="1" customFormat="1" ht="33" customHeight="1">
      <c r="B1685" s="33"/>
      <c r="C1685" s="128" t="s">
        <v>1881</v>
      </c>
      <c r="D1685" s="128" t="s">
        <v>131</v>
      </c>
      <c r="E1685" s="129" t="s">
        <v>1882</v>
      </c>
      <c r="F1685" s="130" t="s">
        <v>1883</v>
      </c>
      <c r="G1685" s="131" t="s">
        <v>134</v>
      </c>
      <c r="H1685" s="132">
        <v>23.11</v>
      </c>
      <c r="I1685" s="133"/>
      <c r="J1685" s="134">
        <f>ROUND(I1685*H1685,2)</f>
        <v>0</v>
      </c>
      <c r="K1685" s="130" t="s">
        <v>135</v>
      </c>
      <c r="L1685" s="33"/>
      <c r="M1685" s="135" t="s">
        <v>19</v>
      </c>
      <c r="N1685" s="136" t="s">
        <v>45</v>
      </c>
      <c r="P1685" s="137">
        <f>O1685*H1685</f>
        <v>0</v>
      </c>
      <c r="Q1685" s="137">
        <v>0</v>
      </c>
      <c r="R1685" s="137">
        <f>Q1685*H1685</f>
        <v>0</v>
      </c>
      <c r="S1685" s="137">
        <v>0</v>
      </c>
      <c r="T1685" s="138">
        <f>S1685*H1685</f>
        <v>0</v>
      </c>
      <c r="AR1685" s="139" t="s">
        <v>242</v>
      </c>
      <c r="AT1685" s="139" t="s">
        <v>131</v>
      </c>
      <c r="AU1685" s="139" t="s">
        <v>84</v>
      </c>
      <c r="AY1685" s="18" t="s">
        <v>129</v>
      </c>
      <c r="BE1685" s="140">
        <f>IF(N1685="základní",J1685,0)</f>
        <v>0</v>
      </c>
      <c r="BF1685" s="140">
        <f>IF(N1685="snížená",J1685,0)</f>
        <v>0</v>
      </c>
      <c r="BG1685" s="140">
        <f>IF(N1685="zákl. přenesená",J1685,0)</f>
        <v>0</v>
      </c>
      <c r="BH1685" s="140">
        <f>IF(N1685="sníž. přenesená",J1685,0)</f>
        <v>0</v>
      </c>
      <c r="BI1685" s="140">
        <f>IF(N1685="nulová",J1685,0)</f>
        <v>0</v>
      </c>
      <c r="BJ1685" s="18" t="s">
        <v>82</v>
      </c>
      <c r="BK1685" s="140">
        <f>ROUND(I1685*H1685,2)</f>
        <v>0</v>
      </c>
      <c r="BL1685" s="18" t="s">
        <v>242</v>
      </c>
      <c r="BM1685" s="139" t="s">
        <v>1884</v>
      </c>
    </row>
    <row r="1686" spans="2:65" s="1" customFormat="1" ht="11.25">
      <c r="B1686" s="33"/>
      <c r="D1686" s="141" t="s">
        <v>138</v>
      </c>
      <c r="F1686" s="142" t="s">
        <v>1885</v>
      </c>
      <c r="I1686" s="143"/>
      <c r="L1686" s="33"/>
      <c r="M1686" s="144"/>
      <c r="T1686" s="54"/>
      <c r="AT1686" s="18" t="s">
        <v>138</v>
      </c>
      <c r="AU1686" s="18" t="s">
        <v>84</v>
      </c>
    </row>
    <row r="1687" spans="2:65" s="12" customFormat="1" ht="11.25">
      <c r="B1687" s="145"/>
      <c r="D1687" s="146" t="s">
        <v>140</v>
      </c>
      <c r="E1687" s="147" t="s">
        <v>19</v>
      </c>
      <c r="F1687" s="148" t="s">
        <v>141</v>
      </c>
      <c r="H1687" s="147" t="s">
        <v>19</v>
      </c>
      <c r="I1687" s="149"/>
      <c r="L1687" s="145"/>
      <c r="M1687" s="150"/>
      <c r="T1687" s="151"/>
      <c r="AT1687" s="147" t="s">
        <v>140</v>
      </c>
      <c r="AU1687" s="147" t="s">
        <v>84</v>
      </c>
      <c r="AV1687" s="12" t="s">
        <v>82</v>
      </c>
      <c r="AW1687" s="12" t="s">
        <v>35</v>
      </c>
      <c r="AX1687" s="12" t="s">
        <v>74</v>
      </c>
      <c r="AY1687" s="147" t="s">
        <v>129</v>
      </c>
    </row>
    <row r="1688" spans="2:65" s="12" customFormat="1" ht="11.25">
      <c r="B1688" s="145"/>
      <c r="D1688" s="146" t="s">
        <v>140</v>
      </c>
      <c r="E1688" s="147" t="s">
        <v>19</v>
      </c>
      <c r="F1688" s="148" t="s">
        <v>302</v>
      </c>
      <c r="H1688" s="147" t="s">
        <v>19</v>
      </c>
      <c r="I1688" s="149"/>
      <c r="L1688" s="145"/>
      <c r="M1688" s="150"/>
      <c r="T1688" s="151"/>
      <c r="AT1688" s="147" t="s">
        <v>140</v>
      </c>
      <c r="AU1688" s="147" t="s">
        <v>84</v>
      </c>
      <c r="AV1688" s="12" t="s">
        <v>82</v>
      </c>
      <c r="AW1688" s="12" t="s">
        <v>35</v>
      </c>
      <c r="AX1688" s="12" t="s">
        <v>74</v>
      </c>
      <c r="AY1688" s="147" t="s">
        <v>129</v>
      </c>
    </row>
    <row r="1689" spans="2:65" s="12" customFormat="1" ht="11.25">
      <c r="B1689" s="145"/>
      <c r="D1689" s="146" t="s">
        <v>140</v>
      </c>
      <c r="E1689" s="147" t="s">
        <v>19</v>
      </c>
      <c r="F1689" s="148" t="s">
        <v>1047</v>
      </c>
      <c r="H1689" s="147" t="s">
        <v>19</v>
      </c>
      <c r="I1689" s="149"/>
      <c r="L1689" s="145"/>
      <c r="M1689" s="150"/>
      <c r="T1689" s="151"/>
      <c r="AT1689" s="147" t="s">
        <v>140</v>
      </c>
      <c r="AU1689" s="147" t="s">
        <v>84</v>
      </c>
      <c r="AV1689" s="12" t="s">
        <v>82</v>
      </c>
      <c r="AW1689" s="12" t="s">
        <v>35</v>
      </c>
      <c r="AX1689" s="12" t="s">
        <v>74</v>
      </c>
      <c r="AY1689" s="147" t="s">
        <v>129</v>
      </c>
    </row>
    <row r="1690" spans="2:65" s="13" customFormat="1" ht="11.25">
      <c r="B1690" s="152"/>
      <c r="D1690" s="146" t="s">
        <v>140</v>
      </c>
      <c r="E1690" s="153" t="s">
        <v>19</v>
      </c>
      <c r="F1690" s="154" t="s">
        <v>1048</v>
      </c>
      <c r="H1690" s="155">
        <v>7.09</v>
      </c>
      <c r="I1690" s="156"/>
      <c r="L1690" s="152"/>
      <c r="M1690" s="157"/>
      <c r="T1690" s="158"/>
      <c r="AT1690" s="153" t="s">
        <v>140</v>
      </c>
      <c r="AU1690" s="153" t="s">
        <v>84</v>
      </c>
      <c r="AV1690" s="13" t="s">
        <v>84</v>
      </c>
      <c r="AW1690" s="13" t="s">
        <v>35</v>
      </c>
      <c r="AX1690" s="13" t="s">
        <v>74</v>
      </c>
      <c r="AY1690" s="153" t="s">
        <v>129</v>
      </c>
    </row>
    <row r="1691" spans="2:65" s="13" customFormat="1" ht="11.25">
      <c r="B1691" s="152"/>
      <c r="D1691" s="146" t="s">
        <v>140</v>
      </c>
      <c r="E1691" s="153" t="s">
        <v>19</v>
      </c>
      <c r="F1691" s="154" t="s">
        <v>1886</v>
      </c>
      <c r="H1691" s="155">
        <v>3.6</v>
      </c>
      <c r="I1691" s="156"/>
      <c r="L1691" s="152"/>
      <c r="M1691" s="157"/>
      <c r="T1691" s="158"/>
      <c r="AT1691" s="153" t="s">
        <v>140</v>
      </c>
      <c r="AU1691" s="153" t="s">
        <v>84</v>
      </c>
      <c r="AV1691" s="13" t="s">
        <v>84</v>
      </c>
      <c r="AW1691" s="13" t="s">
        <v>35</v>
      </c>
      <c r="AX1691" s="13" t="s">
        <v>74</v>
      </c>
      <c r="AY1691" s="153" t="s">
        <v>129</v>
      </c>
    </row>
    <row r="1692" spans="2:65" s="13" customFormat="1" ht="11.25">
      <c r="B1692" s="152"/>
      <c r="D1692" s="146" t="s">
        <v>140</v>
      </c>
      <c r="E1692" s="153" t="s">
        <v>19</v>
      </c>
      <c r="F1692" s="154" t="s">
        <v>1887</v>
      </c>
      <c r="H1692" s="155">
        <v>0.63</v>
      </c>
      <c r="I1692" s="156"/>
      <c r="L1692" s="152"/>
      <c r="M1692" s="157"/>
      <c r="T1692" s="158"/>
      <c r="AT1692" s="153" t="s">
        <v>140</v>
      </c>
      <c r="AU1692" s="153" t="s">
        <v>84</v>
      </c>
      <c r="AV1692" s="13" t="s">
        <v>84</v>
      </c>
      <c r="AW1692" s="13" t="s">
        <v>35</v>
      </c>
      <c r="AX1692" s="13" t="s">
        <v>74</v>
      </c>
      <c r="AY1692" s="153" t="s">
        <v>129</v>
      </c>
    </row>
    <row r="1693" spans="2:65" s="12" customFormat="1" ht="11.25">
      <c r="B1693" s="145"/>
      <c r="D1693" s="146" t="s">
        <v>140</v>
      </c>
      <c r="E1693" s="147" t="s">
        <v>19</v>
      </c>
      <c r="F1693" s="148" t="s">
        <v>1888</v>
      </c>
      <c r="H1693" s="147" t="s">
        <v>19</v>
      </c>
      <c r="I1693" s="149"/>
      <c r="L1693" s="145"/>
      <c r="M1693" s="150"/>
      <c r="T1693" s="151"/>
      <c r="AT1693" s="147" t="s">
        <v>140</v>
      </c>
      <c r="AU1693" s="147" t="s">
        <v>84</v>
      </c>
      <c r="AV1693" s="12" t="s">
        <v>82</v>
      </c>
      <c r="AW1693" s="12" t="s">
        <v>35</v>
      </c>
      <c r="AX1693" s="12" t="s">
        <v>74</v>
      </c>
      <c r="AY1693" s="147" t="s">
        <v>129</v>
      </c>
    </row>
    <row r="1694" spans="2:65" s="13" customFormat="1" ht="11.25">
      <c r="B1694" s="152"/>
      <c r="D1694" s="146" t="s">
        <v>140</v>
      </c>
      <c r="E1694" s="153" t="s">
        <v>19</v>
      </c>
      <c r="F1694" s="154" t="s">
        <v>1889</v>
      </c>
      <c r="H1694" s="155">
        <v>8.19</v>
      </c>
      <c r="I1694" s="156"/>
      <c r="L1694" s="152"/>
      <c r="M1694" s="157"/>
      <c r="T1694" s="158"/>
      <c r="AT1694" s="153" t="s">
        <v>140</v>
      </c>
      <c r="AU1694" s="153" t="s">
        <v>84</v>
      </c>
      <c r="AV1694" s="13" t="s">
        <v>84</v>
      </c>
      <c r="AW1694" s="13" t="s">
        <v>35</v>
      </c>
      <c r="AX1694" s="13" t="s">
        <v>74</v>
      </c>
      <c r="AY1694" s="153" t="s">
        <v>129</v>
      </c>
    </row>
    <row r="1695" spans="2:65" s="13" customFormat="1" ht="11.25">
      <c r="B1695" s="152"/>
      <c r="D1695" s="146" t="s">
        <v>140</v>
      </c>
      <c r="E1695" s="153" t="s">
        <v>19</v>
      </c>
      <c r="F1695" s="154" t="s">
        <v>1886</v>
      </c>
      <c r="H1695" s="155">
        <v>3.6</v>
      </c>
      <c r="I1695" s="156"/>
      <c r="L1695" s="152"/>
      <c r="M1695" s="157"/>
      <c r="T1695" s="158"/>
      <c r="AT1695" s="153" t="s">
        <v>140</v>
      </c>
      <c r="AU1695" s="153" t="s">
        <v>84</v>
      </c>
      <c r="AV1695" s="13" t="s">
        <v>84</v>
      </c>
      <c r="AW1695" s="13" t="s">
        <v>35</v>
      </c>
      <c r="AX1695" s="13" t="s">
        <v>74</v>
      </c>
      <c r="AY1695" s="153" t="s">
        <v>129</v>
      </c>
    </row>
    <row r="1696" spans="2:65" s="14" customFormat="1" ht="11.25">
      <c r="B1696" s="159"/>
      <c r="D1696" s="146" t="s">
        <v>140</v>
      </c>
      <c r="E1696" s="160" t="s">
        <v>19</v>
      </c>
      <c r="F1696" s="161" t="s">
        <v>190</v>
      </c>
      <c r="H1696" s="162">
        <v>23.11</v>
      </c>
      <c r="I1696" s="163"/>
      <c r="L1696" s="159"/>
      <c r="M1696" s="164"/>
      <c r="T1696" s="165"/>
      <c r="AT1696" s="160" t="s">
        <v>140</v>
      </c>
      <c r="AU1696" s="160" t="s">
        <v>84</v>
      </c>
      <c r="AV1696" s="14" t="s">
        <v>136</v>
      </c>
      <c r="AW1696" s="14" t="s">
        <v>35</v>
      </c>
      <c r="AX1696" s="14" t="s">
        <v>82</v>
      </c>
      <c r="AY1696" s="160" t="s">
        <v>129</v>
      </c>
    </row>
    <row r="1697" spans="2:65" s="1" customFormat="1" ht="16.5" customHeight="1">
      <c r="B1697" s="33"/>
      <c r="C1697" s="173" t="s">
        <v>1890</v>
      </c>
      <c r="D1697" s="173" t="s">
        <v>623</v>
      </c>
      <c r="E1697" s="174" t="s">
        <v>1891</v>
      </c>
      <c r="F1697" s="175" t="s">
        <v>1892</v>
      </c>
      <c r="G1697" s="176" t="s">
        <v>574</v>
      </c>
      <c r="H1697" s="177">
        <v>7.0000000000000001E-3</v>
      </c>
      <c r="I1697" s="178"/>
      <c r="J1697" s="179">
        <f>ROUND(I1697*H1697,2)</f>
        <v>0</v>
      </c>
      <c r="K1697" s="175" t="s">
        <v>135</v>
      </c>
      <c r="L1697" s="180"/>
      <c r="M1697" s="181" t="s">
        <v>19</v>
      </c>
      <c r="N1697" s="182" t="s">
        <v>45</v>
      </c>
      <c r="P1697" s="137">
        <f>O1697*H1697</f>
        <v>0</v>
      </c>
      <c r="Q1697" s="137">
        <v>1</v>
      </c>
      <c r="R1697" s="137">
        <f>Q1697*H1697</f>
        <v>7.0000000000000001E-3</v>
      </c>
      <c r="S1697" s="137">
        <v>0</v>
      </c>
      <c r="T1697" s="138">
        <f>S1697*H1697</f>
        <v>0</v>
      </c>
      <c r="AR1697" s="139" t="s">
        <v>370</v>
      </c>
      <c r="AT1697" s="139" t="s">
        <v>623</v>
      </c>
      <c r="AU1697" s="139" t="s">
        <v>84</v>
      </c>
      <c r="AY1697" s="18" t="s">
        <v>129</v>
      </c>
      <c r="BE1697" s="140">
        <f>IF(N1697="základní",J1697,0)</f>
        <v>0</v>
      </c>
      <c r="BF1697" s="140">
        <f>IF(N1697="snížená",J1697,0)</f>
        <v>0</v>
      </c>
      <c r="BG1697" s="140">
        <f>IF(N1697="zákl. přenesená",J1697,0)</f>
        <v>0</v>
      </c>
      <c r="BH1697" s="140">
        <f>IF(N1697="sníž. přenesená",J1697,0)</f>
        <v>0</v>
      </c>
      <c r="BI1697" s="140">
        <f>IF(N1697="nulová",J1697,0)</f>
        <v>0</v>
      </c>
      <c r="BJ1697" s="18" t="s">
        <v>82</v>
      </c>
      <c r="BK1697" s="140">
        <f>ROUND(I1697*H1697,2)</f>
        <v>0</v>
      </c>
      <c r="BL1697" s="18" t="s">
        <v>242</v>
      </c>
      <c r="BM1697" s="139" t="s">
        <v>1893</v>
      </c>
    </row>
    <row r="1698" spans="2:65" s="13" customFormat="1" ht="11.25">
      <c r="B1698" s="152"/>
      <c r="D1698" s="146" t="s">
        <v>140</v>
      </c>
      <c r="F1698" s="154" t="s">
        <v>1894</v>
      </c>
      <c r="H1698" s="155">
        <v>7.0000000000000001E-3</v>
      </c>
      <c r="I1698" s="156"/>
      <c r="L1698" s="152"/>
      <c r="M1698" s="157"/>
      <c r="T1698" s="158"/>
      <c r="AT1698" s="153" t="s">
        <v>140</v>
      </c>
      <c r="AU1698" s="153" t="s">
        <v>84</v>
      </c>
      <c r="AV1698" s="13" t="s">
        <v>84</v>
      </c>
      <c r="AW1698" s="13" t="s">
        <v>4</v>
      </c>
      <c r="AX1698" s="13" t="s">
        <v>82</v>
      </c>
      <c r="AY1698" s="153" t="s">
        <v>129</v>
      </c>
    </row>
    <row r="1699" spans="2:65" s="1" customFormat="1" ht="33" customHeight="1">
      <c r="B1699" s="33"/>
      <c r="C1699" s="128" t="s">
        <v>1895</v>
      </c>
      <c r="D1699" s="128" t="s">
        <v>131</v>
      </c>
      <c r="E1699" s="129" t="s">
        <v>1896</v>
      </c>
      <c r="F1699" s="130" t="s">
        <v>1897</v>
      </c>
      <c r="G1699" s="131" t="s">
        <v>134</v>
      </c>
      <c r="H1699" s="132">
        <v>33.42</v>
      </c>
      <c r="I1699" s="133"/>
      <c r="J1699" s="134">
        <f>ROUND(I1699*H1699,2)</f>
        <v>0</v>
      </c>
      <c r="K1699" s="130" t="s">
        <v>135</v>
      </c>
      <c r="L1699" s="33"/>
      <c r="M1699" s="135" t="s">
        <v>19</v>
      </c>
      <c r="N1699" s="136" t="s">
        <v>45</v>
      </c>
      <c r="P1699" s="137">
        <f>O1699*H1699</f>
        <v>0</v>
      </c>
      <c r="Q1699" s="137">
        <v>0</v>
      </c>
      <c r="R1699" s="137">
        <f>Q1699*H1699</f>
        <v>0</v>
      </c>
      <c r="S1699" s="137">
        <v>0</v>
      </c>
      <c r="T1699" s="138">
        <f>S1699*H1699</f>
        <v>0</v>
      </c>
      <c r="AR1699" s="139" t="s">
        <v>242</v>
      </c>
      <c r="AT1699" s="139" t="s">
        <v>131</v>
      </c>
      <c r="AU1699" s="139" t="s">
        <v>84</v>
      </c>
      <c r="AY1699" s="18" t="s">
        <v>129</v>
      </c>
      <c r="BE1699" s="140">
        <f>IF(N1699="základní",J1699,0)</f>
        <v>0</v>
      </c>
      <c r="BF1699" s="140">
        <f>IF(N1699="snížená",J1699,0)</f>
        <v>0</v>
      </c>
      <c r="BG1699" s="140">
        <f>IF(N1699="zákl. přenesená",J1699,0)</f>
        <v>0</v>
      </c>
      <c r="BH1699" s="140">
        <f>IF(N1699="sníž. přenesená",J1699,0)</f>
        <v>0</v>
      </c>
      <c r="BI1699" s="140">
        <f>IF(N1699="nulová",J1699,0)</f>
        <v>0</v>
      </c>
      <c r="BJ1699" s="18" t="s">
        <v>82</v>
      </c>
      <c r="BK1699" s="140">
        <f>ROUND(I1699*H1699,2)</f>
        <v>0</v>
      </c>
      <c r="BL1699" s="18" t="s">
        <v>242</v>
      </c>
      <c r="BM1699" s="139" t="s">
        <v>1898</v>
      </c>
    </row>
    <row r="1700" spans="2:65" s="1" customFormat="1" ht="11.25">
      <c r="B1700" s="33"/>
      <c r="D1700" s="141" t="s">
        <v>138</v>
      </c>
      <c r="F1700" s="142" t="s">
        <v>1899</v>
      </c>
      <c r="I1700" s="143"/>
      <c r="L1700" s="33"/>
      <c r="M1700" s="144"/>
      <c r="T1700" s="54"/>
      <c r="AT1700" s="18" t="s">
        <v>138</v>
      </c>
      <c r="AU1700" s="18" t="s">
        <v>84</v>
      </c>
    </row>
    <row r="1701" spans="2:65" s="12" customFormat="1" ht="11.25">
      <c r="B1701" s="145"/>
      <c r="D1701" s="146" t="s">
        <v>140</v>
      </c>
      <c r="E1701" s="147" t="s">
        <v>19</v>
      </c>
      <c r="F1701" s="148" t="s">
        <v>302</v>
      </c>
      <c r="H1701" s="147" t="s">
        <v>19</v>
      </c>
      <c r="I1701" s="149"/>
      <c r="L1701" s="145"/>
      <c r="M1701" s="150"/>
      <c r="T1701" s="151"/>
      <c r="AT1701" s="147" t="s">
        <v>140</v>
      </c>
      <c r="AU1701" s="147" t="s">
        <v>84</v>
      </c>
      <c r="AV1701" s="12" t="s">
        <v>82</v>
      </c>
      <c r="AW1701" s="12" t="s">
        <v>35</v>
      </c>
      <c r="AX1701" s="12" t="s">
        <v>74</v>
      </c>
      <c r="AY1701" s="147" t="s">
        <v>129</v>
      </c>
    </row>
    <row r="1702" spans="2:65" s="12" customFormat="1" ht="11.25">
      <c r="B1702" s="145"/>
      <c r="D1702" s="146" t="s">
        <v>140</v>
      </c>
      <c r="E1702" s="147" t="s">
        <v>19</v>
      </c>
      <c r="F1702" s="148" t="s">
        <v>1900</v>
      </c>
      <c r="H1702" s="147" t="s">
        <v>19</v>
      </c>
      <c r="I1702" s="149"/>
      <c r="L1702" s="145"/>
      <c r="M1702" s="150"/>
      <c r="T1702" s="151"/>
      <c r="AT1702" s="147" t="s">
        <v>140</v>
      </c>
      <c r="AU1702" s="147" t="s">
        <v>84</v>
      </c>
      <c r="AV1702" s="12" t="s">
        <v>82</v>
      </c>
      <c r="AW1702" s="12" t="s">
        <v>35</v>
      </c>
      <c r="AX1702" s="12" t="s">
        <v>74</v>
      </c>
      <c r="AY1702" s="147" t="s">
        <v>129</v>
      </c>
    </row>
    <row r="1703" spans="2:65" s="13" customFormat="1" ht="11.25">
      <c r="B1703" s="152"/>
      <c r="D1703" s="146" t="s">
        <v>140</v>
      </c>
      <c r="E1703" s="153" t="s">
        <v>19</v>
      </c>
      <c r="F1703" s="154" t="s">
        <v>1901</v>
      </c>
      <c r="H1703" s="155">
        <v>31.32</v>
      </c>
      <c r="I1703" s="156"/>
      <c r="L1703" s="152"/>
      <c r="M1703" s="157"/>
      <c r="T1703" s="158"/>
      <c r="AT1703" s="153" t="s">
        <v>140</v>
      </c>
      <c r="AU1703" s="153" t="s">
        <v>84</v>
      </c>
      <c r="AV1703" s="13" t="s">
        <v>84</v>
      </c>
      <c r="AW1703" s="13" t="s">
        <v>35</v>
      </c>
      <c r="AX1703" s="13" t="s">
        <v>74</v>
      </c>
      <c r="AY1703" s="153" t="s">
        <v>129</v>
      </c>
    </row>
    <row r="1704" spans="2:65" s="13" customFormat="1" ht="11.25">
      <c r="B1704" s="152"/>
      <c r="D1704" s="146" t="s">
        <v>140</v>
      </c>
      <c r="E1704" s="153" t="s">
        <v>19</v>
      </c>
      <c r="F1704" s="154" t="s">
        <v>1902</v>
      </c>
      <c r="H1704" s="155">
        <v>2.1</v>
      </c>
      <c r="I1704" s="156"/>
      <c r="L1704" s="152"/>
      <c r="M1704" s="157"/>
      <c r="T1704" s="158"/>
      <c r="AT1704" s="153" t="s">
        <v>140</v>
      </c>
      <c r="AU1704" s="153" t="s">
        <v>84</v>
      </c>
      <c r="AV1704" s="13" t="s">
        <v>84</v>
      </c>
      <c r="AW1704" s="13" t="s">
        <v>35</v>
      </c>
      <c r="AX1704" s="13" t="s">
        <v>74</v>
      </c>
      <c r="AY1704" s="153" t="s">
        <v>129</v>
      </c>
    </row>
    <row r="1705" spans="2:65" s="14" customFormat="1" ht="11.25">
      <c r="B1705" s="159"/>
      <c r="D1705" s="146" t="s">
        <v>140</v>
      </c>
      <c r="E1705" s="160" t="s">
        <v>19</v>
      </c>
      <c r="F1705" s="161" t="s">
        <v>190</v>
      </c>
      <c r="H1705" s="162">
        <v>33.42</v>
      </c>
      <c r="I1705" s="163"/>
      <c r="L1705" s="159"/>
      <c r="M1705" s="164"/>
      <c r="T1705" s="165"/>
      <c r="AT1705" s="160" t="s">
        <v>140</v>
      </c>
      <c r="AU1705" s="160" t="s">
        <v>84</v>
      </c>
      <c r="AV1705" s="14" t="s">
        <v>136</v>
      </c>
      <c r="AW1705" s="14" t="s">
        <v>35</v>
      </c>
      <c r="AX1705" s="14" t="s">
        <v>82</v>
      </c>
      <c r="AY1705" s="160" t="s">
        <v>129</v>
      </c>
    </row>
    <row r="1706" spans="2:65" s="1" customFormat="1" ht="16.5" customHeight="1">
      <c r="B1706" s="33"/>
      <c r="C1706" s="173" t="s">
        <v>1903</v>
      </c>
      <c r="D1706" s="173" t="s">
        <v>623</v>
      </c>
      <c r="E1706" s="174" t="s">
        <v>1891</v>
      </c>
      <c r="F1706" s="175" t="s">
        <v>1892</v>
      </c>
      <c r="G1706" s="176" t="s">
        <v>574</v>
      </c>
      <c r="H1706" s="177">
        <v>1.0999999999999999E-2</v>
      </c>
      <c r="I1706" s="178"/>
      <c r="J1706" s="179">
        <f>ROUND(I1706*H1706,2)</f>
        <v>0</v>
      </c>
      <c r="K1706" s="175" t="s">
        <v>135</v>
      </c>
      <c r="L1706" s="180"/>
      <c r="M1706" s="181" t="s">
        <v>19</v>
      </c>
      <c r="N1706" s="182" t="s">
        <v>45</v>
      </c>
      <c r="P1706" s="137">
        <f>O1706*H1706</f>
        <v>0</v>
      </c>
      <c r="Q1706" s="137">
        <v>1</v>
      </c>
      <c r="R1706" s="137">
        <f>Q1706*H1706</f>
        <v>1.0999999999999999E-2</v>
      </c>
      <c r="S1706" s="137">
        <v>0</v>
      </c>
      <c r="T1706" s="138">
        <f>S1706*H1706</f>
        <v>0</v>
      </c>
      <c r="AR1706" s="139" t="s">
        <v>370</v>
      </c>
      <c r="AT1706" s="139" t="s">
        <v>623</v>
      </c>
      <c r="AU1706" s="139" t="s">
        <v>84</v>
      </c>
      <c r="AY1706" s="18" t="s">
        <v>129</v>
      </c>
      <c r="BE1706" s="140">
        <f>IF(N1706="základní",J1706,0)</f>
        <v>0</v>
      </c>
      <c r="BF1706" s="140">
        <f>IF(N1706="snížená",J1706,0)</f>
        <v>0</v>
      </c>
      <c r="BG1706" s="140">
        <f>IF(N1706="zákl. přenesená",J1706,0)</f>
        <v>0</v>
      </c>
      <c r="BH1706" s="140">
        <f>IF(N1706="sníž. přenesená",J1706,0)</f>
        <v>0</v>
      </c>
      <c r="BI1706" s="140">
        <f>IF(N1706="nulová",J1706,0)</f>
        <v>0</v>
      </c>
      <c r="BJ1706" s="18" t="s">
        <v>82</v>
      </c>
      <c r="BK1706" s="140">
        <f>ROUND(I1706*H1706,2)</f>
        <v>0</v>
      </c>
      <c r="BL1706" s="18" t="s">
        <v>242</v>
      </c>
      <c r="BM1706" s="139" t="s">
        <v>1904</v>
      </c>
    </row>
    <row r="1707" spans="2:65" s="13" customFormat="1" ht="11.25">
      <c r="B1707" s="152"/>
      <c r="D1707" s="146" t="s">
        <v>140</v>
      </c>
      <c r="F1707" s="154" t="s">
        <v>1905</v>
      </c>
      <c r="H1707" s="155">
        <v>1.0999999999999999E-2</v>
      </c>
      <c r="I1707" s="156"/>
      <c r="L1707" s="152"/>
      <c r="M1707" s="157"/>
      <c r="T1707" s="158"/>
      <c r="AT1707" s="153" t="s">
        <v>140</v>
      </c>
      <c r="AU1707" s="153" t="s">
        <v>84</v>
      </c>
      <c r="AV1707" s="13" t="s">
        <v>84</v>
      </c>
      <c r="AW1707" s="13" t="s">
        <v>4</v>
      </c>
      <c r="AX1707" s="13" t="s">
        <v>82</v>
      </c>
      <c r="AY1707" s="153" t="s">
        <v>129</v>
      </c>
    </row>
    <row r="1708" spans="2:65" s="1" customFormat="1" ht="24.2" customHeight="1">
      <c r="B1708" s="33"/>
      <c r="C1708" s="128" t="s">
        <v>1906</v>
      </c>
      <c r="D1708" s="128" t="s">
        <v>131</v>
      </c>
      <c r="E1708" s="129" t="s">
        <v>1907</v>
      </c>
      <c r="F1708" s="130" t="s">
        <v>1908</v>
      </c>
      <c r="G1708" s="131" t="s">
        <v>134</v>
      </c>
      <c r="H1708" s="132">
        <v>49.16</v>
      </c>
      <c r="I1708" s="133"/>
      <c r="J1708" s="134">
        <f>ROUND(I1708*H1708,2)</f>
        <v>0</v>
      </c>
      <c r="K1708" s="130" t="s">
        <v>135</v>
      </c>
      <c r="L1708" s="33"/>
      <c r="M1708" s="135" t="s">
        <v>19</v>
      </c>
      <c r="N1708" s="136" t="s">
        <v>45</v>
      </c>
      <c r="P1708" s="137">
        <f>O1708*H1708</f>
        <v>0</v>
      </c>
      <c r="Q1708" s="137">
        <v>4.0000000000000002E-4</v>
      </c>
      <c r="R1708" s="137">
        <f>Q1708*H1708</f>
        <v>1.9664000000000001E-2</v>
      </c>
      <c r="S1708" s="137">
        <v>0</v>
      </c>
      <c r="T1708" s="138">
        <f>S1708*H1708</f>
        <v>0</v>
      </c>
      <c r="AR1708" s="139" t="s">
        <v>242</v>
      </c>
      <c r="AT1708" s="139" t="s">
        <v>131</v>
      </c>
      <c r="AU1708" s="139" t="s">
        <v>84</v>
      </c>
      <c r="AY1708" s="18" t="s">
        <v>129</v>
      </c>
      <c r="BE1708" s="140">
        <f>IF(N1708="základní",J1708,0)</f>
        <v>0</v>
      </c>
      <c r="BF1708" s="140">
        <f>IF(N1708="snížená",J1708,0)</f>
        <v>0</v>
      </c>
      <c r="BG1708" s="140">
        <f>IF(N1708="zákl. přenesená",J1708,0)</f>
        <v>0</v>
      </c>
      <c r="BH1708" s="140">
        <f>IF(N1708="sníž. přenesená",J1708,0)</f>
        <v>0</v>
      </c>
      <c r="BI1708" s="140">
        <f>IF(N1708="nulová",J1708,0)</f>
        <v>0</v>
      </c>
      <c r="BJ1708" s="18" t="s">
        <v>82</v>
      </c>
      <c r="BK1708" s="140">
        <f>ROUND(I1708*H1708,2)</f>
        <v>0</v>
      </c>
      <c r="BL1708" s="18" t="s">
        <v>242</v>
      </c>
      <c r="BM1708" s="139" t="s">
        <v>1909</v>
      </c>
    </row>
    <row r="1709" spans="2:65" s="1" customFormat="1" ht="11.25">
      <c r="B1709" s="33"/>
      <c r="D1709" s="141" t="s">
        <v>138</v>
      </c>
      <c r="F1709" s="142" t="s">
        <v>1910</v>
      </c>
      <c r="I1709" s="143"/>
      <c r="L1709" s="33"/>
      <c r="M1709" s="144"/>
      <c r="T1709" s="54"/>
      <c r="AT1709" s="18" t="s">
        <v>138</v>
      </c>
      <c r="AU1709" s="18" t="s">
        <v>84</v>
      </c>
    </row>
    <row r="1710" spans="2:65" s="12" customFormat="1" ht="11.25">
      <c r="B1710" s="145"/>
      <c r="D1710" s="146" t="s">
        <v>140</v>
      </c>
      <c r="E1710" s="147" t="s">
        <v>19</v>
      </c>
      <c r="F1710" s="148" t="s">
        <v>141</v>
      </c>
      <c r="H1710" s="147" t="s">
        <v>19</v>
      </c>
      <c r="I1710" s="149"/>
      <c r="L1710" s="145"/>
      <c r="M1710" s="150"/>
      <c r="T1710" s="151"/>
      <c r="AT1710" s="147" t="s">
        <v>140</v>
      </c>
      <c r="AU1710" s="147" t="s">
        <v>84</v>
      </c>
      <c r="AV1710" s="12" t="s">
        <v>82</v>
      </c>
      <c r="AW1710" s="12" t="s">
        <v>35</v>
      </c>
      <c r="AX1710" s="12" t="s">
        <v>74</v>
      </c>
      <c r="AY1710" s="147" t="s">
        <v>129</v>
      </c>
    </row>
    <row r="1711" spans="2:65" s="12" customFormat="1" ht="11.25">
      <c r="B1711" s="145"/>
      <c r="D1711" s="146" t="s">
        <v>140</v>
      </c>
      <c r="E1711" s="147" t="s">
        <v>19</v>
      </c>
      <c r="F1711" s="148" t="s">
        <v>302</v>
      </c>
      <c r="H1711" s="147" t="s">
        <v>19</v>
      </c>
      <c r="I1711" s="149"/>
      <c r="L1711" s="145"/>
      <c r="M1711" s="150"/>
      <c r="T1711" s="151"/>
      <c r="AT1711" s="147" t="s">
        <v>140</v>
      </c>
      <c r="AU1711" s="147" t="s">
        <v>84</v>
      </c>
      <c r="AV1711" s="12" t="s">
        <v>82</v>
      </c>
      <c r="AW1711" s="12" t="s">
        <v>35</v>
      </c>
      <c r="AX1711" s="12" t="s">
        <v>74</v>
      </c>
      <c r="AY1711" s="147" t="s">
        <v>129</v>
      </c>
    </row>
    <row r="1712" spans="2:65" s="12" customFormat="1" ht="11.25">
      <c r="B1712" s="145"/>
      <c r="D1712" s="146" t="s">
        <v>140</v>
      </c>
      <c r="E1712" s="147" t="s">
        <v>19</v>
      </c>
      <c r="F1712" s="148" t="s">
        <v>1047</v>
      </c>
      <c r="H1712" s="147" t="s">
        <v>19</v>
      </c>
      <c r="I1712" s="149"/>
      <c r="L1712" s="145"/>
      <c r="M1712" s="150"/>
      <c r="T1712" s="151"/>
      <c r="AT1712" s="147" t="s">
        <v>140</v>
      </c>
      <c r="AU1712" s="147" t="s">
        <v>84</v>
      </c>
      <c r="AV1712" s="12" t="s">
        <v>82</v>
      </c>
      <c r="AW1712" s="12" t="s">
        <v>35</v>
      </c>
      <c r="AX1712" s="12" t="s">
        <v>74</v>
      </c>
      <c r="AY1712" s="147" t="s">
        <v>129</v>
      </c>
    </row>
    <row r="1713" spans="2:65" s="13" customFormat="1" ht="11.25">
      <c r="B1713" s="152"/>
      <c r="D1713" s="146" t="s">
        <v>140</v>
      </c>
      <c r="E1713" s="153" t="s">
        <v>19</v>
      </c>
      <c r="F1713" s="154" t="s">
        <v>1048</v>
      </c>
      <c r="H1713" s="155">
        <v>7.09</v>
      </c>
      <c r="I1713" s="156"/>
      <c r="L1713" s="152"/>
      <c r="M1713" s="157"/>
      <c r="T1713" s="158"/>
      <c r="AT1713" s="153" t="s">
        <v>140</v>
      </c>
      <c r="AU1713" s="153" t="s">
        <v>84</v>
      </c>
      <c r="AV1713" s="13" t="s">
        <v>84</v>
      </c>
      <c r="AW1713" s="13" t="s">
        <v>35</v>
      </c>
      <c r="AX1713" s="13" t="s">
        <v>74</v>
      </c>
      <c r="AY1713" s="153" t="s">
        <v>129</v>
      </c>
    </row>
    <row r="1714" spans="2:65" s="13" customFormat="1" ht="11.25">
      <c r="B1714" s="152"/>
      <c r="D1714" s="146" t="s">
        <v>140</v>
      </c>
      <c r="E1714" s="153" t="s">
        <v>19</v>
      </c>
      <c r="F1714" s="154" t="s">
        <v>1886</v>
      </c>
      <c r="H1714" s="155">
        <v>3.6</v>
      </c>
      <c r="I1714" s="156"/>
      <c r="L1714" s="152"/>
      <c r="M1714" s="157"/>
      <c r="T1714" s="158"/>
      <c r="AT1714" s="153" t="s">
        <v>140</v>
      </c>
      <c r="AU1714" s="153" t="s">
        <v>84</v>
      </c>
      <c r="AV1714" s="13" t="s">
        <v>84</v>
      </c>
      <c r="AW1714" s="13" t="s">
        <v>35</v>
      </c>
      <c r="AX1714" s="13" t="s">
        <v>74</v>
      </c>
      <c r="AY1714" s="153" t="s">
        <v>129</v>
      </c>
    </row>
    <row r="1715" spans="2:65" s="13" customFormat="1" ht="11.25">
      <c r="B1715" s="152"/>
      <c r="D1715" s="146" t="s">
        <v>140</v>
      </c>
      <c r="E1715" s="153" t="s">
        <v>19</v>
      </c>
      <c r="F1715" s="154" t="s">
        <v>1887</v>
      </c>
      <c r="H1715" s="155">
        <v>0.63</v>
      </c>
      <c r="I1715" s="156"/>
      <c r="L1715" s="152"/>
      <c r="M1715" s="157"/>
      <c r="T1715" s="158"/>
      <c r="AT1715" s="153" t="s">
        <v>140</v>
      </c>
      <c r="AU1715" s="153" t="s">
        <v>84</v>
      </c>
      <c r="AV1715" s="13" t="s">
        <v>84</v>
      </c>
      <c r="AW1715" s="13" t="s">
        <v>35</v>
      </c>
      <c r="AX1715" s="13" t="s">
        <v>74</v>
      </c>
      <c r="AY1715" s="153" t="s">
        <v>129</v>
      </c>
    </row>
    <row r="1716" spans="2:65" s="12" customFormat="1" ht="11.25">
      <c r="B1716" s="145"/>
      <c r="D1716" s="146" t="s">
        <v>140</v>
      </c>
      <c r="E1716" s="147" t="s">
        <v>19</v>
      </c>
      <c r="F1716" s="148" t="s">
        <v>1888</v>
      </c>
      <c r="H1716" s="147" t="s">
        <v>19</v>
      </c>
      <c r="I1716" s="149"/>
      <c r="L1716" s="145"/>
      <c r="M1716" s="150"/>
      <c r="T1716" s="151"/>
      <c r="AT1716" s="147" t="s">
        <v>140</v>
      </c>
      <c r="AU1716" s="147" t="s">
        <v>84</v>
      </c>
      <c r="AV1716" s="12" t="s">
        <v>82</v>
      </c>
      <c r="AW1716" s="12" t="s">
        <v>35</v>
      </c>
      <c r="AX1716" s="12" t="s">
        <v>74</v>
      </c>
      <c r="AY1716" s="147" t="s">
        <v>129</v>
      </c>
    </row>
    <row r="1717" spans="2:65" s="13" customFormat="1" ht="11.25">
      <c r="B1717" s="152"/>
      <c r="D1717" s="146" t="s">
        <v>140</v>
      </c>
      <c r="E1717" s="153" t="s">
        <v>19</v>
      </c>
      <c r="F1717" s="154" t="s">
        <v>1889</v>
      </c>
      <c r="H1717" s="155">
        <v>8.19</v>
      </c>
      <c r="I1717" s="156"/>
      <c r="L1717" s="152"/>
      <c r="M1717" s="157"/>
      <c r="T1717" s="158"/>
      <c r="AT1717" s="153" t="s">
        <v>140</v>
      </c>
      <c r="AU1717" s="153" t="s">
        <v>84</v>
      </c>
      <c r="AV1717" s="13" t="s">
        <v>84</v>
      </c>
      <c r="AW1717" s="13" t="s">
        <v>35</v>
      </c>
      <c r="AX1717" s="13" t="s">
        <v>74</v>
      </c>
      <c r="AY1717" s="153" t="s">
        <v>129</v>
      </c>
    </row>
    <row r="1718" spans="2:65" s="13" customFormat="1" ht="11.25">
      <c r="B1718" s="152"/>
      <c r="D1718" s="146" t="s">
        <v>140</v>
      </c>
      <c r="E1718" s="153" t="s">
        <v>19</v>
      </c>
      <c r="F1718" s="154" t="s">
        <v>1886</v>
      </c>
      <c r="H1718" s="155">
        <v>3.6</v>
      </c>
      <c r="I1718" s="156"/>
      <c r="L1718" s="152"/>
      <c r="M1718" s="157"/>
      <c r="T1718" s="158"/>
      <c r="AT1718" s="153" t="s">
        <v>140</v>
      </c>
      <c r="AU1718" s="153" t="s">
        <v>84</v>
      </c>
      <c r="AV1718" s="13" t="s">
        <v>84</v>
      </c>
      <c r="AW1718" s="13" t="s">
        <v>35</v>
      </c>
      <c r="AX1718" s="13" t="s">
        <v>74</v>
      </c>
      <c r="AY1718" s="153" t="s">
        <v>129</v>
      </c>
    </row>
    <row r="1719" spans="2:65" s="15" customFormat="1" ht="11.25">
      <c r="B1719" s="166"/>
      <c r="D1719" s="146" t="s">
        <v>140</v>
      </c>
      <c r="E1719" s="167" t="s">
        <v>19</v>
      </c>
      <c r="F1719" s="168" t="s">
        <v>348</v>
      </c>
      <c r="H1719" s="169">
        <v>23.11</v>
      </c>
      <c r="I1719" s="170"/>
      <c r="L1719" s="166"/>
      <c r="M1719" s="171"/>
      <c r="T1719" s="172"/>
      <c r="AT1719" s="167" t="s">
        <v>140</v>
      </c>
      <c r="AU1719" s="167" t="s">
        <v>84</v>
      </c>
      <c r="AV1719" s="15" t="s">
        <v>149</v>
      </c>
      <c r="AW1719" s="15" t="s">
        <v>35</v>
      </c>
      <c r="AX1719" s="15" t="s">
        <v>74</v>
      </c>
      <c r="AY1719" s="167" t="s">
        <v>129</v>
      </c>
    </row>
    <row r="1720" spans="2:65" s="13" customFormat="1" ht="11.25">
      <c r="B1720" s="152"/>
      <c r="D1720" s="146" t="s">
        <v>140</v>
      </c>
      <c r="E1720" s="153" t="s">
        <v>19</v>
      </c>
      <c r="F1720" s="154" t="s">
        <v>1911</v>
      </c>
      <c r="H1720" s="155">
        <v>49.16</v>
      </c>
      <c r="I1720" s="156"/>
      <c r="L1720" s="152"/>
      <c r="M1720" s="157"/>
      <c r="T1720" s="158"/>
      <c r="AT1720" s="153" t="s">
        <v>140</v>
      </c>
      <c r="AU1720" s="153" t="s">
        <v>84</v>
      </c>
      <c r="AV1720" s="13" t="s">
        <v>84</v>
      </c>
      <c r="AW1720" s="13" t="s">
        <v>35</v>
      </c>
      <c r="AX1720" s="13" t="s">
        <v>82</v>
      </c>
      <c r="AY1720" s="153" t="s">
        <v>129</v>
      </c>
    </row>
    <row r="1721" spans="2:65" s="1" customFormat="1" ht="49.15" customHeight="1">
      <c r="B1721" s="33"/>
      <c r="C1721" s="173" t="s">
        <v>1912</v>
      </c>
      <c r="D1721" s="173" t="s">
        <v>623</v>
      </c>
      <c r="E1721" s="174" t="s">
        <v>1913</v>
      </c>
      <c r="F1721" s="175" t="s">
        <v>1914</v>
      </c>
      <c r="G1721" s="176" t="s">
        <v>134</v>
      </c>
      <c r="H1721" s="177">
        <v>58.991999999999997</v>
      </c>
      <c r="I1721" s="178"/>
      <c r="J1721" s="179">
        <f>ROUND(I1721*H1721,2)</f>
        <v>0</v>
      </c>
      <c r="K1721" s="175" t="s">
        <v>135</v>
      </c>
      <c r="L1721" s="180"/>
      <c r="M1721" s="181" t="s">
        <v>19</v>
      </c>
      <c r="N1721" s="182" t="s">
        <v>45</v>
      </c>
      <c r="P1721" s="137">
        <f>O1721*H1721</f>
        <v>0</v>
      </c>
      <c r="Q1721" s="137">
        <v>5.4000000000000003E-3</v>
      </c>
      <c r="R1721" s="137">
        <f>Q1721*H1721</f>
        <v>0.31855680000000003</v>
      </c>
      <c r="S1721" s="137">
        <v>0</v>
      </c>
      <c r="T1721" s="138">
        <f>S1721*H1721</f>
        <v>0</v>
      </c>
      <c r="AR1721" s="139" t="s">
        <v>370</v>
      </c>
      <c r="AT1721" s="139" t="s">
        <v>623</v>
      </c>
      <c r="AU1721" s="139" t="s">
        <v>84</v>
      </c>
      <c r="AY1721" s="18" t="s">
        <v>129</v>
      </c>
      <c r="BE1721" s="140">
        <f>IF(N1721="základní",J1721,0)</f>
        <v>0</v>
      </c>
      <c r="BF1721" s="140">
        <f>IF(N1721="snížená",J1721,0)</f>
        <v>0</v>
      </c>
      <c r="BG1721" s="140">
        <f>IF(N1721="zákl. přenesená",J1721,0)</f>
        <v>0</v>
      </c>
      <c r="BH1721" s="140">
        <f>IF(N1721="sníž. přenesená",J1721,0)</f>
        <v>0</v>
      </c>
      <c r="BI1721" s="140">
        <f>IF(N1721="nulová",J1721,0)</f>
        <v>0</v>
      </c>
      <c r="BJ1721" s="18" t="s">
        <v>82</v>
      </c>
      <c r="BK1721" s="140">
        <f>ROUND(I1721*H1721,2)</f>
        <v>0</v>
      </c>
      <c r="BL1721" s="18" t="s">
        <v>242</v>
      </c>
      <c r="BM1721" s="139" t="s">
        <v>1915</v>
      </c>
    </row>
    <row r="1722" spans="2:65" s="13" customFormat="1" ht="11.25">
      <c r="B1722" s="152"/>
      <c r="D1722" s="146" t="s">
        <v>140</v>
      </c>
      <c r="F1722" s="154" t="s">
        <v>1916</v>
      </c>
      <c r="H1722" s="155">
        <v>58.991999999999997</v>
      </c>
      <c r="I1722" s="156"/>
      <c r="L1722" s="152"/>
      <c r="M1722" s="157"/>
      <c r="T1722" s="158"/>
      <c r="AT1722" s="153" t="s">
        <v>140</v>
      </c>
      <c r="AU1722" s="153" t="s">
        <v>84</v>
      </c>
      <c r="AV1722" s="13" t="s">
        <v>84</v>
      </c>
      <c r="AW1722" s="13" t="s">
        <v>4</v>
      </c>
      <c r="AX1722" s="13" t="s">
        <v>82</v>
      </c>
      <c r="AY1722" s="153" t="s">
        <v>129</v>
      </c>
    </row>
    <row r="1723" spans="2:65" s="1" customFormat="1" ht="24.2" customHeight="1">
      <c r="B1723" s="33"/>
      <c r="C1723" s="128" t="s">
        <v>1917</v>
      </c>
      <c r="D1723" s="128" t="s">
        <v>131</v>
      </c>
      <c r="E1723" s="129" t="s">
        <v>1918</v>
      </c>
      <c r="F1723" s="130" t="s">
        <v>1919</v>
      </c>
      <c r="G1723" s="131" t="s">
        <v>134</v>
      </c>
      <c r="H1723" s="132">
        <v>66.84</v>
      </c>
      <c r="I1723" s="133"/>
      <c r="J1723" s="134">
        <f>ROUND(I1723*H1723,2)</f>
        <v>0</v>
      </c>
      <c r="K1723" s="130" t="s">
        <v>135</v>
      </c>
      <c r="L1723" s="33"/>
      <c r="M1723" s="135" t="s">
        <v>19</v>
      </c>
      <c r="N1723" s="136" t="s">
        <v>45</v>
      </c>
      <c r="P1723" s="137">
        <f>O1723*H1723</f>
        <v>0</v>
      </c>
      <c r="Q1723" s="137">
        <v>4.0000000000000002E-4</v>
      </c>
      <c r="R1723" s="137">
        <f>Q1723*H1723</f>
        <v>2.6736000000000003E-2</v>
      </c>
      <c r="S1723" s="137">
        <v>0</v>
      </c>
      <c r="T1723" s="138">
        <f>S1723*H1723</f>
        <v>0</v>
      </c>
      <c r="AR1723" s="139" t="s">
        <v>242</v>
      </c>
      <c r="AT1723" s="139" t="s">
        <v>131</v>
      </c>
      <c r="AU1723" s="139" t="s">
        <v>84</v>
      </c>
      <c r="AY1723" s="18" t="s">
        <v>129</v>
      </c>
      <c r="BE1723" s="140">
        <f>IF(N1723="základní",J1723,0)</f>
        <v>0</v>
      </c>
      <c r="BF1723" s="140">
        <f>IF(N1723="snížená",J1723,0)</f>
        <v>0</v>
      </c>
      <c r="BG1723" s="140">
        <f>IF(N1723="zákl. přenesená",J1723,0)</f>
        <v>0</v>
      </c>
      <c r="BH1723" s="140">
        <f>IF(N1723="sníž. přenesená",J1723,0)</f>
        <v>0</v>
      </c>
      <c r="BI1723" s="140">
        <f>IF(N1723="nulová",J1723,0)</f>
        <v>0</v>
      </c>
      <c r="BJ1723" s="18" t="s">
        <v>82</v>
      </c>
      <c r="BK1723" s="140">
        <f>ROUND(I1723*H1723,2)</f>
        <v>0</v>
      </c>
      <c r="BL1723" s="18" t="s">
        <v>242</v>
      </c>
      <c r="BM1723" s="139" t="s">
        <v>1920</v>
      </c>
    </row>
    <row r="1724" spans="2:65" s="1" customFormat="1" ht="11.25">
      <c r="B1724" s="33"/>
      <c r="D1724" s="141" t="s">
        <v>138</v>
      </c>
      <c r="F1724" s="142" t="s">
        <v>1921</v>
      </c>
      <c r="I1724" s="143"/>
      <c r="L1724" s="33"/>
      <c r="M1724" s="144"/>
      <c r="T1724" s="54"/>
      <c r="AT1724" s="18" t="s">
        <v>138</v>
      </c>
      <c r="AU1724" s="18" t="s">
        <v>84</v>
      </c>
    </row>
    <row r="1725" spans="2:65" s="12" customFormat="1" ht="11.25">
      <c r="B1725" s="145"/>
      <c r="D1725" s="146" t="s">
        <v>140</v>
      </c>
      <c r="E1725" s="147" t="s">
        <v>19</v>
      </c>
      <c r="F1725" s="148" t="s">
        <v>302</v>
      </c>
      <c r="H1725" s="147" t="s">
        <v>19</v>
      </c>
      <c r="I1725" s="149"/>
      <c r="L1725" s="145"/>
      <c r="M1725" s="150"/>
      <c r="T1725" s="151"/>
      <c r="AT1725" s="147" t="s">
        <v>140</v>
      </c>
      <c r="AU1725" s="147" t="s">
        <v>84</v>
      </c>
      <c r="AV1725" s="12" t="s">
        <v>82</v>
      </c>
      <c r="AW1725" s="12" t="s">
        <v>35</v>
      </c>
      <c r="AX1725" s="12" t="s">
        <v>74</v>
      </c>
      <c r="AY1725" s="147" t="s">
        <v>129</v>
      </c>
    </row>
    <row r="1726" spans="2:65" s="12" customFormat="1" ht="11.25">
      <c r="B1726" s="145"/>
      <c r="D1726" s="146" t="s">
        <v>140</v>
      </c>
      <c r="E1726" s="147" t="s">
        <v>19</v>
      </c>
      <c r="F1726" s="148" t="s">
        <v>1900</v>
      </c>
      <c r="H1726" s="147" t="s">
        <v>19</v>
      </c>
      <c r="I1726" s="149"/>
      <c r="L1726" s="145"/>
      <c r="M1726" s="150"/>
      <c r="T1726" s="151"/>
      <c r="AT1726" s="147" t="s">
        <v>140</v>
      </c>
      <c r="AU1726" s="147" t="s">
        <v>84</v>
      </c>
      <c r="AV1726" s="12" t="s">
        <v>82</v>
      </c>
      <c r="AW1726" s="12" t="s">
        <v>35</v>
      </c>
      <c r="AX1726" s="12" t="s">
        <v>74</v>
      </c>
      <c r="AY1726" s="147" t="s">
        <v>129</v>
      </c>
    </row>
    <row r="1727" spans="2:65" s="13" customFormat="1" ht="11.25">
      <c r="B1727" s="152"/>
      <c r="D1727" s="146" t="s">
        <v>140</v>
      </c>
      <c r="E1727" s="153" t="s">
        <v>19</v>
      </c>
      <c r="F1727" s="154" t="s">
        <v>1901</v>
      </c>
      <c r="H1727" s="155">
        <v>31.32</v>
      </c>
      <c r="I1727" s="156"/>
      <c r="L1727" s="152"/>
      <c r="M1727" s="157"/>
      <c r="T1727" s="158"/>
      <c r="AT1727" s="153" t="s">
        <v>140</v>
      </c>
      <c r="AU1727" s="153" t="s">
        <v>84</v>
      </c>
      <c r="AV1727" s="13" t="s">
        <v>84</v>
      </c>
      <c r="AW1727" s="13" t="s">
        <v>35</v>
      </c>
      <c r="AX1727" s="13" t="s">
        <v>74</v>
      </c>
      <c r="AY1727" s="153" t="s">
        <v>129</v>
      </c>
    </row>
    <row r="1728" spans="2:65" s="13" customFormat="1" ht="11.25">
      <c r="B1728" s="152"/>
      <c r="D1728" s="146" t="s">
        <v>140</v>
      </c>
      <c r="E1728" s="153" t="s">
        <v>19</v>
      </c>
      <c r="F1728" s="154" t="s">
        <v>1902</v>
      </c>
      <c r="H1728" s="155">
        <v>2.1</v>
      </c>
      <c r="I1728" s="156"/>
      <c r="L1728" s="152"/>
      <c r="M1728" s="157"/>
      <c r="T1728" s="158"/>
      <c r="AT1728" s="153" t="s">
        <v>140</v>
      </c>
      <c r="AU1728" s="153" t="s">
        <v>84</v>
      </c>
      <c r="AV1728" s="13" t="s">
        <v>84</v>
      </c>
      <c r="AW1728" s="13" t="s">
        <v>35</v>
      </c>
      <c r="AX1728" s="13" t="s">
        <v>74</v>
      </c>
      <c r="AY1728" s="153" t="s">
        <v>129</v>
      </c>
    </row>
    <row r="1729" spans="2:65" s="15" customFormat="1" ht="11.25">
      <c r="B1729" s="166"/>
      <c r="D1729" s="146" t="s">
        <v>140</v>
      </c>
      <c r="E1729" s="167" t="s">
        <v>19</v>
      </c>
      <c r="F1729" s="168" t="s">
        <v>348</v>
      </c>
      <c r="H1729" s="169">
        <v>33.42</v>
      </c>
      <c r="I1729" s="170"/>
      <c r="L1729" s="166"/>
      <c r="M1729" s="171"/>
      <c r="T1729" s="172"/>
      <c r="AT1729" s="167" t="s">
        <v>140</v>
      </c>
      <c r="AU1729" s="167" t="s">
        <v>84</v>
      </c>
      <c r="AV1729" s="15" t="s">
        <v>149</v>
      </c>
      <c r="AW1729" s="15" t="s">
        <v>35</v>
      </c>
      <c r="AX1729" s="15" t="s">
        <v>74</v>
      </c>
      <c r="AY1729" s="167" t="s">
        <v>129</v>
      </c>
    </row>
    <row r="1730" spans="2:65" s="13" customFormat="1" ht="11.25">
      <c r="B1730" s="152"/>
      <c r="D1730" s="146" t="s">
        <v>140</v>
      </c>
      <c r="E1730" s="153" t="s">
        <v>19</v>
      </c>
      <c r="F1730" s="154" t="s">
        <v>1922</v>
      </c>
      <c r="H1730" s="155">
        <v>66.84</v>
      </c>
      <c r="I1730" s="156"/>
      <c r="L1730" s="152"/>
      <c r="M1730" s="157"/>
      <c r="T1730" s="158"/>
      <c r="AT1730" s="153" t="s">
        <v>140</v>
      </c>
      <c r="AU1730" s="153" t="s">
        <v>84</v>
      </c>
      <c r="AV1730" s="13" t="s">
        <v>84</v>
      </c>
      <c r="AW1730" s="13" t="s">
        <v>35</v>
      </c>
      <c r="AX1730" s="13" t="s">
        <v>82</v>
      </c>
      <c r="AY1730" s="153" t="s">
        <v>129</v>
      </c>
    </row>
    <row r="1731" spans="2:65" s="1" customFormat="1" ht="49.15" customHeight="1">
      <c r="B1731" s="33"/>
      <c r="C1731" s="173" t="s">
        <v>1923</v>
      </c>
      <c r="D1731" s="173" t="s">
        <v>623</v>
      </c>
      <c r="E1731" s="174" t="s">
        <v>1913</v>
      </c>
      <c r="F1731" s="175" t="s">
        <v>1914</v>
      </c>
      <c r="G1731" s="176" t="s">
        <v>134</v>
      </c>
      <c r="H1731" s="177">
        <v>80.207999999999998</v>
      </c>
      <c r="I1731" s="178"/>
      <c r="J1731" s="179">
        <f>ROUND(I1731*H1731,2)</f>
        <v>0</v>
      </c>
      <c r="K1731" s="175" t="s">
        <v>135</v>
      </c>
      <c r="L1731" s="180"/>
      <c r="M1731" s="181" t="s">
        <v>19</v>
      </c>
      <c r="N1731" s="182" t="s">
        <v>45</v>
      </c>
      <c r="P1731" s="137">
        <f>O1731*H1731</f>
        <v>0</v>
      </c>
      <c r="Q1731" s="137">
        <v>5.4000000000000003E-3</v>
      </c>
      <c r="R1731" s="137">
        <f>Q1731*H1731</f>
        <v>0.43312320000000004</v>
      </c>
      <c r="S1731" s="137">
        <v>0</v>
      </c>
      <c r="T1731" s="138">
        <f>S1731*H1731</f>
        <v>0</v>
      </c>
      <c r="AR1731" s="139" t="s">
        <v>370</v>
      </c>
      <c r="AT1731" s="139" t="s">
        <v>623</v>
      </c>
      <c r="AU1731" s="139" t="s">
        <v>84</v>
      </c>
      <c r="AY1731" s="18" t="s">
        <v>129</v>
      </c>
      <c r="BE1731" s="140">
        <f>IF(N1731="základní",J1731,0)</f>
        <v>0</v>
      </c>
      <c r="BF1731" s="140">
        <f>IF(N1731="snížená",J1731,0)</f>
        <v>0</v>
      </c>
      <c r="BG1731" s="140">
        <f>IF(N1731="zákl. přenesená",J1731,0)</f>
        <v>0</v>
      </c>
      <c r="BH1731" s="140">
        <f>IF(N1731="sníž. přenesená",J1731,0)</f>
        <v>0</v>
      </c>
      <c r="BI1731" s="140">
        <f>IF(N1731="nulová",J1731,0)</f>
        <v>0</v>
      </c>
      <c r="BJ1731" s="18" t="s">
        <v>82</v>
      </c>
      <c r="BK1731" s="140">
        <f>ROUND(I1731*H1731,2)</f>
        <v>0</v>
      </c>
      <c r="BL1731" s="18" t="s">
        <v>242</v>
      </c>
      <c r="BM1731" s="139" t="s">
        <v>1924</v>
      </c>
    </row>
    <row r="1732" spans="2:65" s="13" customFormat="1" ht="11.25">
      <c r="B1732" s="152"/>
      <c r="D1732" s="146" t="s">
        <v>140</v>
      </c>
      <c r="F1732" s="154" t="s">
        <v>1925</v>
      </c>
      <c r="H1732" s="155">
        <v>80.207999999999998</v>
      </c>
      <c r="I1732" s="156"/>
      <c r="L1732" s="152"/>
      <c r="M1732" s="157"/>
      <c r="T1732" s="158"/>
      <c r="AT1732" s="153" t="s">
        <v>140</v>
      </c>
      <c r="AU1732" s="153" t="s">
        <v>84</v>
      </c>
      <c r="AV1732" s="13" t="s">
        <v>84</v>
      </c>
      <c r="AW1732" s="13" t="s">
        <v>4</v>
      </c>
      <c r="AX1732" s="13" t="s">
        <v>82</v>
      </c>
      <c r="AY1732" s="153" t="s">
        <v>129</v>
      </c>
    </row>
    <row r="1733" spans="2:65" s="1" customFormat="1" ht="49.15" customHeight="1">
      <c r="B1733" s="33"/>
      <c r="C1733" s="128" t="s">
        <v>1926</v>
      </c>
      <c r="D1733" s="128" t="s">
        <v>131</v>
      </c>
      <c r="E1733" s="129" t="s">
        <v>1927</v>
      </c>
      <c r="F1733" s="130" t="s">
        <v>1928</v>
      </c>
      <c r="G1733" s="131" t="s">
        <v>134</v>
      </c>
      <c r="H1733" s="132">
        <v>11.3</v>
      </c>
      <c r="I1733" s="133"/>
      <c r="J1733" s="134">
        <f>ROUND(I1733*H1733,2)</f>
        <v>0</v>
      </c>
      <c r="K1733" s="130" t="s">
        <v>135</v>
      </c>
      <c r="L1733" s="33"/>
      <c r="M1733" s="135" t="s">
        <v>19</v>
      </c>
      <c r="N1733" s="136" t="s">
        <v>45</v>
      </c>
      <c r="P1733" s="137">
        <f>O1733*H1733</f>
        <v>0</v>
      </c>
      <c r="Q1733" s="137">
        <v>3.5E-4</v>
      </c>
      <c r="R1733" s="137">
        <f>Q1733*H1733</f>
        <v>3.9550000000000002E-3</v>
      </c>
      <c r="S1733" s="137">
        <v>0</v>
      </c>
      <c r="T1733" s="138">
        <f>S1733*H1733</f>
        <v>0</v>
      </c>
      <c r="AR1733" s="139" t="s">
        <v>242</v>
      </c>
      <c r="AT1733" s="139" t="s">
        <v>131</v>
      </c>
      <c r="AU1733" s="139" t="s">
        <v>84</v>
      </c>
      <c r="AY1733" s="18" t="s">
        <v>129</v>
      </c>
      <c r="BE1733" s="140">
        <f>IF(N1733="základní",J1733,0)</f>
        <v>0</v>
      </c>
      <c r="BF1733" s="140">
        <f>IF(N1733="snížená",J1733,0)</f>
        <v>0</v>
      </c>
      <c r="BG1733" s="140">
        <f>IF(N1733="zákl. přenesená",J1733,0)</f>
        <v>0</v>
      </c>
      <c r="BH1733" s="140">
        <f>IF(N1733="sníž. přenesená",J1733,0)</f>
        <v>0</v>
      </c>
      <c r="BI1733" s="140">
        <f>IF(N1733="nulová",J1733,0)</f>
        <v>0</v>
      </c>
      <c r="BJ1733" s="18" t="s">
        <v>82</v>
      </c>
      <c r="BK1733" s="140">
        <f>ROUND(I1733*H1733,2)</f>
        <v>0</v>
      </c>
      <c r="BL1733" s="18" t="s">
        <v>242</v>
      </c>
      <c r="BM1733" s="139" t="s">
        <v>1929</v>
      </c>
    </row>
    <row r="1734" spans="2:65" s="1" customFormat="1" ht="11.25">
      <c r="B1734" s="33"/>
      <c r="D1734" s="141" t="s">
        <v>138</v>
      </c>
      <c r="F1734" s="142" t="s">
        <v>1930</v>
      </c>
      <c r="I1734" s="143"/>
      <c r="L1734" s="33"/>
      <c r="M1734" s="144"/>
      <c r="T1734" s="54"/>
      <c r="AT1734" s="18" t="s">
        <v>138</v>
      </c>
      <c r="AU1734" s="18" t="s">
        <v>84</v>
      </c>
    </row>
    <row r="1735" spans="2:65" s="1" customFormat="1" ht="44.25" customHeight="1">
      <c r="B1735" s="33"/>
      <c r="C1735" s="128" t="s">
        <v>1931</v>
      </c>
      <c r="D1735" s="128" t="s">
        <v>131</v>
      </c>
      <c r="E1735" s="129" t="s">
        <v>1932</v>
      </c>
      <c r="F1735" s="130" t="s">
        <v>1933</v>
      </c>
      <c r="G1735" s="131" t="s">
        <v>134</v>
      </c>
      <c r="H1735" s="132">
        <v>33.4</v>
      </c>
      <c r="I1735" s="133"/>
      <c r="J1735" s="134">
        <f>ROUND(I1735*H1735,2)</f>
        <v>0</v>
      </c>
      <c r="K1735" s="130" t="s">
        <v>135</v>
      </c>
      <c r="L1735" s="33"/>
      <c r="M1735" s="135" t="s">
        <v>19</v>
      </c>
      <c r="N1735" s="136" t="s">
        <v>45</v>
      </c>
      <c r="P1735" s="137">
        <f>O1735*H1735</f>
        <v>0</v>
      </c>
      <c r="Q1735" s="137">
        <v>4.0000000000000002E-4</v>
      </c>
      <c r="R1735" s="137">
        <f>Q1735*H1735</f>
        <v>1.336E-2</v>
      </c>
      <c r="S1735" s="137">
        <v>0</v>
      </c>
      <c r="T1735" s="138">
        <f>S1735*H1735</f>
        <v>0</v>
      </c>
      <c r="AR1735" s="139" t="s">
        <v>242</v>
      </c>
      <c r="AT1735" s="139" t="s">
        <v>131</v>
      </c>
      <c r="AU1735" s="139" t="s">
        <v>84</v>
      </c>
      <c r="AY1735" s="18" t="s">
        <v>129</v>
      </c>
      <c r="BE1735" s="140">
        <f>IF(N1735="základní",J1735,0)</f>
        <v>0</v>
      </c>
      <c r="BF1735" s="140">
        <f>IF(N1735="snížená",J1735,0)</f>
        <v>0</v>
      </c>
      <c r="BG1735" s="140">
        <f>IF(N1735="zákl. přenesená",J1735,0)</f>
        <v>0</v>
      </c>
      <c r="BH1735" s="140">
        <f>IF(N1735="sníž. přenesená",J1735,0)</f>
        <v>0</v>
      </c>
      <c r="BI1735" s="140">
        <f>IF(N1735="nulová",J1735,0)</f>
        <v>0</v>
      </c>
      <c r="BJ1735" s="18" t="s">
        <v>82</v>
      </c>
      <c r="BK1735" s="140">
        <f>ROUND(I1735*H1735,2)</f>
        <v>0</v>
      </c>
      <c r="BL1735" s="18" t="s">
        <v>242</v>
      </c>
      <c r="BM1735" s="139" t="s">
        <v>1934</v>
      </c>
    </row>
    <row r="1736" spans="2:65" s="1" customFormat="1" ht="11.25">
      <c r="B1736" s="33"/>
      <c r="D1736" s="141" t="s">
        <v>138</v>
      </c>
      <c r="F1736" s="142" t="s">
        <v>1935</v>
      </c>
      <c r="I1736" s="143"/>
      <c r="L1736" s="33"/>
      <c r="M1736" s="144"/>
      <c r="T1736" s="54"/>
      <c r="AT1736" s="18" t="s">
        <v>138</v>
      </c>
      <c r="AU1736" s="18" t="s">
        <v>84</v>
      </c>
    </row>
    <row r="1737" spans="2:65" s="1" customFormat="1" ht="49.15" customHeight="1">
      <c r="B1737" s="33"/>
      <c r="C1737" s="128" t="s">
        <v>1936</v>
      </c>
      <c r="D1737" s="128" t="s">
        <v>131</v>
      </c>
      <c r="E1737" s="129" t="s">
        <v>1937</v>
      </c>
      <c r="F1737" s="130" t="s">
        <v>1938</v>
      </c>
      <c r="G1737" s="131" t="s">
        <v>574</v>
      </c>
      <c r="H1737" s="132">
        <v>0.83299999999999996</v>
      </c>
      <c r="I1737" s="133"/>
      <c r="J1737" s="134">
        <f>ROUND(I1737*H1737,2)</f>
        <v>0</v>
      </c>
      <c r="K1737" s="130" t="s">
        <v>135</v>
      </c>
      <c r="L1737" s="33"/>
      <c r="M1737" s="135" t="s">
        <v>19</v>
      </c>
      <c r="N1737" s="136" t="s">
        <v>45</v>
      </c>
      <c r="P1737" s="137">
        <f>O1737*H1737</f>
        <v>0</v>
      </c>
      <c r="Q1737" s="137">
        <v>0</v>
      </c>
      <c r="R1737" s="137">
        <f>Q1737*H1737</f>
        <v>0</v>
      </c>
      <c r="S1737" s="137">
        <v>0</v>
      </c>
      <c r="T1737" s="138">
        <f>S1737*H1737</f>
        <v>0</v>
      </c>
      <c r="AR1737" s="139" t="s">
        <v>242</v>
      </c>
      <c r="AT1737" s="139" t="s">
        <v>131</v>
      </c>
      <c r="AU1737" s="139" t="s">
        <v>84</v>
      </c>
      <c r="AY1737" s="18" t="s">
        <v>129</v>
      </c>
      <c r="BE1737" s="140">
        <f>IF(N1737="základní",J1737,0)</f>
        <v>0</v>
      </c>
      <c r="BF1737" s="140">
        <f>IF(N1737="snížená",J1737,0)</f>
        <v>0</v>
      </c>
      <c r="BG1737" s="140">
        <f>IF(N1737="zákl. přenesená",J1737,0)</f>
        <v>0</v>
      </c>
      <c r="BH1737" s="140">
        <f>IF(N1737="sníž. přenesená",J1737,0)</f>
        <v>0</v>
      </c>
      <c r="BI1737" s="140">
        <f>IF(N1737="nulová",J1737,0)</f>
        <v>0</v>
      </c>
      <c r="BJ1737" s="18" t="s">
        <v>82</v>
      </c>
      <c r="BK1737" s="140">
        <f>ROUND(I1737*H1737,2)</f>
        <v>0</v>
      </c>
      <c r="BL1737" s="18" t="s">
        <v>242</v>
      </c>
      <c r="BM1737" s="139" t="s">
        <v>1939</v>
      </c>
    </row>
    <row r="1738" spans="2:65" s="1" customFormat="1" ht="11.25">
      <c r="B1738" s="33"/>
      <c r="D1738" s="141" t="s">
        <v>138</v>
      </c>
      <c r="F1738" s="142" t="s">
        <v>1940</v>
      </c>
      <c r="I1738" s="143"/>
      <c r="L1738" s="33"/>
      <c r="M1738" s="144"/>
      <c r="T1738" s="54"/>
      <c r="AT1738" s="18" t="s">
        <v>138</v>
      </c>
      <c r="AU1738" s="18" t="s">
        <v>84</v>
      </c>
    </row>
    <row r="1739" spans="2:65" s="11" customFormat="1" ht="22.9" customHeight="1">
      <c r="B1739" s="116"/>
      <c r="D1739" s="117" t="s">
        <v>73</v>
      </c>
      <c r="E1739" s="126" t="s">
        <v>1941</v>
      </c>
      <c r="F1739" s="126" t="s">
        <v>1942</v>
      </c>
      <c r="I1739" s="119"/>
      <c r="J1739" s="127">
        <f>BK1739</f>
        <v>0</v>
      </c>
      <c r="L1739" s="116"/>
      <c r="M1739" s="121"/>
      <c r="P1739" s="122">
        <f>SUM(P1740:P1755)</f>
        <v>0</v>
      </c>
      <c r="R1739" s="122">
        <f>SUM(R1740:R1755)</f>
        <v>4.3600000000000002E-3</v>
      </c>
      <c r="T1739" s="123">
        <f>SUM(T1740:T1755)</f>
        <v>0</v>
      </c>
      <c r="AR1739" s="117" t="s">
        <v>84</v>
      </c>
      <c r="AT1739" s="124" t="s">
        <v>73</v>
      </c>
      <c r="AU1739" s="124" t="s">
        <v>82</v>
      </c>
      <c r="AY1739" s="117" t="s">
        <v>129</v>
      </c>
      <c r="BK1739" s="125">
        <f>SUM(BK1740:BK1755)</f>
        <v>0</v>
      </c>
    </row>
    <row r="1740" spans="2:65" s="1" customFormat="1" ht="21.75" customHeight="1">
      <c r="B1740" s="33"/>
      <c r="C1740" s="128" t="s">
        <v>1943</v>
      </c>
      <c r="D1740" s="128" t="s">
        <v>131</v>
      </c>
      <c r="E1740" s="129" t="s">
        <v>1944</v>
      </c>
      <c r="F1740" s="130" t="s">
        <v>1945</v>
      </c>
      <c r="G1740" s="131" t="s">
        <v>146</v>
      </c>
      <c r="H1740" s="132">
        <v>1</v>
      </c>
      <c r="I1740" s="133"/>
      <c r="J1740" s="134">
        <f>ROUND(I1740*H1740,2)</f>
        <v>0</v>
      </c>
      <c r="K1740" s="130" t="s">
        <v>19</v>
      </c>
      <c r="L1740" s="33"/>
      <c r="M1740" s="135" t="s">
        <v>19</v>
      </c>
      <c r="N1740" s="136" t="s">
        <v>45</v>
      </c>
      <c r="P1740" s="137">
        <f>O1740*H1740</f>
        <v>0</v>
      </c>
      <c r="Q1740" s="137">
        <v>2.2000000000000001E-4</v>
      </c>
      <c r="R1740" s="137">
        <f>Q1740*H1740</f>
        <v>2.2000000000000001E-4</v>
      </c>
      <c r="S1740" s="137">
        <v>0</v>
      </c>
      <c r="T1740" s="138">
        <f>S1740*H1740</f>
        <v>0</v>
      </c>
      <c r="AR1740" s="139" t="s">
        <v>242</v>
      </c>
      <c r="AT1740" s="139" t="s">
        <v>131</v>
      </c>
      <c r="AU1740" s="139" t="s">
        <v>84</v>
      </c>
      <c r="AY1740" s="18" t="s">
        <v>129</v>
      </c>
      <c r="BE1740" s="140">
        <f>IF(N1740="základní",J1740,0)</f>
        <v>0</v>
      </c>
      <c r="BF1740" s="140">
        <f>IF(N1740="snížená",J1740,0)</f>
        <v>0</v>
      </c>
      <c r="BG1740" s="140">
        <f>IF(N1740="zákl. přenesená",J1740,0)</f>
        <v>0</v>
      </c>
      <c r="BH1740" s="140">
        <f>IF(N1740="sníž. přenesená",J1740,0)</f>
        <v>0</v>
      </c>
      <c r="BI1740" s="140">
        <f>IF(N1740="nulová",J1740,0)</f>
        <v>0</v>
      </c>
      <c r="BJ1740" s="18" t="s">
        <v>82</v>
      </c>
      <c r="BK1740" s="140">
        <f>ROUND(I1740*H1740,2)</f>
        <v>0</v>
      </c>
      <c r="BL1740" s="18" t="s">
        <v>242</v>
      </c>
      <c r="BM1740" s="139" t="s">
        <v>1946</v>
      </c>
    </row>
    <row r="1741" spans="2:65" s="1" customFormat="1" ht="87.75">
      <c r="B1741" s="33"/>
      <c r="D1741" s="146" t="s">
        <v>734</v>
      </c>
      <c r="F1741" s="183" t="s">
        <v>1947</v>
      </c>
      <c r="I1741" s="143"/>
      <c r="L1741" s="33"/>
      <c r="M1741" s="144"/>
      <c r="T1741" s="54"/>
      <c r="AT1741" s="18" t="s">
        <v>734</v>
      </c>
      <c r="AU1741" s="18" t="s">
        <v>84</v>
      </c>
    </row>
    <row r="1742" spans="2:65" s="12" customFormat="1" ht="22.5">
      <c r="B1742" s="145"/>
      <c r="D1742" s="146" t="s">
        <v>140</v>
      </c>
      <c r="E1742" s="147" t="s">
        <v>19</v>
      </c>
      <c r="F1742" s="148" t="s">
        <v>861</v>
      </c>
      <c r="H1742" s="147" t="s">
        <v>19</v>
      </c>
      <c r="I1742" s="149"/>
      <c r="L1742" s="145"/>
      <c r="M1742" s="150"/>
      <c r="T1742" s="151"/>
      <c r="AT1742" s="147" t="s">
        <v>140</v>
      </c>
      <c r="AU1742" s="147" t="s">
        <v>84</v>
      </c>
      <c r="AV1742" s="12" t="s">
        <v>82</v>
      </c>
      <c r="AW1742" s="12" t="s">
        <v>35</v>
      </c>
      <c r="AX1742" s="12" t="s">
        <v>74</v>
      </c>
      <c r="AY1742" s="147" t="s">
        <v>129</v>
      </c>
    </row>
    <row r="1743" spans="2:65" s="12" customFormat="1" ht="11.25">
      <c r="B1743" s="145"/>
      <c r="D1743" s="146" t="s">
        <v>140</v>
      </c>
      <c r="E1743" s="147" t="s">
        <v>19</v>
      </c>
      <c r="F1743" s="148" t="s">
        <v>854</v>
      </c>
      <c r="H1743" s="147" t="s">
        <v>19</v>
      </c>
      <c r="I1743" s="149"/>
      <c r="L1743" s="145"/>
      <c r="M1743" s="150"/>
      <c r="T1743" s="151"/>
      <c r="AT1743" s="147" t="s">
        <v>140</v>
      </c>
      <c r="AU1743" s="147" t="s">
        <v>84</v>
      </c>
      <c r="AV1743" s="12" t="s">
        <v>82</v>
      </c>
      <c r="AW1743" s="12" t="s">
        <v>35</v>
      </c>
      <c r="AX1743" s="12" t="s">
        <v>74</v>
      </c>
      <c r="AY1743" s="147" t="s">
        <v>129</v>
      </c>
    </row>
    <row r="1744" spans="2:65" s="13" customFormat="1" ht="11.25">
      <c r="B1744" s="152"/>
      <c r="D1744" s="146" t="s">
        <v>140</v>
      </c>
      <c r="E1744" s="153" t="s">
        <v>19</v>
      </c>
      <c r="F1744" s="154" t="s">
        <v>82</v>
      </c>
      <c r="H1744" s="155">
        <v>1</v>
      </c>
      <c r="I1744" s="156"/>
      <c r="L1744" s="152"/>
      <c r="M1744" s="157"/>
      <c r="T1744" s="158"/>
      <c r="AT1744" s="153" t="s">
        <v>140</v>
      </c>
      <c r="AU1744" s="153" t="s">
        <v>84</v>
      </c>
      <c r="AV1744" s="13" t="s">
        <v>84</v>
      </c>
      <c r="AW1744" s="13" t="s">
        <v>35</v>
      </c>
      <c r="AX1744" s="13" t="s">
        <v>82</v>
      </c>
      <c r="AY1744" s="153" t="s">
        <v>129</v>
      </c>
    </row>
    <row r="1745" spans="2:65" s="12" customFormat="1" ht="22.5">
      <c r="B1745" s="145"/>
      <c r="D1745" s="146" t="s">
        <v>140</v>
      </c>
      <c r="E1745" s="147" t="s">
        <v>19</v>
      </c>
      <c r="F1745" s="148" t="s">
        <v>1948</v>
      </c>
      <c r="H1745" s="147" t="s">
        <v>19</v>
      </c>
      <c r="I1745" s="149"/>
      <c r="L1745" s="145"/>
      <c r="M1745" s="150"/>
      <c r="T1745" s="151"/>
      <c r="AT1745" s="147" t="s">
        <v>140</v>
      </c>
      <c r="AU1745" s="147" t="s">
        <v>84</v>
      </c>
      <c r="AV1745" s="12" t="s">
        <v>82</v>
      </c>
      <c r="AW1745" s="12" t="s">
        <v>35</v>
      </c>
      <c r="AX1745" s="12" t="s">
        <v>74</v>
      </c>
      <c r="AY1745" s="147" t="s">
        <v>129</v>
      </c>
    </row>
    <row r="1746" spans="2:65" s="1" customFormat="1" ht="24.2" customHeight="1">
      <c r="B1746" s="33"/>
      <c r="C1746" s="128" t="s">
        <v>1949</v>
      </c>
      <c r="D1746" s="128" t="s">
        <v>131</v>
      </c>
      <c r="E1746" s="129" t="s">
        <v>1950</v>
      </c>
      <c r="F1746" s="130" t="s">
        <v>1951</v>
      </c>
      <c r="G1746" s="131" t="s">
        <v>146</v>
      </c>
      <c r="H1746" s="132">
        <v>1</v>
      </c>
      <c r="I1746" s="133"/>
      <c r="J1746" s="134">
        <f>ROUND(I1746*H1746,2)</f>
        <v>0</v>
      </c>
      <c r="K1746" s="130" t="s">
        <v>135</v>
      </c>
      <c r="L1746" s="33"/>
      <c r="M1746" s="135" t="s">
        <v>19</v>
      </c>
      <c r="N1746" s="136" t="s">
        <v>45</v>
      </c>
      <c r="P1746" s="137">
        <f>O1746*H1746</f>
        <v>0</v>
      </c>
      <c r="Q1746" s="137">
        <v>2.0000000000000002E-5</v>
      </c>
      <c r="R1746" s="137">
        <f>Q1746*H1746</f>
        <v>2.0000000000000002E-5</v>
      </c>
      <c r="S1746" s="137">
        <v>0</v>
      </c>
      <c r="T1746" s="138">
        <f>S1746*H1746</f>
        <v>0</v>
      </c>
      <c r="AR1746" s="139" t="s">
        <v>242</v>
      </c>
      <c r="AT1746" s="139" t="s">
        <v>131</v>
      </c>
      <c r="AU1746" s="139" t="s">
        <v>84</v>
      </c>
      <c r="AY1746" s="18" t="s">
        <v>129</v>
      </c>
      <c r="BE1746" s="140">
        <f>IF(N1746="základní",J1746,0)</f>
        <v>0</v>
      </c>
      <c r="BF1746" s="140">
        <f>IF(N1746="snížená",J1746,0)</f>
        <v>0</v>
      </c>
      <c r="BG1746" s="140">
        <f>IF(N1746="zákl. přenesená",J1746,0)</f>
        <v>0</v>
      </c>
      <c r="BH1746" s="140">
        <f>IF(N1746="sníž. přenesená",J1746,0)</f>
        <v>0</v>
      </c>
      <c r="BI1746" s="140">
        <f>IF(N1746="nulová",J1746,0)</f>
        <v>0</v>
      </c>
      <c r="BJ1746" s="18" t="s">
        <v>82</v>
      </c>
      <c r="BK1746" s="140">
        <f>ROUND(I1746*H1746,2)</f>
        <v>0</v>
      </c>
      <c r="BL1746" s="18" t="s">
        <v>242</v>
      </c>
      <c r="BM1746" s="139" t="s">
        <v>1952</v>
      </c>
    </row>
    <row r="1747" spans="2:65" s="1" customFormat="1" ht="11.25">
      <c r="B1747" s="33"/>
      <c r="D1747" s="141" t="s">
        <v>138</v>
      </c>
      <c r="F1747" s="142" t="s">
        <v>1953</v>
      </c>
      <c r="I1747" s="143"/>
      <c r="L1747" s="33"/>
      <c r="M1747" s="144"/>
      <c r="T1747" s="54"/>
      <c r="AT1747" s="18" t="s">
        <v>138</v>
      </c>
      <c r="AU1747" s="18" t="s">
        <v>84</v>
      </c>
    </row>
    <row r="1748" spans="2:65" s="1" customFormat="1" ht="21.75" customHeight="1">
      <c r="B1748" s="33"/>
      <c r="C1748" s="173" t="s">
        <v>1954</v>
      </c>
      <c r="D1748" s="173" t="s">
        <v>623</v>
      </c>
      <c r="E1748" s="174" t="s">
        <v>1955</v>
      </c>
      <c r="F1748" s="175" t="s">
        <v>1956</v>
      </c>
      <c r="G1748" s="176" t="s">
        <v>146</v>
      </c>
      <c r="H1748" s="177">
        <v>1</v>
      </c>
      <c r="I1748" s="178"/>
      <c r="J1748" s="179">
        <f>ROUND(I1748*H1748,2)</f>
        <v>0</v>
      </c>
      <c r="K1748" s="175" t="s">
        <v>19</v>
      </c>
      <c r="L1748" s="180"/>
      <c r="M1748" s="181" t="s">
        <v>19</v>
      </c>
      <c r="N1748" s="182" t="s">
        <v>45</v>
      </c>
      <c r="P1748" s="137">
        <f>O1748*H1748</f>
        <v>0</v>
      </c>
      <c r="Q1748" s="137">
        <v>2.4399999999999999E-3</v>
      </c>
      <c r="R1748" s="137">
        <f>Q1748*H1748</f>
        <v>2.4399999999999999E-3</v>
      </c>
      <c r="S1748" s="137">
        <v>0</v>
      </c>
      <c r="T1748" s="138">
        <f>S1748*H1748</f>
        <v>0</v>
      </c>
      <c r="AR1748" s="139" t="s">
        <v>370</v>
      </c>
      <c r="AT1748" s="139" t="s">
        <v>623</v>
      </c>
      <c r="AU1748" s="139" t="s">
        <v>84</v>
      </c>
      <c r="AY1748" s="18" t="s">
        <v>129</v>
      </c>
      <c r="BE1748" s="140">
        <f>IF(N1748="základní",J1748,0)</f>
        <v>0</v>
      </c>
      <c r="BF1748" s="140">
        <f>IF(N1748="snížená",J1748,0)</f>
        <v>0</v>
      </c>
      <c r="BG1748" s="140">
        <f>IF(N1748="zákl. přenesená",J1748,0)</f>
        <v>0</v>
      </c>
      <c r="BH1748" s="140">
        <f>IF(N1748="sníž. přenesená",J1748,0)</f>
        <v>0</v>
      </c>
      <c r="BI1748" s="140">
        <f>IF(N1748="nulová",J1748,0)</f>
        <v>0</v>
      </c>
      <c r="BJ1748" s="18" t="s">
        <v>82</v>
      </c>
      <c r="BK1748" s="140">
        <f>ROUND(I1748*H1748,2)</f>
        <v>0</v>
      </c>
      <c r="BL1748" s="18" t="s">
        <v>242</v>
      </c>
      <c r="BM1748" s="139" t="s">
        <v>1957</v>
      </c>
    </row>
    <row r="1749" spans="2:65" s="1" customFormat="1" ht="39">
      <c r="B1749" s="33"/>
      <c r="D1749" s="146" t="s">
        <v>734</v>
      </c>
      <c r="F1749" s="183" t="s">
        <v>1958</v>
      </c>
      <c r="I1749" s="143"/>
      <c r="L1749" s="33"/>
      <c r="M1749" s="144"/>
      <c r="T1749" s="54"/>
      <c r="AT1749" s="18" t="s">
        <v>734</v>
      </c>
      <c r="AU1749" s="18" t="s">
        <v>84</v>
      </c>
    </row>
    <row r="1750" spans="2:65" s="1" customFormat="1" ht="33.75" customHeight="1">
      <c r="B1750" s="33"/>
      <c r="C1750" s="128" t="s">
        <v>1959</v>
      </c>
      <c r="D1750" s="128" t="s">
        <v>131</v>
      </c>
      <c r="E1750" s="129" t="s">
        <v>1960</v>
      </c>
      <c r="F1750" s="130" t="s">
        <v>1961</v>
      </c>
      <c r="G1750" s="131" t="s">
        <v>146</v>
      </c>
      <c r="H1750" s="132">
        <v>1</v>
      </c>
      <c r="I1750" s="133"/>
      <c r="J1750" s="134">
        <f>ROUND(I1750*H1750,2)</f>
        <v>0</v>
      </c>
      <c r="K1750" s="130" t="s">
        <v>19</v>
      </c>
      <c r="L1750" s="33"/>
      <c r="M1750" s="135" t="s">
        <v>19</v>
      </c>
      <c r="N1750" s="136" t="s">
        <v>45</v>
      </c>
      <c r="P1750" s="137">
        <f>O1750*H1750</f>
        <v>0</v>
      </c>
      <c r="Q1750" s="137">
        <v>1.6800000000000001E-3</v>
      </c>
      <c r="R1750" s="137">
        <f>Q1750*H1750</f>
        <v>1.6800000000000001E-3</v>
      </c>
      <c r="S1750" s="137">
        <v>0</v>
      </c>
      <c r="T1750" s="138">
        <f>S1750*H1750</f>
        <v>0</v>
      </c>
      <c r="AR1750" s="139" t="s">
        <v>242</v>
      </c>
      <c r="AT1750" s="139" t="s">
        <v>131</v>
      </c>
      <c r="AU1750" s="139" t="s">
        <v>84</v>
      </c>
      <c r="AY1750" s="18" t="s">
        <v>129</v>
      </c>
      <c r="BE1750" s="140">
        <f>IF(N1750="základní",J1750,0)</f>
        <v>0</v>
      </c>
      <c r="BF1750" s="140">
        <f>IF(N1750="snížená",J1750,0)</f>
        <v>0</v>
      </c>
      <c r="BG1750" s="140">
        <f>IF(N1750="zákl. přenesená",J1750,0)</f>
        <v>0</v>
      </c>
      <c r="BH1750" s="140">
        <f>IF(N1750="sníž. přenesená",J1750,0)</f>
        <v>0</v>
      </c>
      <c r="BI1750" s="140">
        <f>IF(N1750="nulová",J1750,0)</f>
        <v>0</v>
      </c>
      <c r="BJ1750" s="18" t="s">
        <v>82</v>
      </c>
      <c r="BK1750" s="140">
        <f>ROUND(I1750*H1750,2)</f>
        <v>0</v>
      </c>
      <c r="BL1750" s="18" t="s">
        <v>242</v>
      </c>
      <c r="BM1750" s="139" t="s">
        <v>1962</v>
      </c>
    </row>
    <row r="1751" spans="2:65" s="1" customFormat="1" ht="87.75">
      <c r="B1751" s="33"/>
      <c r="D1751" s="146" t="s">
        <v>734</v>
      </c>
      <c r="F1751" s="183" t="s">
        <v>1947</v>
      </c>
      <c r="I1751" s="143"/>
      <c r="L1751" s="33"/>
      <c r="M1751" s="144"/>
      <c r="T1751" s="54"/>
      <c r="AT1751" s="18" t="s">
        <v>734</v>
      </c>
      <c r="AU1751" s="18" t="s">
        <v>84</v>
      </c>
    </row>
    <row r="1752" spans="2:65" s="12" customFormat="1" ht="22.5">
      <c r="B1752" s="145"/>
      <c r="D1752" s="146" t="s">
        <v>140</v>
      </c>
      <c r="E1752" s="147" t="s">
        <v>19</v>
      </c>
      <c r="F1752" s="148" t="s">
        <v>861</v>
      </c>
      <c r="H1752" s="147" t="s">
        <v>19</v>
      </c>
      <c r="I1752" s="149"/>
      <c r="L1752" s="145"/>
      <c r="M1752" s="150"/>
      <c r="T1752" s="151"/>
      <c r="AT1752" s="147" t="s">
        <v>140</v>
      </c>
      <c r="AU1752" s="147" t="s">
        <v>84</v>
      </c>
      <c r="AV1752" s="12" t="s">
        <v>82</v>
      </c>
      <c r="AW1752" s="12" t="s">
        <v>35</v>
      </c>
      <c r="AX1752" s="12" t="s">
        <v>74</v>
      </c>
      <c r="AY1752" s="147" t="s">
        <v>129</v>
      </c>
    </row>
    <row r="1753" spans="2:65" s="12" customFormat="1" ht="11.25">
      <c r="B1753" s="145"/>
      <c r="D1753" s="146" t="s">
        <v>140</v>
      </c>
      <c r="E1753" s="147" t="s">
        <v>19</v>
      </c>
      <c r="F1753" s="148" t="s">
        <v>854</v>
      </c>
      <c r="H1753" s="147" t="s">
        <v>19</v>
      </c>
      <c r="I1753" s="149"/>
      <c r="L1753" s="145"/>
      <c r="M1753" s="150"/>
      <c r="T1753" s="151"/>
      <c r="AT1753" s="147" t="s">
        <v>140</v>
      </c>
      <c r="AU1753" s="147" t="s">
        <v>84</v>
      </c>
      <c r="AV1753" s="12" t="s">
        <v>82</v>
      </c>
      <c r="AW1753" s="12" t="s">
        <v>35</v>
      </c>
      <c r="AX1753" s="12" t="s">
        <v>74</v>
      </c>
      <c r="AY1753" s="147" t="s">
        <v>129</v>
      </c>
    </row>
    <row r="1754" spans="2:65" s="13" customFormat="1" ht="11.25">
      <c r="B1754" s="152"/>
      <c r="D1754" s="146" t="s">
        <v>140</v>
      </c>
      <c r="E1754" s="153" t="s">
        <v>19</v>
      </c>
      <c r="F1754" s="154" t="s">
        <v>82</v>
      </c>
      <c r="H1754" s="155">
        <v>1</v>
      </c>
      <c r="I1754" s="156"/>
      <c r="L1754" s="152"/>
      <c r="M1754" s="157"/>
      <c r="T1754" s="158"/>
      <c r="AT1754" s="153" t="s">
        <v>140</v>
      </c>
      <c r="AU1754" s="153" t="s">
        <v>84</v>
      </c>
      <c r="AV1754" s="13" t="s">
        <v>84</v>
      </c>
      <c r="AW1754" s="13" t="s">
        <v>35</v>
      </c>
      <c r="AX1754" s="13" t="s">
        <v>82</v>
      </c>
      <c r="AY1754" s="153" t="s">
        <v>129</v>
      </c>
    </row>
    <row r="1755" spans="2:65" s="12" customFormat="1" ht="11.25">
      <c r="B1755" s="145"/>
      <c r="D1755" s="146" t="s">
        <v>140</v>
      </c>
      <c r="E1755" s="147" t="s">
        <v>19</v>
      </c>
      <c r="F1755" s="148" t="s">
        <v>1963</v>
      </c>
      <c r="H1755" s="147" t="s">
        <v>19</v>
      </c>
      <c r="I1755" s="149"/>
      <c r="L1755" s="145"/>
      <c r="M1755" s="150"/>
      <c r="T1755" s="151"/>
      <c r="AT1755" s="147" t="s">
        <v>140</v>
      </c>
      <c r="AU1755" s="147" t="s">
        <v>84</v>
      </c>
      <c r="AV1755" s="12" t="s">
        <v>82</v>
      </c>
      <c r="AW1755" s="12" t="s">
        <v>35</v>
      </c>
      <c r="AX1755" s="12" t="s">
        <v>74</v>
      </c>
      <c r="AY1755" s="147" t="s">
        <v>129</v>
      </c>
    </row>
    <row r="1756" spans="2:65" s="11" customFormat="1" ht="22.9" customHeight="1">
      <c r="B1756" s="116"/>
      <c r="D1756" s="117" t="s">
        <v>73</v>
      </c>
      <c r="E1756" s="126" t="s">
        <v>1964</v>
      </c>
      <c r="F1756" s="126" t="s">
        <v>1965</v>
      </c>
      <c r="I1756" s="119"/>
      <c r="J1756" s="127">
        <f>BK1756</f>
        <v>0</v>
      </c>
      <c r="L1756" s="116"/>
      <c r="M1756" s="121"/>
      <c r="P1756" s="122">
        <f>SUM(P1757:P1775)</f>
        <v>0</v>
      </c>
      <c r="R1756" s="122">
        <f>SUM(R1757:R1775)</f>
        <v>0</v>
      </c>
      <c r="T1756" s="123">
        <f>SUM(T1757:T1775)</f>
        <v>0</v>
      </c>
      <c r="AR1756" s="117" t="s">
        <v>84</v>
      </c>
      <c r="AT1756" s="124" t="s">
        <v>73</v>
      </c>
      <c r="AU1756" s="124" t="s">
        <v>82</v>
      </c>
      <c r="AY1756" s="117" t="s">
        <v>129</v>
      </c>
      <c r="BK1756" s="125">
        <f>SUM(BK1757:BK1775)</f>
        <v>0</v>
      </c>
    </row>
    <row r="1757" spans="2:65" s="1" customFormat="1" ht="16.5" customHeight="1">
      <c r="B1757" s="33"/>
      <c r="C1757" s="173" t="s">
        <v>1966</v>
      </c>
      <c r="D1757" s="173" t="s">
        <v>623</v>
      </c>
      <c r="E1757" s="174" t="s">
        <v>1967</v>
      </c>
      <c r="F1757" s="175" t="s">
        <v>1968</v>
      </c>
      <c r="G1757" s="176" t="s">
        <v>146</v>
      </c>
      <c r="H1757" s="177">
        <v>3</v>
      </c>
      <c r="I1757" s="178"/>
      <c r="J1757" s="179">
        <f t="shared" ref="J1757:J1775" si="0">ROUND(I1757*H1757,2)</f>
        <v>0</v>
      </c>
      <c r="K1757" s="175" t="s">
        <v>19</v>
      </c>
      <c r="L1757" s="180"/>
      <c r="M1757" s="181" t="s">
        <v>19</v>
      </c>
      <c r="N1757" s="182" t="s">
        <v>45</v>
      </c>
      <c r="P1757" s="137">
        <f t="shared" ref="P1757:P1775" si="1">O1757*H1757</f>
        <v>0</v>
      </c>
      <c r="Q1757" s="137">
        <v>0</v>
      </c>
      <c r="R1757" s="137">
        <f t="shared" ref="R1757:R1775" si="2">Q1757*H1757</f>
        <v>0</v>
      </c>
      <c r="S1757" s="137">
        <v>0</v>
      </c>
      <c r="T1757" s="138">
        <f t="shared" ref="T1757:T1775" si="3">S1757*H1757</f>
        <v>0</v>
      </c>
      <c r="AR1757" s="139" t="s">
        <v>370</v>
      </c>
      <c r="AT1757" s="139" t="s">
        <v>623</v>
      </c>
      <c r="AU1757" s="139" t="s">
        <v>84</v>
      </c>
      <c r="AY1757" s="18" t="s">
        <v>129</v>
      </c>
      <c r="BE1757" s="140">
        <f t="shared" ref="BE1757:BE1775" si="4">IF(N1757="základní",J1757,0)</f>
        <v>0</v>
      </c>
      <c r="BF1757" s="140">
        <f t="shared" ref="BF1757:BF1775" si="5">IF(N1757="snížená",J1757,0)</f>
        <v>0</v>
      </c>
      <c r="BG1757" s="140">
        <f t="shared" ref="BG1757:BG1775" si="6">IF(N1757="zákl. přenesená",J1757,0)</f>
        <v>0</v>
      </c>
      <c r="BH1757" s="140">
        <f t="shared" ref="BH1757:BH1775" si="7">IF(N1757="sníž. přenesená",J1757,0)</f>
        <v>0</v>
      </c>
      <c r="BI1757" s="140">
        <f t="shared" ref="BI1757:BI1775" si="8">IF(N1757="nulová",J1757,0)</f>
        <v>0</v>
      </c>
      <c r="BJ1757" s="18" t="s">
        <v>82</v>
      </c>
      <c r="BK1757" s="140">
        <f t="shared" ref="BK1757:BK1775" si="9">ROUND(I1757*H1757,2)</f>
        <v>0</v>
      </c>
      <c r="BL1757" s="18" t="s">
        <v>242</v>
      </c>
      <c r="BM1757" s="139" t="s">
        <v>1969</v>
      </c>
    </row>
    <row r="1758" spans="2:65" s="1" customFormat="1" ht="16.5" customHeight="1">
      <c r="B1758" s="33"/>
      <c r="C1758" s="173" t="s">
        <v>1970</v>
      </c>
      <c r="D1758" s="173" t="s">
        <v>623</v>
      </c>
      <c r="E1758" s="174" t="s">
        <v>1971</v>
      </c>
      <c r="F1758" s="175" t="s">
        <v>1972</v>
      </c>
      <c r="G1758" s="176" t="s">
        <v>146</v>
      </c>
      <c r="H1758" s="177">
        <v>4</v>
      </c>
      <c r="I1758" s="178"/>
      <c r="J1758" s="179">
        <f t="shared" si="0"/>
        <v>0</v>
      </c>
      <c r="K1758" s="175" t="s">
        <v>19</v>
      </c>
      <c r="L1758" s="180"/>
      <c r="M1758" s="181" t="s">
        <v>19</v>
      </c>
      <c r="N1758" s="182" t="s">
        <v>45</v>
      </c>
      <c r="P1758" s="137">
        <f t="shared" si="1"/>
        <v>0</v>
      </c>
      <c r="Q1758" s="137">
        <v>0</v>
      </c>
      <c r="R1758" s="137">
        <f t="shared" si="2"/>
        <v>0</v>
      </c>
      <c r="S1758" s="137">
        <v>0</v>
      </c>
      <c r="T1758" s="138">
        <f t="shared" si="3"/>
        <v>0</v>
      </c>
      <c r="AR1758" s="139" t="s">
        <v>370</v>
      </c>
      <c r="AT1758" s="139" t="s">
        <v>623</v>
      </c>
      <c r="AU1758" s="139" t="s">
        <v>84</v>
      </c>
      <c r="AY1758" s="18" t="s">
        <v>129</v>
      </c>
      <c r="BE1758" s="140">
        <f t="shared" si="4"/>
        <v>0</v>
      </c>
      <c r="BF1758" s="140">
        <f t="shared" si="5"/>
        <v>0</v>
      </c>
      <c r="BG1758" s="140">
        <f t="shared" si="6"/>
        <v>0</v>
      </c>
      <c r="BH1758" s="140">
        <f t="shared" si="7"/>
        <v>0</v>
      </c>
      <c r="BI1758" s="140">
        <f t="shared" si="8"/>
        <v>0</v>
      </c>
      <c r="BJ1758" s="18" t="s">
        <v>82</v>
      </c>
      <c r="BK1758" s="140">
        <f t="shared" si="9"/>
        <v>0</v>
      </c>
      <c r="BL1758" s="18" t="s">
        <v>242</v>
      </c>
      <c r="BM1758" s="139" t="s">
        <v>1973</v>
      </c>
    </row>
    <row r="1759" spans="2:65" s="1" customFormat="1" ht="16.5" customHeight="1">
      <c r="B1759" s="33"/>
      <c r="C1759" s="173" t="s">
        <v>1974</v>
      </c>
      <c r="D1759" s="173" t="s">
        <v>623</v>
      </c>
      <c r="E1759" s="174" t="s">
        <v>1975</v>
      </c>
      <c r="F1759" s="175" t="s">
        <v>1976</v>
      </c>
      <c r="G1759" s="176" t="s">
        <v>146</v>
      </c>
      <c r="H1759" s="177">
        <v>1</v>
      </c>
      <c r="I1759" s="178"/>
      <c r="J1759" s="179">
        <f t="shared" si="0"/>
        <v>0</v>
      </c>
      <c r="K1759" s="175" t="s">
        <v>19</v>
      </c>
      <c r="L1759" s="180"/>
      <c r="M1759" s="181" t="s">
        <v>19</v>
      </c>
      <c r="N1759" s="182" t="s">
        <v>45</v>
      </c>
      <c r="P1759" s="137">
        <f t="shared" si="1"/>
        <v>0</v>
      </c>
      <c r="Q1759" s="137">
        <v>0</v>
      </c>
      <c r="R1759" s="137">
        <f t="shared" si="2"/>
        <v>0</v>
      </c>
      <c r="S1759" s="137">
        <v>0</v>
      </c>
      <c r="T1759" s="138">
        <f t="shared" si="3"/>
        <v>0</v>
      </c>
      <c r="AR1759" s="139" t="s">
        <v>370</v>
      </c>
      <c r="AT1759" s="139" t="s">
        <v>623</v>
      </c>
      <c r="AU1759" s="139" t="s">
        <v>84</v>
      </c>
      <c r="AY1759" s="18" t="s">
        <v>129</v>
      </c>
      <c r="BE1759" s="140">
        <f t="shared" si="4"/>
        <v>0</v>
      </c>
      <c r="BF1759" s="140">
        <f t="shared" si="5"/>
        <v>0</v>
      </c>
      <c r="BG1759" s="140">
        <f t="shared" si="6"/>
        <v>0</v>
      </c>
      <c r="BH1759" s="140">
        <f t="shared" si="7"/>
        <v>0</v>
      </c>
      <c r="BI1759" s="140">
        <f t="shared" si="8"/>
        <v>0</v>
      </c>
      <c r="BJ1759" s="18" t="s">
        <v>82</v>
      </c>
      <c r="BK1759" s="140">
        <f t="shared" si="9"/>
        <v>0</v>
      </c>
      <c r="BL1759" s="18" t="s">
        <v>242</v>
      </c>
      <c r="BM1759" s="139" t="s">
        <v>1977</v>
      </c>
    </row>
    <row r="1760" spans="2:65" s="1" customFormat="1" ht="16.5" customHeight="1">
      <c r="B1760" s="33"/>
      <c r="C1760" s="173" t="s">
        <v>1978</v>
      </c>
      <c r="D1760" s="173" t="s">
        <v>623</v>
      </c>
      <c r="E1760" s="174" t="s">
        <v>1979</v>
      </c>
      <c r="F1760" s="175" t="s">
        <v>1980</v>
      </c>
      <c r="G1760" s="176" t="s">
        <v>146</v>
      </c>
      <c r="H1760" s="177">
        <v>1</v>
      </c>
      <c r="I1760" s="178"/>
      <c r="J1760" s="179">
        <f t="shared" si="0"/>
        <v>0</v>
      </c>
      <c r="K1760" s="175" t="s">
        <v>19</v>
      </c>
      <c r="L1760" s="180"/>
      <c r="M1760" s="181" t="s">
        <v>19</v>
      </c>
      <c r="N1760" s="182" t="s">
        <v>45</v>
      </c>
      <c r="P1760" s="137">
        <f t="shared" si="1"/>
        <v>0</v>
      </c>
      <c r="Q1760" s="137">
        <v>0</v>
      </c>
      <c r="R1760" s="137">
        <f t="shared" si="2"/>
        <v>0</v>
      </c>
      <c r="S1760" s="137">
        <v>0</v>
      </c>
      <c r="T1760" s="138">
        <f t="shared" si="3"/>
        <v>0</v>
      </c>
      <c r="AR1760" s="139" t="s">
        <v>370</v>
      </c>
      <c r="AT1760" s="139" t="s">
        <v>623</v>
      </c>
      <c r="AU1760" s="139" t="s">
        <v>84</v>
      </c>
      <c r="AY1760" s="18" t="s">
        <v>129</v>
      </c>
      <c r="BE1760" s="140">
        <f t="shared" si="4"/>
        <v>0</v>
      </c>
      <c r="BF1760" s="140">
        <f t="shared" si="5"/>
        <v>0</v>
      </c>
      <c r="BG1760" s="140">
        <f t="shared" si="6"/>
        <v>0</v>
      </c>
      <c r="BH1760" s="140">
        <f t="shared" si="7"/>
        <v>0</v>
      </c>
      <c r="BI1760" s="140">
        <f t="shared" si="8"/>
        <v>0</v>
      </c>
      <c r="BJ1760" s="18" t="s">
        <v>82</v>
      </c>
      <c r="BK1760" s="140">
        <f t="shared" si="9"/>
        <v>0</v>
      </c>
      <c r="BL1760" s="18" t="s">
        <v>242</v>
      </c>
      <c r="BM1760" s="139" t="s">
        <v>1981</v>
      </c>
    </row>
    <row r="1761" spans="2:65" s="1" customFormat="1" ht="16.5" customHeight="1">
      <c r="B1761" s="33"/>
      <c r="C1761" s="173" t="s">
        <v>1982</v>
      </c>
      <c r="D1761" s="173" t="s">
        <v>623</v>
      </c>
      <c r="E1761" s="174" t="s">
        <v>1983</v>
      </c>
      <c r="F1761" s="175" t="s">
        <v>1984</v>
      </c>
      <c r="G1761" s="176" t="s">
        <v>252</v>
      </c>
      <c r="H1761" s="177">
        <v>6</v>
      </c>
      <c r="I1761" s="178"/>
      <c r="J1761" s="179">
        <f t="shared" si="0"/>
        <v>0</v>
      </c>
      <c r="K1761" s="175" t="s">
        <v>19</v>
      </c>
      <c r="L1761" s="180"/>
      <c r="M1761" s="181" t="s">
        <v>19</v>
      </c>
      <c r="N1761" s="182" t="s">
        <v>45</v>
      </c>
      <c r="P1761" s="137">
        <f t="shared" si="1"/>
        <v>0</v>
      </c>
      <c r="Q1761" s="137">
        <v>0</v>
      </c>
      <c r="R1761" s="137">
        <f t="shared" si="2"/>
        <v>0</v>
      </c>
      <c r="S1761" s="137">
        <v>0</v>
      </c>
      <c r="T1761" s="138">
        <f t="shared" si="3"/>
        <v>0</v>
      </c>
      <c r="AR1761" s="139" t="s">
        <v>370</v>
      </c>
      <c r="AT1761" s="139" t="s">
        <v>623</v>
      </c>
      <c r="AU1761" s="139" t="s">
        <v>84</v>
      </c>
      <c r="AY1761" s="18" t="s">
        <v>129</v>
      </c>
      <c r="BE1761" s="140">
        <f t="shared" si="4"/>
        <v>0</v>
      </c>
      <c r="BF1761" s="140">
        <f t="shared" si="5"/>
        <v>0</v>
      </c>
      <c r="BG1761" s="140">
        <f t="shared" si="6"/>
        <v>0</v>
      </c>
      <c r="BH1761" s="140">
        <f t="shared" si="7"/>
        <v>0</v>
      </c>
      <c r="BI1761" s="140">
        <f t="shared" si="8"/>
        <v>0</v>
      </c>
      <c r="BJ1761" s="18" t="s">
        <v>82</v>
      </c>
      <c r="BK1761" s="140">
        <f t="shared" si="9"/>
        <v>0</v>
      </c>
      <c r="BL1761" s="18" t="s">
        <v>242</v>
      </c>
      <c r="BM1761" s="139" t="s">
        <v>1985</v>
      </c>
    </row>
    <row r="1762" spans="2:65" s="1" customFormat="1" ht="16.5" customHeight="1">
      <c r="B1762" s="33"/>
      <c r="C1762" s="173" t="s">
        <v>1986</v>
      </c>
      <c r="D1762" s="173" t="s">
        <v>623</v>
      </c>
      <c r="E1762" s="174" t="s">
        <v>1987</v>
      </c>
      <c r="F1762" s="175" t="s">
        <v>1988</v>
      </c>
      <c r="G1762" s="176" t="s">
        <v>252</v>
      </c>
      <c r="H1762" s="177">
        <v>4</v>
      </c>
      <c r="I1762" s="178"/>
      <c r="J1762" s="179">
        <f t="shared" si="0"/>
        <v>0</v>
      </c>
      <c r="K1762" s="175" t="s">
        <v>19</v>
      </c>
      <c r="L1762" s="180"/>
      <c r="M1762" s="181" t="s">
        <v>19</v>
      </c>
      <c r="N1762" s="182" t="s">
        <v>45</v>
      </c>
      <c r="P1762" s="137">
        <f t="shared" si="1"/>
        <v>0</v>
      </c>
      <c r="Q1762" s="137">
        <v>0</v>
      </c>
      <c r="R1762" s="137">
        <f t="shared" si="2"/>
        <v>0</v>
      </c>
      <c r="S1762" s="137">
        <v>0</v>
      </c>
      <c r="T1762" s="138">
        <f t="shared" si="3"/>
        <v>0</v>
      </c>
      <c r="AR1762" s="139" t="s">
        <v>370</v>
      </c>
      <c r="AT1762" s="139" t="s">
        <v>623</v>
      </c>
      <c r="AU1762" s="139" t="s">
        <v>84</v>
      </c>
      <c r="AY1762" s="18" t="s">
        <v>129</v>
      </c>
      <c r="BE1762" s="140">
        <f t="shared" si="4"/>
        <v>0</v>
      </c>
      <c r="BF1762" s="140">
        <f t="shared" si="5"/>
        <v>0</v>
      </c>
      <c r="BG1762" s="140">
        <f t="shared" si="6"/>
        <v>0</v>
      </c>
      <c r="BH1762" s="140">
        <f t="shared" si="7"/>
        <v>0</v>
      </c>
      <c r="BI1762" s="140">
        <f t="shared" si="8"/>
        <v>0</v>
      </c>
      <c r="BJ1762" s="18" t="s">
        <v>82</v>
      </c>
      <c r="BK1762" s="140">
        <f t="shared" si="9"/>
        <v>0</v>
      </c>
      <c r="BL1762" s="18" t="s">
        <v>242</v>
      </c>
      <c r="BM1762" s="139" t="s">
        <v>1989</v>
      </c>
    </row>
    <row r="1763" spans="2:65" s="1" customFormat="1" ht="16.5" customHeight="1">
      <c r="B1763" s="33"/>
      <c r="C1763" s="173" t="s">
        <v>1990</v>
      </c>
      <c r="D1763" s="173" t="s">
        <v>623</v>
      </c>
      <c r="E1763" s="174" t="s">
        <v>1991</v>
      </c>
      <c r="F1763" s="175" t="s">
        <v>1992</v>
      </c>
      <c r="G1763" s="176" t="s">
        <v>252</v>
      </c>
      <c r="H1763" s="177">
        <v>3</v>
      </c>
      <c r="I1763" s="178"/>
      <c r="J1763" s="179">
        <f t="shared" si="0"/>
        <v>0</v>
      </c>
      <c r="K1763" s="175" t="s">
        <v>19</v>
      </c>
      <c r="L1763" s="180"/>
      <c r="M1763" s="181" t="s">
        <v>19</v>
      </c>
      <c r="N1763" s="182" t="s">
        <v>45</v>
      </c>
      <c r="P1763" s="137">
        <f t="shared" si="1"/>
        <v>0</v>
      </c>
      <c r="Q1763" s="137">
        <v>0</v>
      </c>
      <c r="R1763" s="137">
        <f t="shared" si="2"/>
        <v>0</v>
      </c>
      <c r="S1763" s="137">
        <v>0</v>
      </c>
      <c r="T1763" s="138">
        <f t="shared" si="3"/>
        <v>0</v>
      </c>
      <c r="AR1763" s="139" t="s">
        <v>370</v>
      </c>
      <c r="AT1763" s="139" t="s">
        <v>623</v>
      </c>
      <c r="AU1763" s="139" t="s">
        <v>84</v>
      </c>
      <c r="AY1763" s="18" t="s">
        <v>129</v>
      </c>
      <c r="BE1763" s="140">
        <f t="shared" si="4"/>
        <v>0</v>
      </c>
      <c r="BF1763" s="140">
        <f t="shared" si="5"/>
        <v>0</v>
      </c>
      <c r="BG1763" s="140">
        <f t="shared" si="6"/>
        <v>0</v>
      </c>
      <c r="BH1763" s="140">
        <f t="shared" si="7"/>
        <v>0</v>
      </c>
      <c r="BI1763" s="140">
        <f t="shared" si="8"/>
        <v>0</v>
      </c>
      <c r="BJ1763" s="18" t="s">
        <v>82</v>
      </c>
      <c r="BK1763" s="140">
        <f t="shared" si="9"/>
        <v>0</v>
      </c>
      <c r="BL1763" s="18" t="s">
        <v>242</v>
      </c>
      <c r="BM1763" s="139" t="s">
        <v>1993</v>
      </c>
    </row>
    <row r="1764" spans="2:65" s="1" customFormat="1" ht="16.5" customHeight="1">
      <c r="B1764" s="33"/>
      <c r="C1764" s="173" t="s">
        <v>1994</v>
      </c>
      <c r="D1764" s="173" t="s">
        <v>623</v>
      </c>
      <c r="E1764" s="174" t="s">
        <v>1995</v>
      </c>
      <c r="F1764" s="175" t="s">
        <v>1996</v>
      </c>
      <c r="G1764" s="176" t="s">
        <v>252</v>
      </c>
      <c r="H1764" s="177">
        <v>20</v>
      </c>
      <c r="I1764" s="178"/>
      <c r="J1764" s="179">
        <f t="shared" si="0"/>
        <v>0</v>
      </c>
      <c r="K1764" s="175" t="s">
        <v>19</v>
      </c>
      <c r="L1764" s="180"/>
      <c r="M1764" s="181" t="s">
        <v>19</v>
      </c>
      <c r="N1764" s="182" t="s">
        <v>45</v>
      </c>
      <c r="P1764" s="137">
        <f t="shared" si="1"/>
        <v>0</v>
      </c>
      <c r="Q1764" s="137">
        <v>0</v>
      </c>
      <c r="R1764" s="137">
        <f t="shared" si="2"/>
        <v>0</v>
      </c>
      <c r="S1764" s="137">
        <v>0</v>
      </c>
      <c r="T1764" s="138">
        <f t="shared" si="3"/>
        <v>0</v>
      </c>
      <c r="AR1764" s="139" t="s">
        <v>370</v>
      </c>
      <c r="AT1764" s="139" t="s">
        <v>623</v>
      </c>
      <c r="AU1764" s="139" t="s">
        <v>84</v>
      </c>
      <c r="AY1764" s="18" t="s">
        <v>129</v>
      </c>
      <c r="BE1764" s="140">
        <f t="shared" si="4"/>
        <v>0</v>
      </c>
      <c r="BF1764" s="140">
        <f t="shared" si="5"/>
        <v>0</v>
      </c>
      <c r="BG1764" s="140">
        <f t="shared" si="6"/>
        <v>0</v>
      </c>
      <c r="BH1764" s="140">
        <f t="shared" si="7"/>
        <v>0</v>
      </c>
      <c r="BI1764" s="140">
        <f t="shared" si="8"/>
        <v>0</v>
      </c>
      <c r="BJ1764" s="18" t="s">
        <v>82</v>
      </c>
      <c r="BK1764" s="140">
        <f t="shared" si="9"/>
        <v>0</v>
      </c>
      <c r="BL1764" s="18" t="s">
        <v>242</v>
      </c>
      <c r="BM1764" s="139" t="s">
        <v>1997</v>
      </c>
    </row>
    <row r="1765" spans="2:65" s="1" customFormat="1" ht="16.5" customHeight="1">
      <c r="B1765" s="33"/>
      <c r="C1765" s="173" t="s">
        <v>1998</v>
      </c>
      <c r="D1765" s="173" t="s">
        <v>623</v>
      </c>
      <c r="E1765" s="174" t="s">
        <v>1999</v>
      </c>
      <c r="F1765" s="175" t="s">
        <v>2000</v>
      </c>
      <c r="G1765" s="176" t="s">
        <v>252</v>
      </c>
      <c r="H1765" s="177">
        <v>5</v>
      </c>
      <c r="I1765" s="178"/>
      <c r="J1765" s="179">
        <f t="shared" si="0"/>
        <v>0</v>
      </c>
      <c r="K1765" s="175" t="s">
        <v>19</v>
      </c>
      <c r="L1765" s="180"/>
      <c r="M1765" s="181" t="s">
        <v>19</v>
      </c>
      <c r="N1765" s="182" t="s">
        <v>45</v>
      </c>
      <c r="P1765" s="137">
        <f t="shared" si="1"/>
        <v>0</v>
      </c>
      <c r="Q1765" s="137">
        <v>0</v>
      </c>
      <c r="R1765" s="137">
        <f t="shared" si="2"/>
        <v>0</v>
      </c>
      <c r="S1765" s="137">
        <v>0</v>
      </c>
      <c r="T1765" s="138">
        <f t="shared" si="3"/>
        <v>0</v>
      </c>
      <c r="AR1765" s="139" t="s">
        <v>370</v>
      </c>
      <c r="AT1765" s="139" t="s">
        <v>623</v>
      </c>
      <c r="AU1765" s="139" t="s">
        <v>84</v>
      </c>
      <c r="AY1765" s="18" t="s">
        <v>129</v>
      </c>
      <c r="BE1765" s="140">
        <f t="shared" si="4"/>
        <v>0</v>
      </c>
      <c r="BF1765" s="140">
        <f t="shared" si="5"/>
        <v>0</v>
      </c>
      <c r="BG1765" s="140">
        <f t="shared" si="6"/>
        <v>0</v>
      </c>
      <c r="BH1765" s="140">
        <f t="shared" si="7"/>
        <v>0</v>
      </c>
      <c r="BI1765" s="140">
        <f t="shared" si="8"/>
        <v>0</v>
      </c>
      <c r="BJ1765" s="18" t="s">
        <v>82</v>
      </c>
      <c r="BK1765" s="140">
        <f t="shared" si="9"/>
        <v>0</v>
      </c>
      <c r="BL1765" s="18" t="s">
        <v>242</v>
      </c>
      <c r="BM1765" s="139" t="s">
        <v>2001</v>
      </c>
    </row>
    <row r="1766" spans="2:65" s="1" customFormat="1" ht="16.5" customHeight="1">
      <c r="B1766" s="33"/>
      <c r="C1766" s="128" t="s">
        <v>2002</v>
      </c>
      <c r="D1766" s="128" t="s">
        <v>131</v>
      </c>
      <c r="E1766" s="129" t="s">
        <v>2003</v>
      </c>
      <c r="F1766" s="130" t="s">
        <v>2004</v>
      </c>
      <c r="G1766" s="131" t="s">
        <v>146</v>
      </c>
      <c r="H1766" s="132">
        <v>1</v>
      </c>
      <c r="I1766" s="133"/>
      <c r="J1766" s="134">
        <f t="shared" si="0"/>
        <v>0</v>
      </c>
      <c r="K1766" s="130" t="s">
        <v>19</v>
      </c>
      <c r="L1766" s="33"/>
      <c r="M1766" s="135" t="s">
        <v>19</v>
      </c>
      <c r="N1766" s="136" t="s">
        <v>45</v>
      </c>
      <c r="P1766" s="137">
        <f t="shared" si="1"/>
        <v>0</v>
      </c>
      <c r="Q1766" s="137">
        <v>0</v>
      </c>
      <c r="R1766" s="137">
        <f t="shared" si="2"/>
        <v>0</v>
      </c>
      <c r="S1766" s="137">
        <v>0</v>
      </c>
      <c r="T1766" s="138">
        <f t="shared" si="3"/>
        <v>0</v>
      </c>
      <c r="AR1766" s="139" t="s">
        <v>242</v>
      </c>
      <c r="AT1766" s="139" t="s">
        <v>131</v>
      </c>
      <c r="AU1766" s="139" t="s">
        <v>84</v>
      </c>
      <c r="AY1766" s="18" t="s">
        <v>129</v>
      </c>
      <c r="BE1766" s="140">
        <f t="shared" si="4"/>
        <v>0</v>
      </c>
      <c r="BF1766" s="140">
        <f t="shared" si="5"/>
        <v>0</v>
      </c>
      <c r="BG1766" s="140">
        <f t="shared" si="6"/>
        <v>0</v>
      </c>
      <c r="BH1766" s="140">
        <f t="shared" si="7"/>
        <v>0</v>
      </c>
      <c r="BI1766" s="140">
        <f t="shared" si="8"/>
        <v>0</v>
      </c>
      <c r="BJ1766" s="18" t="s">
        <v>82</v>
      </c>
      <c r="BK1766" s="140">
        <f t="shared" si="9"/>
        <v>0</v>
      </c>
      <c r="BL1766" s="18" t="s">
        <v>242</v>
      </c>
      <c r="BM1766" s="139" t="s">
        <v>2005</v>
      </c>
    </row>
    <row r="1767" spans="2:65" s="1" customFormat="1" ht="16.5" customHeight="1">
      <c r="B1767" s="33"/>
      <c r="C1767" s="128" t="s">
        <v>2006</v>
      </c>
      <c r="D1767" s="128" t="s">
        <v>131</v>
      </c>
      <c r="E1767" s="129" t="s">
        <v>2007</v>
      </c>
      <c r="F1767" s="130" t="s">
        <v>2008</v>
      </c>
      <c r="G1767" s="131" t="s">
        <v>2009</v>
      </c>
      <c r="H1767" s="132">
        <v>1</v>
      </c>
      <c r="I1767" s="133"/>
      <c r="J1767" s="134">
        <f t="shared" si="0"/>
        <v>0</v>
      </c>
      <c r="K1767" s="130" t="s">
        <v>19</v>
      </c>
      <c r="L1767" s="33"/>
      <c r="M1767" s="135" t="s">
        <v>19</v>
      </c>
      <c r="N1767" s="136" t="s">
        <v>45</v>
      </c>
      <c r="P1767" s="137">
        <f t="shared" si="1"/>
        <v>0</v>
      </c>
      <c r="Q1767" s="137">
        <v>0</v>
      </c>
      <c r="R1767" s="137">
        <f t="shared" si="2"/>
        <v>0</v>
      </c>
      <c r="S1767" s="137">
        <v>0</v>
      </c>
      <c r="T1767" s="138">
        <f t="shared" si="3"/>
        <v>0</v>
      </c>
      <c r="AR1767" s="139" t="s">
        <v>242</v>
      </c>
      <c r="AT1767" s="139" t="s">
        <v>131</v>
      </c>
      <c r="AU1767" s="139" t="s">
        <v>84</v>
      </c>
      <c r="AY1767" s="18" t="s">
        <v>129</v>
      </c>
      <c r="BE1767" s="140">
        <f t="shared" si="4"/>
        <v>0</v>
      </c>
      <c r="BF1767" s="140">
        <f t="shared" si="5"/>
        <v>0</v>
      </c>
      <c r="BG1767" s="140">
        <f t="shared" si="6"/>
        <v>0</v>
      </c>
      <c r="BH1767" s="140">
        <f t="shared" si="7"/>
        <v>0</v>
      </c>
      <c r="BI1767" s="140">
        <f t="shared" si="8"/>
        <v>0</v>
      </c>
      <c r="BJ1767" s="18" t="s">
        <v>82</v>
      </c>
      <c r="BK1767" s="140">
        <f t="shared" si="9"/>
        <v>0</v>
      </c>
      <c r="BL1767" s="18" t="s">
        <v>242</v>
      </c>
      <c r="BM1767" s="139" t="s">
        <v>2010</v>
      </c>
    </row>
    <row r="1768" spans="2:65" s="1" customFormat="1" ht="16.5" customHeight="1">
      <c r="B1768" s="33"/>
      <c r="C1768" s="128" t="s">
        <v>2011</v>
      </c>
      <c r="D1768" s="128" t="s">
        <v>131</v>
      </c>
      <c r="E1768" s="129" t="s">
        <v>2012</v>
      </c>
      <c r="F1768" s="130" t="s">
        <v>2013</v>
      </c>
      <c r="G1768" s="131" t="s">
        <v>2009</v>
      </c>
      <c r="H1768" s="132">
        <v>1</v>
      </c>
      <c r="I1768" s="133"/>
      <c r="J1768" s="134">
        <f t="shared" si="0"/>
        <v>0</v>
      </c>
      <c r="K1768" s="130" t="s">
        <v>19</v>
      </c>
      <c r="L1768" s="33"/>
      <c r="M1768" s="135" t="s">
        <v>19</v>
      </c>
      <c r="N1768" s="136" t="s">
        <v>45</v>
      </c>
      <c r="P1768" s="137">
        <f t="shared" si="1"/>
        <v>0</v>
      </c>
      <c r="Q1768" s="137">
        <v>0</v>
      </c>
      <c r="R1768" s="137">
        <f t="shared" si="2"/>
        <v>0</v>
      </c>
      <c r="S1768" s="137">
        <v>0</v>
      </c>
      <c r="T1768" s="138">
        <f t="shared" si="3"/>
        <v>0</v>
      </c>
      <c r="AR1768" s="139" t="s">
        <v>242</v>
      </c>
      <c r="AT1768" s="139" t="s">
        <v>131</v>
      </c>
      <c r="AU1768" s="139" t="s">
        <v>84</v>
      </c>
      <c r="AY1768" s="18" t="s">
        <v>129</v>
      </c>
      <c r="BE1768" s="140">
        <f t="shared" si="4"/>
        <v>0</v>
      </c>
      <c r="BF1768" s="140">
        <f t="shared" si="5"/>
        <v>0</v>
      </c>
      <c r="BG1768" s="140">
        <f t="shared" si="6"/>
        <v>0</v>
      </c>
      <c r="BH1768" s="140">
        <f t="shared" si="7"/>
        <v>0</v>
      </c>
      <c r="BI1768" s="140">
        <f t="shared" si="8"/>
        <v>0</v>
      </c>
      <c r="BJ1768" s="18" t="s">
        <v>82</v>
      </c>
      <c r="BK1768" s="140">
        <f t="shared" si="9"/>
        <v>0</v>
      </c>
      <c r="BL1768" s="18" t="s">
        <v>242</v>
      </c>
      <c r="BM1768" s="139" t="s">
        <v>2014</v>
      </c>
    </row>
    <row r="1769" spans="2:65" s="1" customFormat="1" ht="16.5" customHeight="1">
      <c r="B1769" s="33"/>
      <c r="C1769" s="128" t="s">
        <v>2015</v>
      </c>
      <c r="D1769" s="128" t="s">
        <v>131</v>
      </c>
      <c r="E1769" s="129" t="s">
        <v>2016</v>
      </c>
      <c r="F1769" s="130" t="s">
        <v>2017</v>
      </c>
      <c r="G1769" s="131" t="s">
        <v>258</v>
      </c>
      <c r="H1769" s="132">
        <v>4</v>
      </c>
      <c r="I1769" s="133"/>
      <c r="J1769" s="134">
        <f t="shared" si="0"/>
        <v>0</v>
      </c>
      <c r="K1769" s="130" t="s">
        <v>19</v>
      </c>
      <c r="L1769" s="33"/>
      <c r="M1769" s="135" t="s">
        <v>19</v>
      </c>
      <c r="N1769" s="136" t="s">
        <v>45</v>
      </c>
      <c r="P1769" s="137">
        <f t="shared" si="1"/>
        <v>0</v>
      </c>
      <c r="Q1769" s="137">
        <v>0</v>
      </c>
      <c r="R1769" s="137">
        <f t="shared" si="2"/>
        <v>0</v>
      </c>
      <c r="S1769" s="137">
        <v>0</v>
      </c>
      <c r="T1769" s="138">
        <f t="shared" si="3"/>
        <v>0</v>
      </c>
      <c r="AR1769" s="139" t="s">
        <v>242</v>
      </c>
      <c r="AT1769" s="139" t="s">
        <v>131</v>
      </c>
      <c r="AU1769" s="139" t="s">
        <v>84</v>
      </c>
      <c r="AY1769" s="18" t="s">
        <v>129</v>
      </c>
      <c r="BE1769" s="140">
        <f t="shared" si="4"/>
        <v>0</v>
      </c>
      <c r="BF1769" s="140">
        <f t="shared" si="5"/>
        <v>0</v>
      </c>
      <c r="BG1769" s="140">
        <f t="shared" si="6"/>
        <v>0</v>
      </c>
      <c r="BH1769" s="140">
        <f t="shared" si="7"/>
        <v>0</v>
      </c>
      <c r="BI1769" s="140">
        <f t="shared" si="8"/>
        <v>0</v>
      </c>
      <c r="BJ1769" s="18" t="s">
        <v>82</v>
      </c>
      <c r="BK1769" s="140">
        <f t="shared" si="9"/>
        <v>0</v>
      </c>
      <c r="BL1769" s="18" t="s">
        <v>242</v>
      </c>
      <c r="BM1769" s="139" t="s">
        <v>2018</v>
      </c>
    </row>
    <row r="1770" spans="2:65" s="1" customFormat="1" ht="24.2" customHeight="1">
      <c r="B1770" s="33"/>
      <c r="C1770" s="173" t="s">
        <v>2019</v>
      </c>
      <c r="D1770" s="173" t="s">
        <v>623</v>
      </c>
      <c r="E1770" s="174" t="s">
        <v>2020</v>
      </c>
      <c r="F1770" s="175" t="s">
        <v>2021</v>
      </c>
      <c r="G1770" s="176" t="s">
        <v>146</v>
      </c>
      <c r="H1770" s="177">
        <v>1</v>
      </c>
      <c r="I1770" s="178"/>
      <c r="J1770" s="179">
        <f t="shared" si="0"/>
        <v>0</v>
      </c>
      <c r="K1770" s="175" t="s">
        <v>19</v>
      </c>
      <c r="L1770" s="180"/>
      <c r="M1770" s="181" t="s">
        <v>19</v>
      </c>
      <c r="N1770" s="182" t="s">
        <v>45</v>
      </c>
      <c r="P1770" s="137">
        <f t="shared" si="1"/>
        <v>0</v>
      </c>
      <c r="Q1770" s="137">
        <v>0</v>
      </c>
      <c r="R1770" s="137">
        <f t="shared" si="2"/>
        <v>0</v>
      </c>
      <c r="S1770" s="137">
        <v>0</v>
      </c>
      <c r="T1770" s="138">
        <f t="shared" si="3"/>
        <v>0</v>
      </c>
      <c r="AR1770" s="139" t="s">
        <v>370</v>
      </c>
      <c r="AT1770" s="139" t="s">
        <v>623</v>
      </c>
      <c r="AU1770" s="139" t="s">
        <v>84</v>
      </c>
      <c r="AY1770" s="18" t="s">
        <v>129</v>
      </c>
      <c r="BE1770" s="140">
        <f t="shared" si="4"/>
        <v>0</v>
      </c>
      <c r="BF1770" s="140">
        <f t="shared" si="5"/>
        <v>0</v>
      </c>
      <c r="BG1770" s="140">
        <f t="shared" si="6"/>
        <v>0</v>
      </c>
      <c r="BH1770" s="140">
        <f t="shared" si="7"/>
        <v>0</v>
      </c>
      <c r="BI1770" s="140">
        <f t="shared" si="8"/>
        <v>0</v>
      </c>
      <c r="BJ1770" s="18" t="s">
        <v>82</v>
      </c>
      <c r="BK1770" s="140">
        <f t="shared" si="9"/>
        <v>0</v>
      </c>
      <c r="BL1770" s="18" t="s">
        <v>242</v>
      </c>
      <c r="BM1770" s="139" t="s">
        <v>2022</v>
      </c>
    </row>
    <row r="1771" spans="2:65" s="1" customFormat="1" ht="24.2" customHeight="1">
      <c r="B1771" s="33"/>
      <c r="C1771" s="173" t="s">
        <v>2023</v>
      </c>
      <c r="D1771" s="173" t="s">
        <v>623</v>
      </c>
      <c r="E1771" s="174" t="s">
        <v>2024</v>
      </c>
      <c r="F1771" s="175" t="s">
        <v>2025</v>
      </c>
      <c r="G1771" s="176" t="s">
        <v>146</v>
      </c>
      <c r="H1771" s="177">
        <v>1</v>
      </c>
      <c r="I1771" s="178"/>
      <c r="J1771" s="179">
        <f t="shared" si="0"/>
        <v>0</v>
      </c>
      <c r="K1771" s="175" t="s">
        <v>19</v>
      </c>
      <c r="L1771" s="180"/>
      <c r="M1771" s="181" t="s">
        <v>19</v>
      </c>
      <c r="N1771" s="182" t="s">
        <v>45</v>
      </c>
      <c r="P1771" s="137">
        <f t="shared" si="1"/>
        <v>0</v>
      </c>
      <c r="Q1771" s="137">
        <v>0</v>
      </c>
      <c r="R1771" s="137">
        <f t="shared" si="2"/>
        <v>0</v>
      </c>
      <c r="S1771" s="137">
        <v>0</v>
      </c>
      <c r="T1771" s="138">
        <f t="shared" si="3"/>
        <v>0</v>
      </c>
      <c r="AR1771" s="139" t="s">
        <v>370</v>
      </c>
      <c r="AT1771" s="139" t="s">
        <v>623</v>
      </c>
      <c r="AU1771" s="139" t="s">
        <v>84</v>
      </c>
      <c r="AY1771" s="18" t="s">
        <v>129</v>
      </c>
      <c r="BE1771" s="140">
        <f t="shared" si="4"/>
        <v>0</v>
      </c>
      <c r="BF1771" s="140">
        <f t="shared" si="5"/>
        <v>0</v>
      </c>
      <c r="BG1771" s="140">
        <f t="shared" si="6"/>
        <v>0</v>
      </c>
      <c r="BH1771" s="140">
        <f t="shared" si="7"/>
        <v>0</v>
      </c>
      <c r="BI1771" s="140">
        <f t="shared" si="8"/>
        <v>0</v>
      </c>
      <c r="BJ1771" s="18" t="s">
        <v>82</v>
      </c>
      <c r="BK1771" s="140">
        <f t="shared" si="9"/>
        <v>0</v>
      </c>
      <c r="BL1771" s="18" t="s">
        <v>242</v>
      </c>
      <c r="BM1771" s="139" t="s">
        <v>2026</v>
      </c>
    </row>
    <row r="1772" spans="2:65" s="1" customFormat="1" ht="16.5" customHeight="1">
      <c r="B1772" s="33"/>
      <c r="C1772" s="173" t="s">
        <v>2027</v>
      </c>
      <c r="D1772" s="173" t="s">
        <v>623</v>
      </c>
      <c r="E1772" s="174" t="s">
        <v>2028</v>
      </c>
      <c r="F1772" s="175" t="s">
        <v>2029</v>
      </c>
      <c r="G1772" s="176" t="s">
        <v>146</v>
      </c>
      <c r="H1772" s="177">
        <v>2</v>
      </c>
      <c r="I1772" s="178"/>
      <c r="J1772" s="179">
        <f t="shared" si="0"/>
        <v>0</v>
      </c>
      <c r="K1772" s="175" t="s">
        <v>19</v>
      </c>
      <c r="L1772" s="180"/>
      <c r="M1772" s="181" t="s">
        <v>19</v>
      </c>
      <c r="N1772" s="182" t="s">
        <v>45</v>
      </c>
      <c r="P1772" s="137">
        <f t="shared" si="1"/>
        <v>0</v>
      </c>
      <c r="Q1772" s="137">
        <v>0</v>
      </c>
      <c r="R1772" s="137">
        <f t="shared" si="2"/>
        <v>0</v>
      </c>
      <c r="S1772" s="137">
        <v>0</v>
      </c>
      <c r="T1772" s="138">
        <f t="shared" si="3"/>
        <v>0</v>
      </c>
      <c r="AR1772" s="139" t="s">
        <v>370</v>
      </c>
      <c r="AT1772" s="139" t="s">
        <v>623</v>
      </c>
      <c r="AU1772" s="139" t="s">
        <v>84</v>
      </c>
      <c r="AY1772" s="18" t="s">
        <v>129</v>
      </c>
      <c r="BE1772" s="140">
        <f t="shared" si="4"/>
        <v>0</v>
      </c>
      <c r="BF1772" s="140">
        <f t="shared" si="5"/>
        <v>0</v>
      </c>
      <c r="BG1772" s="140">
        <f t="shared" si="6"/>
        <v>0</v>
      </c>
      <c r="BH1772" s="140">
        <f t="shared" si="7"/>
        <v>0</v>
      </c>
      <c r="BI1772" s="140">
        <f t="shared" si="8"/>
        <v>0</v>
      </c>
      <c r="BJ1772" s="18" t="s">
        <v>82</v>
      </c>
      <c r="BK1772" s="140">
        <f t="shared" si="9"/>
        <v>0</v>
      </c>
      <c r="BL1772" s="18" t="s">
        <v>242</v>
      </c>
      <c r="BM1772" s="139" t="s">
        <v>2030</v>
      </c>
    </row>
    <row r="1773" spans="2:65" s="1" customFormat="1" ht="16.5" customHeight="1">
      <c r="B1773" s="33"/>
      <c r="C1773" s="128" t="s">
        <v>2031</v>
      </c>
      <c r="D1773" s="128" t="s">
        <v>131</v>
      </c>
      <c r="E1773" s="129" t="s">
        <v>2032</v>
      </c>
      <c r="F1773" s="130" t="s">
        <v>2033</v>
      </c>
      <c r="G1773" s="131" t="s">
        <v>2009</v>
      </c>
      <c r="H1773" s="132">
        <v>1</v>
      </c>
      <c r="I1773" s="133"/>
      <c r="J1773" s="134">
        <f t="shared" si="0"/>
        <v>0</v>
      </c>
      <c r="K1773" s="130" t="s">
        <v>19</v>
      </c>
      <c r="L1773" s="33"/>
      <c r="M1773" s="135" t="s">
        <v>19</v>
      </c>
      <c r="N1773" s="136" t="s">
        <v>45</v>
      </c>
      <c r="P1773" s="137">
        <f t="shared" si="1"/>
        <v>0</v>
      </c>
      <c r="Q1773" s="137">
        <v>0</v>
      </c>
      <c r="R1773" s="137">
        <f t="shared" si="2"/>
        <v>0</v>
      </c>
      <c r="S1773" s="137">
        <v>0</v>
      </c>
      <c r="T1773" s="138">
        <f t="shared" si="3"/>
        <v>0</v>
      </c>
      <c r="AR1773" s="139" t="s">
        <v>242</v>
      </c>
      <c r="AT1773" s="139" t="s">
        <v>131</v>
      </c>
      <c r="AU1773" s="139" t="s">
        <v>84</v>
      </c>
      <c r="AY1773" s="18" t="s">
        <v>129</v>
      </c>
      <c r="BE1773" s="140">
        <f t="shared" si="4"/>
        <v>0</v>
      </c>
      <c r="BF1773" s="140">
        <f t="shared" si="5"/>
        <v>0</v>
      </c>
      <c r="BG1773" s="140">
        <f t="shared" si="6"/>
        <v>0</v>
      </c>
      <c r="BH1773" s="140">
        <f t="shared" si="7"/>
        <v>0</v>
      </c>
      <c r="BI1773" s="140">
        <f t="shared" si="8"/>
        <v>0</v>
      </c>
      <c r="BJ1773" s="18" t="s">
        <v>82</v>
      </c>
      <c r="BK1773" s="140">
        <f t="shared" si="9"/>
        <v>0</v>
      </c>
      <c r="BL1773" s="18" t="s">
        <v>242</v>
      </c>
      <c r="BM1773" s="139" t="s">
        <v>2034</v>
      </c>
    </row>
    <row r="1774" spans="2:65" s="1" customFormat="1" ht="16.5" customHeight="1">
      <c r="B1774" s="33"/>
      <c r="C1774" s="128" t="s">
        <v>2035</v>
      </c>
      <c r="D1774" s="128" t="s">
        <v>131</v>
      </c>
      <c r="E1774" s="129" t="s">
        <v>2036</v>
      </c>
      <c r="F1774" s="130" t="s">
        <v>2037</v>
      </c>
      <c r="G1774" s="131" t="s">
        <v>2009</v>
      </c>
      <c r="H1774" s="132">
        <v>1</v>
      </c>
      <c r="I1774" s="133"/>
      <c r="J1774" s="134">
        <f t="shared" si="0"/>
        <v>0</v>
      </c>
      <c r="K1774" s="130" t="s">
        <v>19</v>
      </c>
      <c r="L1774" s="33"/>
      <c r="M1774" s="135" t="s">
        <v>19</v>
      </c>
      <c r="N1774" s="136" t="s">
        <v>45</v>
      </c>
      <c r="P1774" s="137">
        <f t="shared" si="1"/>
        <v>0</v>
      </c>
      <c r="Q1774" s="137">
        <v>0</v>
      </c>
      <c r="R1774" s="137">
        <f t="shared" si="2"/>
        <v>0</v>
      </c>
      <c r="S1774" s="137">
        <v>0</v>
      </c>
      <c r="T1774" s="138">
        <f t="shared" si="3"/>
        <v>0</v>
      </c>
      <c r="AR1774" s="139" t="s">
        <v>242</v>
      </c>
      <c r="AT1774" s="139" t="s">
        <v>131</v>
      </c>
      <c r="AU1774" s="139" t="s">
        <v>84</v>
      </c>
      <c r="AY1774" s="18" t="s">
        <v>129</v>
      </c>
      <c r="BE1774" s="140">
        <f t="shared" si="4"/>
        <v>0</v>
      </c>
      <c r="BF1774" s="140">
        <f t="shared" si="5"/>
        <v>0</v>
      </c>
      <c r="BG1774" s="140">
        <f t="shared" si="6"/>
        <v>0</v>
      </c>
      <c r="BH1774" s="140">
        <f t="shared" si="7"/>
        <v>0</v>
      </c>
      <c r="BI1774" s="140">
        <f t="shared" si="8"/>
        <v>0</v>
      </c>
      <c r="BJ1774" s="18" t="s">
        <v>82</v>
      </c>
      <c r="BK1774" s="140">
        <f t="shared" si="9"/>
        <v>0</v>
      </c>
      <c r="BL1774" s="18" t="s">
        <v>242</v>
      </c>
      <c r="BM1774" s="139" t="s">
        <v>2038</v>
      </c>
    </row>
    <row r="1775" spans="2:65" s="1" customFormat="1" ht="16.5" customHeight="1">
      <c r="B1775" s="33"/>
      <c r="C1775" s="128" t="s">
        <v>2039</v>
      </c>
      <c r="D1775" s="128" t="s">
        <v>131</v>
      </c>
      <c r="E1775" s="129" t="s">
        <v>2040</v>
      </c>
      <c r="F1775" s="130" t="s">
        <v>2041</v>
      </c>
      <c r="G1775" s="131" t="s">
        <v>2009</v>
      </c>
      <c r="H1775" s="132">
        <v>1</v>
      </c>
      <c r="I1775" s="133"/>
      <c r="J1775" s="134">
        <f t="shared" si="0"/>
        <v>0</v>
      </c>
      <c r="K1775" s="130" t="s">
        <v>19</v>
      </c>
      <c r="L1775" s="33"/>
      <c r="M1775" s="135" t="s">
        <v>19</v>
      </c>
      <c r="N1775" s="136" t="s">
        <v>45</v>
      </c>
      <c r="P1775" s="137">
        <f t="shared" si="1"/>
        <v>0</v>
      </c>
      <c r="Q1775" s="137">
        <v>0</v>
      </c>
      <c r="R1775" s="137">
        <f t="shared" si="2"/>
        <v>0</v>
      </c>
      <c r="S1775" s="137">
        <v>0</v>
      </c>
      <c r="T1775" s="138">
        <f t="shared" si="3"/>
        <v>0</v>
      </c>
      <c r="AR1775" s="139" t="s">
        <v>242</v>
      </c>
      <c r="AT1775" s="139" t="s">
        <v>131</v>
      </c>
      <c r="AU1775" s="139" t="s">
        <v>84</v>
      </c>
      <c r="AY1775" s="18" t="s">
        <v>129</v>
      </c>
      <c r="BE1775" s="140">
        <f t="shared" si="4"/>
        <v>0</v>
      </c>
      <c r="BF1775" s="140">
        <f t="shared" si="5"/>
        <v>0</v>
      </c>
      <c r="BG1775" s="140">
        <f t="shared" si="6"/>
        <v>0</v>
      </c>
      <c r="BH1775" s="140">
        <f t="shared" si="7"/>
        <v>0</v>
      </c>
      <c r="BI1775" s="140">
        <f t="shared" si="8"/>
        <v>0</v>
      </c>
      <c r="BJ1775" s="18" t="s">
        <v>82</v>
      </c>
      <c r="BK1775" s="140">
        <f t="shared" si="9"/>
        <v>0</v>
      </c>
      <c r="BL1775" s="18" t="s">
        <v>242</v>
      </c>
      <c r="BM1775" s="139" t="s">
        <v>2042</v>
      </c>
    </row>
    <row r="1776" spans="2:65" s="11" customFormat="1" ht="22.9" customHeight="1">
      <c r="B1776" s="116"/>
      <c r="D1776" s="117" t="s">
        <v>73</v>
      </c>
      <c r="E1776" s="126" t="s">
        <v>2043</v>
      </c>
      <c r="F1776" s="126" t="s">
        <v>2044</v>
      </c>
      <c r="I1776" s="119"/>
      <c r="J1776" s="127">
        <f>BK1776</f>
        <v>0</v>
      </c>
      <c r="L1776" s="116"/>
      <c r="M1776" s="121"/>
      <c r="P1776" s="122">
        <f>SUM(P1777:P1781)</f>
        <v>0</v>
      </c>
      <c r="R1776" s="122">
        <f>SUM(R1777:R1781)</f>
        <v>6.1999999999999998E-3</v>
      </c>
      <c r="T1776" s="123">
        <f>SUM(T1777:T1781)</f>
        <v>0</v>
      </c>
      <c r="AR1776" s="117" t="s">
        <v>84</v>
      </c>
      <c r="AT1776" s="124" t="s">
        <v>73</v>
      </c>
      <c r="AU1776" s="124" t="s">
        <v>82</v>
      </c>
      <c r="AY1776" s="117" t="s">
        <v>129</v>
      </c>
      <c r="BK1776" s="125">
        <f>SUM(BK1777:BK1781)</f>
        <v>0</v>
      </c>
    </row>
    <row r="1777" spans="2:65" s="1" customFormat="1" ht="24.2" customHeight="1">
      <c r="B1777" s="33"/>
      <c r="C1777" s="128" t="s">
        <v>2045</v>
      </c>
      <c r="D1777" s="128" t="s">
        <v>131</v>
      </c>
      <c r="E1777" s="129" t="s">
        <v>2046</v>
      </c>
      <c r="F1777" s="130" t="s">
        <v>2047</v>
      </c>
      <c r="G1777" s="131" t="s">
        <v>252</v>
      </c>
      <c r="H1777" s="132">
        <v>2.75</v>
      </c>
      <c r="I1777" s="133"/>
      <c r="J1777" s="134">
        <f>ROUND(I1777*H1777,2)</f>
        <v>0</v>
      </c>
      <c r="K1777" s="130" t="s">
        <v>135</v>
      </c>
      <c r="L1777" s="33"/>
      <c r="M1777" s="135" t="s">
        <v>19</v>
      </c>
      <c r="N1777" s="136" t="s">
        <v>45</v>
      </c>
      <c r="P1777" s="137">
        <f>O1777*H1777</f>
        <v>0</v>
      </c>
      <c r="Q1777" s="137">
        <v>0</v>
      </c>
      <c r="R1777" s="137">
        <f>Q1777*H1777</f>
        <v>0</v>
      </c>
      <c r="S1777" s="137">
        <v>0</v>
      </c>
      <c r="T1777" s="138">
        <f>S1777*H1777</f>
        <v>0</v>
      </c>
      <c r="AR1777" s="139" t="s">
        <v>242</v>
      </c>
      <c r="AT1777" s="139" t="s">
        <v>131</v>
      </c>
      <c r="AU1777" s="139" t="s">
        <v>84</v>
      </c>
      <c r="AY1777" s="18" t="s">
        <v>129</v>
      </c>
      <c r="BE1777" s="140">
        <f>IF(N1777="základní",J1777,0)</f>
        <v>0</v>
      </c>
      <c r="BF1777" s="140">
        <f>IF(N1777="snížená",J1777,0)</f>
        <v>0</v>
      </c>
      <c r="BG1777" s="140">
        <f>IF(N1777="zákl. přenesená",J1777,0)</f>
        <v>0</v>
      </c>
      <c r="BH1777" s="140">
        <f>IF(N1777="sníž. přenesená",J1777,0)</f>
        <v>0</v>
      </c>
      <c r="BI1777" s="140">
        <f>IF(N1777="nulová",J1777,0)</f>
        <v>0</v>
      </c>
      <c r="BJ1777" s="18" t="s">
        <v>82</v>
      </c>
      <c r="BK1777" s="140">
        <f>ROUND(I1777*H1777,2)</f>
        <v>0</v>
      </c>
      <c r="BL1777" s="18" t="s">
        <v>242</v>
      </c>
      <c r="BM1777" s="139" t="s">
        <v>2048</v>
      </c>
    </row>
    <row r="1778" spans="2:65" s="1" customFormat="1" ht="11.25">
      <c r="B1778" s="33"/>
      <c r="D1778" s="141" t="s">
        <v>138</v>
      </c>
      <c r="F1778" s="142" t="s">
        <v>2049</v>
      </c>
      <c r="I1778" s="143"/>
      <c r="L1778" s="33"/>
      <c r="M1778" s="144"/>
      <c r="T1778" s="54"/>
      <c r="AT1778" s="18" t="s">
        <v>138</v>
      </c>
      <c r="AU1778" s="18" t="s">
        <v>84</v>
      </c>
    </row>
    <row r="1779" spans="2:65" s="12" customFormat="1" ht="11.25">
      <c r="B1779" s="145"/>
      <c r="D1779" s="146" t="s">
        <v>140</v>
      </c>
      <c r="E1779" s="147" t="s">
        <v>19</v>
      </c>
      <c r="F1779" s="148" t="s">
        <v>302</v>
      </c>
      <c r="H1779" s="147" t="s">
        <v>19</v>
      </c>
      <c r="I1779" s="149"/>
      <c r="L1779" s="145"/>
      <c r="M1779" s="150"/>
      <c r="T1779" s="151"/>
      <c r="AT1779" s="147" t="s">
        <v>140</v>
      </c>
      <c r="AU1779" s="147" t="s">
        <v>84</v>
      </c>
      <c r="AV1779" s="12" t="s">
        <v>82</v>
      </c>
      <c r="AW1779" s="12" t="s">
        <v>35</v>
      </c>
      <c r="AX1779" s="12" t="s">
        <v>74</v>
      </c>
      <c r="AY1779" s="147" t="s">
        <v>129</v>
      </c>
    </row>
    <row r="1780" spans="2:65" s="13" customFormat="1" ht="11.25">
      <c r="B1780" s="152"/>
      <c r="D1780" s="146" t="s">
        <v>140</v>
      </c>
      <c r="E1780" s="153" t="s">
        <v>19</v>
      </c>
      <c r="F1780" s="154" t="s">
        <v>2050</v>
      </c>
      <c r="H1780" s="155">
        <v>2.75</v>
      </c>
      <c r="I1780" s="156"/>
      <c r="L1780" s="152"/>
      <c r="M1780" s="157"/>
      <c r="T1780" s="158"/>
      <c r="AT1780" s="153" t="s">
        <v>140</v>
      </c>
      <c r="AU1780" s="153" t="s">
        <v>84</v>
      </c>
      <c r="AV1780" s="13" t="s">
        <v>84</v>
      </c>
      <c r="AW1780" s="13" t="s">
        <v>35</v>
      </c>
      <c r="AX1780" s="13" t="s">
        <v>82</v>
      </c>
      <c r="AY1780" s="153" t="s">
        <v>129</v>
      </c>
    </row>
    <row r="1781" spans="2:65" s="1" customFormat="1" ht="24.2" customHeight="1">
      <c r="B1781" s="33"/>
      <c r="C1781" s="173" t="s">
        <v>2051</v>
      </c>
      <c r="D1781" s="173" t="s">
        <v>623</v>
      </c>
      <c r="E1781" s="174" t="s">
        <v>2052</v>
      </c>
      <c r="F1781" s="175" t="s">
        <v>2053</v>
      </c>
      <c r="G1781" s="176" t="s">
        <v>146</v>
      </c>
      <c r="H1781" s="177">
        <v>1</v>
      </c>
      <c r="I1781" s="178"/>
      <c r="J1781" s="179">
        <f>ROUND(I1781*H1781,2)</f>
        <v>0</v>
      </c>
      <c r="K1781" s="175" t="s">
        <v>19</v>
      </c>
      <c r="L1781" s="180"/>
      <c r="M1781" s="181" t="s">
        <v>19</v>
      </c>
      <c r="N1781" s="182" t="s">
        <v>45</v>
      </c>
      <c r="P1781" s="137">
        <f>O1781*H1781</f>
        <v>0</v>
      </c>
      <c r="Q1781" s="137">
        <v>6.1999999999999998E-3</v>
      </c>
      <c r="R1781" s="137">
        <f>Q1781*H1781</f>
        <v>6.1999999999999998E-3</v>
      </c>
      <c r="S1781" s="137">
        <v>0</v>
      </c>
      <c r="T1781" s="138">
        <f>S1781*H1781</f>
        <v>0</v>
      </c>
      <c r="AR1781" s="139" t="s">
        <v>370</v>
      </c>
      <c r="AT1781" s="139" t="s">
        <v>623</v>
      </c>
      <c r="AU1781" s="139" t="s">
        <v>84</v>
      </c>
      <c r="AY1781" s="18" t="s">
        <v>129</v>
      </c>
      <c r="BE1781" s="140">
        <f>IF(N1781="základní",J1781,0)</f>
        <v>0</v>
      </c>
      <c r="BF1781" s="140">
        <f>IF(N1781="snížená",J1781,0)</f>
        <v>0</v>
      </c>
      <c r="BG1781" s="140">
        <f>IF(N1781="zákl. přenesená",J1781,0)</f>
        <v>0</v>
      </c>
      <c r="BH1781" s="140">
        <f>IF(N1781="sníž. přenesená",J1781,0)</f>
        <v>0</v>
      </c>
      <c r="BI1781" s="140">
        <f>IF(N1781="nulová",J1781,0)</f>
        <v>0</v>
      </c>
      <c r="BJ1781" s="18" t="s">
        <v>82</v>
      </c>
      <c r="BK1781" s="140">
        <f>ROUND(I1781*H1781,2)</f>
        <v>0</v>
      </c>
      <c r="BL1781" s="18" t="s">
        <v>242</v>
      </c>
      <c r="BM1781" s="139" t="s">
        <v>2054</v>
      </c>
    </row>
    <row r="1782" spans="2:65" s="11" customFormat="1" ht="25.9" customHeight="1">
      <c r="B1782" s="116"/>
      <c r="D1782" s="117" t="s">
        <v>73</v>
      </c>
      <c r="E1782" s="118" t="s">
        <v>623</v>
      </c>
      <c r="F1782" s="118" t="s">
        <v>2055</v>
      </c>
      <c r="I1782" s="119"/>
      <c r="J1782" s="120">
        <f>BK1782</f>
        <v>0</v>
      </c>
      <c r="L1782" s="116"/>
      <c r="M1782" s="121"/>
      <c r="P1782" s="122">
        <f>P1783+P1824</f>
        <v>0</v>
      </c>
      <c r="R1782" s="122">
        <f>R1783+R1824</f>
        <v>12.964316</v>
      </c>
      <c r="T1782" s="123">
        <f>T1783+T1824</f>
        <v>0</v>
      </c>
      <c r="AR1782" s="117" t="s">
        <v>149</v>
      </c>
      <c r="AT1782" s="124" t="s">
        <v>73</v>
      </c>
      <c r="AU1782" s="124" t="s">
        <v>74</v>
      </c>
      <c r="AY1782" s="117" t="s">
        <v>129</v>
      </c>
      <c r="BK1782" s="125">
        <f>BK1783+BK1824</f>
        <v>0</v>
      </c>
    </row>
    <row r="1783" spans="2:65" s="11" customFormat="1" ht="22.9" customHeight="1">
      <c r="B1783" s="116"/>
      <c r="D1783" s="117" t="s">
        <v>73</v>
      </c>
      <c r="E1783" s="126" t="s">
        <v>2056</v>
      </c>
      <c r="F1783" s="126" t="s">
        <v>2057</v>
      </c>
      <c r="I1783" s="119"/>
      <c r="J1783" s="127">
        <f>BK1783</f>
        <v>0</v>
      </c>
      <c r="L1783" s="116"/>
      <c r="M1783" s="121"/>
      <c r="P1783" s="122">
        <f>SUM(P1784:P1823)</f>
        <v>0</v>
      </c>
      <c r="R1783" s="122">
        <f>SUM(R1784:R1823)</f>
        <v>0.32231600000000005</v>
      </c>
      <c r="T1783" s="123">
        <f>SUM(T1784:T1823)</f>
        <v>0</v>
      </c>
      <c r="AR1783" s="117" t="s">
        <v>149</v>
      </c>
      <c r="AT1783" s="124" t="s">
        <v>73</v>
      </c>
      <c r="AU1783" s="124" t="s">
        <v>82</v>
      </c>
      <c r="AY1783" s="117" t="s">
        <v>129</v>
      </c>
      <c r="BK1783" s="125">
        <f>SUM(BK1784:BK1823)</f>
        <v>0</v>
      </c>
    </row>
    <row r="1784" spans="2:65" s="1" customFormat="1" ht="24.2" customHeight="1">
      <c r="B1784" s="33"/>
      <c r="C1784" s="128" t="s">
        <v>2058</v>
      </c>
      <c r="D1784" s="128" t="s">
        <v>131</v>
      </c>
      <c r="E1784" s="129" t="s">
        <v>2059</v>
      </c>
      <c r="F1784" s="130" t="s">
        <v>2060</v>
      </c>
      <c r="G1784" s="131" t="s">
        <v>252</v>
      </c>
      <c r="H1784" s="132">
        <v>11.6</v>
      </c>
      <c r="I1784" s="133"/>
      <c r="J1784" s="134">
        <f>ROUND(I1784*H1784,2)</f>
        <v>0</v>
      </c>
      <c r="K1784" s="130" t="s">
        <v>19</v>
      </c>
      <c r="L1784" s="33"/>
      <c r="M1784" s="135" t="s">
        <v>19</v>
      </c>
      <c r="N1784" s="136" t="s">
        <v>45</v>
      </c>
      <c r="P1784" s="137">
        <f>O1784*H1784</f>
        <v>0</v>
      </c>
      <c r="Q1784" s="137">
        <v>2.7999999999999998E-4</v>
      </c>
      <c r="R1784" s="137">
        <f>Q1784*H1784</f>
        <v>3.2479999999999996E-3</v>
      </c>
      <c r="S1784" s="137">
        <v>0</v>
      </c>
      <c r="T1784" s="138">
        <f>S1784*H1784</f>
        <v>0</v>
      </c>
      <c r="AR1784" s="139" t="s">
        <v>687</v>
      </c>
      <c r="AT1784" s="139" t="s">
        <v>131</v>
      </c>
      <c r="AU1784" s="139" t="s">
        <v>84</v>
      </c>
      <c r="AY1784" s="18" t="s">
        <v>129</v>
      </c>
      <c r="BE1784" s="140">
        <f>IF(N1784="základní",J1784,0)</f>
        <v>0</v>
      </c>
      <c r="BF1784" s="140">
        <f>IF(N1784="snížená",J1784,0)</f>
        <v>0</v>
      </c>
      <c r="BG1784" s="140">
        <f>IF(N1784="zákl. přenesená",J1784,0)</f>
        <v>0</v>
      </c>
      <c r="BH1784" s="140">
        <f>IF(N1784="sníž. přenesená",J1784,0)</f>
        <v>0</v>
      </c>
      <c r="BI1784" s="140">
        <f>IF(N1784="nulová",J1784,0)</f>
        <v>0</v>
      </c>
      <c r="BJ1784" s="18" t="s">
        <v>82</v>
      </c>
      <c r="BK1784" s="140">
        <f>ROUND(I1784*H1784,2)</f>
        <v>0</v>
      </c>
      <c r="BL1784" s="18" t="s">
        <v>687</v>
      </c>
      <c r="BM1784" s="139" t="s">
        <v>2061</v>
      </c>
    </row>
    <row r="1785" spans="2:65" s="12" customFormat="1" ht="11.25">
      <c r="B1785" s="145"/>
      <c r="D1785" s="146" t="s">
        <v>140</v>
      </c>
      <c r="E1785" s="147" t="s">
        <v>19</v>
      </c>
      <c r="F1785" s="148" t="s">
        <v>141</v>
      </c>
      <c r="H1785" s="147" t="s">
        <v>19</v>
      </c>
      <c r="I1785" s="149"/>
      <c r="L1785" s="145"/>
      <c r="M1785" s="150"/>
      <c r="T1785" s="151"/>
      <c r="AT1785" s="147" t="s">
        <v>140</v>
      </c>
      <c r="AU1785" s="147" t="s">
        <v>84</v>
      </c>
      <c r="AV1785" s="12" t="s">
        <v>82</v>
      </c>
      <c r="AW1785" s="12" t="s">
        <v>35</v>
      </c>
      <c r="AX1785" s="12" t="s">
        <v>74</v>
      </c>
      <c r="AY1785" s="147" t="s">
        <v>129</v>
      </c>
    </row>
    <row r="1786" spans="2:65" s="12" customFormat="1" ht="22.5">
      <c r="B1786" s="145"/>
      <c r="D1786" s="146" t="s">
        <v>140</v>
      </c>
      <c r="E1786" s="147" t="s">
        <v>19</v>
      </c>
      <c r="F1786" s="148" t="s">
        <v>1326</v>
      </c>
      <c r="H1786" s="147" t="s">
        <v>19</v>
      </c>
      <c r="I1786" s="149"/>
      <c r="L1786" s="145"/>
      <c r="M1786" s="150"/>
      <c r="T1786" s="151"/>
      <c r="AT1786" s="147" t="s">
        <v>140</v>
      </c>
      <c r="AU1786" s="147" t="s">
        <v>84</v>
      </c>
      <c r="AV1786" s="12" t="s">
        <v>82</v>
      </c>
      <c r="AW1786" s="12" t="s">
        <v>35</v>
      </c>
      <c r="AX1786" s="12" t="s">
        <v>74</v>
      </c>
      <c r="AY1786" s="147" t="s">
        <v>129</v>
      </c>
    </row>
    <row r="1787" spans="2:65" s="13" customFormat="1" ht="11.25">
      <c r="B1787" s="152"/>
      <c r="D1787" s="146" t="s">
        <v>140</v>
      </c>
      <c r="E1787" s="153" t="s">
        <v>19</v>
      </c>
      <c r="F1787" s="154" t="s">
        <v>2062</v>
      </c>
      <c r="H1787" s="155">
        <v>11.6</v>
      </c>
      <c r="I1787" s="156"/>
      <c r="L1787" s="152"/>
      <c r="M1787" s="157"/>
      <c r="T1787" s="158"/>
      <c r="AT1787" s="153" t="s">
        <v>140</v>
      </c>
      <c r="AU1787" s="153" t="s">
        <v>84</v>
      </c>
      <c r="AV1787" s="13" t="s">
        <v>84</v>
      </c>
      <c r="AW1787" s="13" t="s">
        <v>35</v>
      </c>
      <c r="AX1787" s="13" t="s">
        <v>82</v>
      </c>
      <c r="AY1787" s="153" t="s">
        <v>129</v>
      </c>
    </row>
    <row r="1788" spans="2:65" s="1" customFormat="1" ht="24.2" customHeight="1">
      <c r="B1788" s="33"/>
      <c r="C1788" s="128" t="s">
        <v>2063</v>
      </c>
      <c r="D1788" s="128" t="s">
        <v>131</v>
      </c>
      <c r="E1788" s="129" t="s">
        <v>2064</v>
      </c>
      <c r="F1788" s="130" t="s">
        <v>2065</v>
      </c>
      <c r="G1788" s="131" t="s">
        <v>252</v>
      </c>
      <c r="H1788" s="132">
        <v>124.4</v>
      </c>
      <c r="I1788" s="133"/>
      <c r="J1788" s="134">
        <f>ROUND(I1788*H1788,2)</f>
        <v>0</v>
      </c>
      <c r="K1788" s="130" t="s">
        <v>19</v>
      </c>
      <c r="L1788" s="33"/>
      <c r="M1788" s="135" t="s">
        <v>19</v>
      </c>
      <c r="N1788" s="136" t="s">
        <v>45</v>
      </c>
      <c r="P1788" s="137">
        <f>O1788*H1788</f>
        <v>0</v>
      </c>
      <c r="Q1788" s="137">
        <v>6.2E-4</v>
      </c>
      <c r="R1788" s="137">
        <f>Q1788*H1788</f>
        <v>7.7128000000000002E-2</v>
      </c>
      <c r="S1788" s="137">
        <v>0</v>
      </c>
      <c r="T1788" s="138">
        <f>S1788*H1788</f>
        <v>0</v>
      </c>
      <c r="AR1788" s="139" t="s">
        <v>687</v>
      </c>
      <c r="AT1788" s="139" t="s">
        <v>131</v>
      </c>
      <c r="AU1788" s="139" t="s">
        <v>84</v>
      </c>
      <c r="AY1788" s="18" t="s">
        <v>129</v>
      </c>
      <c r="BE1788" s="140">
        <f>IF(N1788="základní",J1788,0)</f>
        <v>0</v>
      </c>
      <c r="BF1788" s="140">
        <f>IF(N1788="snížená",J1788,0)</f>
        <v>0</v>
      </c>
      <c r="BG1788" s="140">
        <f>IF(N1788="zákl. přenesená",J1788,0)</f>
        <v>0</v>
      </c>
      <c r="BH1788" s="140">
        <f>IF(N1788="sníž. přenesená",J1788,0)</f>
        <v>0</v>
      </c>
      <c r="BI1788" s="140">
        <f>IF(N1788="nulová",J1788,0)</f>
        <v>0</v>
      </c>
      <c r="BJ1788" s="18" t="s">
        <v>82</v>
      </c>
      <c r="BK1788" s="140">
        <f>ROUND(I1788*H1788,2)</f>
        <v>0</v>
      </c>
      <c r="BL1788" s="18" t="s">
        <v>687</v>
      </c>
      <c r="BM1788" s="139" t="s">
        <v>2066</v>
      </c>
    </row>
    <row r="1789" spans="2:65" s="12" customFormat="1" ht="11.25">
      <c r="B1789" s="145"/>
      <c r="D1789" s="146" t="s">
        <v>140</v>
      </c>
      <c r="E1789" s="147" t="s">
        <v>19</v>
      </c>
      <c r="F1789" s="148" t="s">
        <v>141</v>
      </c>
      <c r="H1789" s="147" t="s">
        <v>19</v>
      </c>
      <c r="I1789" s="149"/>
      <c r="L1789" s="145"/>
      <c r="M1789" s="150"/>
      <c r="T1789" s="151"/>
      <c r="AT1789" s="147" t="s">
        <v>140</v>
      </c>
      <c r="AU1789" s="147" t="s">
        <v>84</v>
      </c>
      <c r="AV1789" s="12" t="s">
        <v>82</v>
      </c>
      <c r="AW1789" s="12" t="s">
        <v>35</v>
      </c>
      <c r="AX1789" s="12" t="s">
        <v>74</v>
      </c>
      <c r="AY1789" s="147" t="s">
        <v>129</v>
      </c>
    </row>
    <row r="1790" spans="2:65" s="12" customFormat="1" ht="22.5">
      <c r="B1790" s="145"/>
      <c r="D1790" s="146" t="s">
        <v>140</v>
      </c>
      <c r="E1790" s="147" t="s">
        <v>19</v>
      </c>
      <c r="F1790" s="148" t="s">
        <v>344</v>
      </c>
      <c r="H1790" s="147" t="s">
        <v>19</v>
      </c>
      <c r="I1790" s="149"/>
      <c r="L1790" s="145"/>
      <c r="M1790" s="150"/>
      <c r="T1790" s="151"/>
      <c r="AT1790" s="147" t="s">
        <v>140</v>
      </c>
      <c r="AU1790" s="147" t="s">
        <v>84</v>
      </c>
      <c r="AV1790" s="12" t="s">
        <v>82</v>
      </c>
      <c r="AW1790" s="12" t="s">
        <v>35</v>
      </c>
      <c r="AX1790" s="12" t="s">
        <v>74</v>
      </c>
      <c r="AY1790" s="147" t="s">
        <v>129</v>
      </c>
    </row>
    <row r="1791" spans="2:65" s="13" customFormat="1" ht="11.25">
      <c r="B1791" s="152"/>
      <c r="D1791" s="146" t="s">
        <v>140</v>
      </c>
      <c r="E1791" s="153" t="s">
        <v>19</v>
      </c>
      <c r="F1791" s="154" t="s">
        <v>2067</v>
      </c>
      <c r="H1791" s="155">
        <v>45.8</v>
      </c>
      <c r="I1791" s="156"/>
      <c r="L1791" s="152"/>
      <c r="M1791" s="157"/>
      <c r="T1791" s="158"/>
      <c r="AT1791" s="153" t="s">
        <v>140</v>
      </c>
      <c r="AU1791" s="153" t="s">
        <v>84</v>
      </c>
      <c r="AV1791" s="13" t="s">
        <v>84</v>
      </c>
      <c r="AW1791" s="13" t="s">
        <v>35</v>
      </c>
      <c r="AX1791" s="13" t="s">
        <v>74</v>
      </c>
      <c r="AY1791" s="153" t="s">
        <v>129</v>
      </c>
    </row>
    <row r="1792" spans="2:65" s="12" customFormat="1" ht="22.5">
      <c r="B1792" s="145"/>
      <c r="D1792" s="146" t="s">
        <v>140</v>
      </c>
      <c r="E1792" s="147" t="s">
        <v>19</v>
      </c>
      <c r="F1792" s="148" t="s">
        <v>345</v>
      </c>
      <c r="H1792" s="147" t="s">
        <v>19</v>
      </c>
      <c r="I1792" s="149"/>
      <c r="L1792" s="145"/>
      <c r="M1792" s="150"/>
      <c r="T1792" s="151"/>
      <c r="AT1792" s="147" t="s">
        <v>140</v>
      </c>
      <c r="AU1792" s="147" t="s">
        <v>84</v>
      </c>
      <c r="AV1792" s="12" t="s">
        <v>82</v>
      </c>
      <c r="AW1792" s="12" t="s">
        <v>35</v>
      </c>
      <c r="AX1792" s="12" t="s">
        <v>74</v>
      </c>
      <c r="AY1792" s="147" t="s">
        <v>129</v>
      </c>
    </row>
    <row r="1793" spans="2:65" s="13" customFormat="1" ht="11.25">
      <c r="B1793" s="152"/>
      <c r="D1793" s="146" t="s">
        <v>140</v>
      </c>
      <c r="E1793" s="153" t="s">
        <v>19</v>
      </c>
      <c r="F1793" s="154" t="s">
        <v>2068</v>
      </c>
      <c r="H1793" s="155">
        <v>40</v>
      </c>
      <c r="I1793" s="156"/>
      <c r="L1793" s="152"/>
      <c r="M1793" s="157"/>
      <c r="T1793" s="158"/>
      <c r="AT1793" s="153" t="s">
        <v>140</v>
      </c>
      <c r="AU1793" s="153" t="s">
        <v>84</v>
      </c>
      <c r="AV1793" s="13" t="s">
        <v>84</v>
      </c>
      <c r="AW1793" s="13" t="s">
        <v>35</v>
      </c>
      <c r="AX1793" s="13" t="s">
        <v>74</v>
      </c>
      <c r="AY1793" s="153" t="s">
        <v>129</v>
      </c>
    </row>
    <row r="1794" spans="2:65" s="12" customFormat="1" ht="22.5">
      <c r="B1794" s="145"/>
      <c r="D1794" s="146" t="s">
        <v>140</v>
      </c>
      <c r="E1794" s="147" t="s">
        <v>19</v>
      </c>
      <c r="F1794" s="148" t="s">
        <v>1326</v>
      </c>
      <c r="H1794" s="147" t="s">
        <v>19</v>
      </c>
      <c r="I1794" s="149"/>
      <c r="L1794" s="145"/>
      <c r="M1794" s="150"/>
      <c r="T1794" s="151"/>
      <c r="AT1794" s="147" t="s">
        <v>140</v>
      </c>
      <c r="AU1794" s="147" t="s">
        <v>84</v>
      </c>
      <c r="AV1794" s="12" t="s">
        <v>82</v>
      </c>
      <c r="AW1794" s="12" t="s">
        <v>35</v>
      </c>
      <c r="AX1794" s="12" t="s">
        <v>74</v>
      </c>
      <c r="AY1794" s="147" t="s">
        <v>129</v>
      </c>
    </row>
    <row r="1795" spans="2:65" s="13" customFormat="1" ht="11.25">
      <c r="B1795" s="152"/>
      <c r="D1795" s="146" t="s">
        <v>140</v>
      </c>
      <c r="E1795" s="153" t="s">
        <v>19</v>
      </c>
      <c r="F1795" s="154" t="s">
        <v>2069</v>
      </c>
      <c r="H1795" s="155">
        <v>15.4</v>
      </c>
      <c r="I1795" s="156"/>
      <c r="L1795" s="152"/>
      <c r="M1795" s="157"/>
      <c r="T1795" s="158"/>
      <c r="AT1795" s="153" t="s">
        <v>140</v>
      </c>
      <c r="AU1795" s="153" t="s">
        <v>84</v>
      </c>
      <c r="AV1795" s="13" t="s">
        <v>84</v>
      </c>
      <c r="AW1795" s="13" t="s">
        <v>35</v>
      </c>
      <c r="AX1795" s="13" t="s">
        <v>74</v>
      </c>
      <c r="AY1795" s="153" t="s">
        <v>129</v>
      </c>
    </row>
    <row r="1796" spans="2:65" s="12" customFormat="1" ht="11.25">
      <c r="B1796" s="145"/>
      <c r="D1796" s="146" t="s">
        <v>140</v>
      </c>
      <c r="E1796" s="147" t="s">
        <v>19</v>
      </c>
      <c r="F1796" s="148" t="s">
        <v>2070</v>
      </c>
      <c r="H1796" s="147" t="s">
        <v>19</v>
      </c>
      <c r="I1796" s="149"/>
      <c r="L1796" s="145"/>
      <c r="M1796" s="150"/>
      <c r="T1796" s="151"/>
      <c r="AT1796" s="147" t="s">
        <v>140</v>
      </c>
      <c r="AU1796" s="147" t="s">
        <v>84</v>
      </c>
      <c r="AV1796" s="12" t="s">
        <v>82</v>
      </c>
      <c r="AW1796" s="12" t="s">
        <v>35</v>
      </c>
      <c r="AX1796" s="12" t="s">
        <v>74</v>
      </c>
      <c r="AY1796" s="147" t="s">
        <v>129</v>
      </c>
    </row>
    <row r="1797" spans="2:65" s="13" customFormat="1" ht="11.25">
      <c r="B1797" s="152"/>
      <c r="D1797" s="146" t="s">
        <v>140</v>
      </c>
      <c r="E1797" s="153" t="s">
        <v>19</v>
      </c>
      <c r="F1797" s="154" t="s">
        <v>2071</v>
      </c>
      <c r="H1797" s="155">
        <v>23.2</v>
      </c>
      <c r="I1797" s="156"/>
      <c r="L1797" s="152"/>
      <c r="M1797" s="157"/>
      <c r="T1797" s="158"/>
      <c r="AT1797" s="153" t="s">
        <v>140</v>
      </c>
      <c r="AU1797" s="153" t="s">
        <v>84</v>
      </c>
      <c r="AV1797" s="13" t="s">
        <v>84</v>
      </c>
      <c r="AW1797" s="13" t="s">
        <v>35</v>
      </c>
      <c r="AX1797" s="13" t="s">
        <v>74</v>
      </c>
      <c r="AY1797" s="153" t="s">
        <v>129</v>
      </c>
    </row>
    <row r="1798" spans="2:65" s="14" customFormat="1" ht="11.25">
      <c r="B1798" s="159"/>
      <c r="D1798" s="146" t="s">
        <v>140</v>
      </c>
      <c r="E1798" s="160" t="s">
        <v>19</v>
      </c>
      <c r="F1798" s="161" t="s">
        <v>190</v>
      </c>
      <c r="H1798" s="162">
        <v>124.4</v>
      </c>
      <c r="I1798" s="163"/>
      <c r="L1798" s="159"/>
      <c r="M1798" s="164"/>
      <c r="T1798" s="165"/>
      <c r="AT1798" s="160" t="s">
        <v>140</v>
      </c>
      <c r="AU1798" s="160" t="s">
        <v>84</v>
      </c>
      <c r="AV1798" s="14" t="s">
        <v>136</v>
      </c>
      <c r="AW1798" s="14" t="s">
        <v>35</v>
      </c>
      <c r="AX1798" s="14" t="s">
        <v>82</v>
      </c>
      <c r="AY1798" s="160" t="s">
        <v>129</v>
      </c>
    </row>
    <row r="1799" spans="2:65" s="1" customFormat="1" ht="37.9" customHeight="1">
      <c r="B1799" s="33"/>
      <c r="C1799" s="128" t="s">
        <v>2072</v>
      </c>
      <c r="D1799" s="128" t="s">
        <v>131</v>
      </c>
      <c r="E1799" s="129" t="s">
        <v>2073</v>
      </c>
      <c r="F1799" s="130" t="s">
        <v>2074</v>
      </c>
      <c r="G1799" s="131" t="s">
        <v>146</v>
      </c>
      <c r="H1799" s="132">
        <v>9</v>
      </c>
      <c r="I1799" s="133"/>
      <c r="J1799" s="134">
        <f>ROUND(I1799*H1799,2)</f>
        <v>0</v>
      </c>
      <c r="K1799" s="130" t="s">
        <v>135</v>
      </c>
      <c r="L1799" s="33"/>
      <c r="M1799" s="135" t="s">
        <v>19</v>
      </c>
      <c r="N1799" s="136" t="s">
        <v>45</v>
      </c>
      <c r="P1799" s="137">
        <f>O1799*H1799</f>
        <v>0</v>
      </c>
      <c r="Q1799" s="137">
        <v>2.0000000000000002E-5</v>
      </c>
      <c r="R1799" s="137">
        <f>Q1799*H1799</f>
        <v>1.8000000000000001E-4</v>
      </c>
      <c r="S1799" s="137">
        <v>0</v>
      </c>
      <c r="T1799" s="138">
        <f>S1799*H1799</f>
        <v>0</v>
      </c>
      <c r="AR1799" s="139" t="s">
        <v>687</v>
      </c>
      <c r="AT1799" s="139" t="s">
        <v>131</v>
      </c>
      <c r="AU1799" s="139" t="s">
        <v>84</v>
      </c>
      <c r="AY1799" s="18" t="s">
        <v>129</v>
      </c>
      <c r="BE1799" s="140">
        <f>IF(N1799="základní",J1799,0)</f>
        <v>0</v>
      </c>
      <c r="BF1799" s="140">
        <f>IF(N1799="snížená",J1799,0)</f>
        <v>0</v>
      </c>
      <c r="BG1799" s="140">
        <f>IF(N1799="zákl. přenesená",J1799,0)</f>
        <v>0</v>
      </c>
      <c r="BH1799" s="140">
        <f>IF(N1799="sníž. přenesená",J1799,0)</f>
        <v>0</v>
      </c>
      <c r="BI1799" s="140">
        <f>IF(N1799="nulová",J1799,0)</f>
        <v>0</v>
      </c>
      <c r="BJ1799" s="18" t="s">
        <v>82</v>
      </c>
      <c r="BK1799" s="140">
        <f>ROUND(I1799*H1799,2)</f>
        <v>0</v>
      </c>
      <c r="BL1799" s="18" t="s">
        <v>687</v>
      </c>
      <c r="BM1799" s="139" t="s">
        <v>2075</v>
      </c>
    </row>
    <row r="1800" spans="2:65" s="1" customFormat="1" ht="11.25">
      <c r="B1800" s="33"/>
      <c r="D1800" s="141" t="s">
        <v>138</v>
      </c>
      <c r="F1800" s="142" t="s">
        <v>2076</v>
      </c>
      <c r="I1800" s="143"/>
      <c r="L1800" s="33"/>
      <c r="M1800" s="144"/>
      <c r="T1800" s="54"/>
      <c r="AT1800" s="18" t="s">
        <v>138</v>
      </c>
      <c r="AU1800" s="18" t="s">
        <v>84</v>
      </c>
    </row>
    <row r="1801" spans="2:65" s="12" customFormat="1" ht="22.5">
      <c r="B1801" s="145"/>
      <c r="D1801" s="146" t="s">
        <v>140</v>
      </c>
      <c r="E1801" s="147" t="s">
        <v>19</v>
      </c>
      <c r="F1801" s="148" t="s">
        <v>1326</v>
      </c>
      <c r="H1801" s="147" t="s">
        <v>19</v>
      </c>
      <c r="I1801" s="149"/>
      <c r="L1801" s="145"/>
      <c r="M1801" s="150"/>
      <c r="T1801" s="151"/>
      <c r="AT1801" s="147" t="s">
        <v>140</v>
      </c>
      <c r="AU1801" s="147" t="s">
        <v>84</v>
      </c>
      <c r="AV1801" s="12" t="s">
        <v>82</v>
      </c>
      <c r="AW1801" s="12" t="s">
        <v>35</v>
      </c>
      <c r="AX1801" s="12" t="s">
        <v>74</v>
      </c>
      <c r="AY1801" s="147" t="s">
        <v>129</v>
      </c>
    </row>
    <row r="1802" spans="2:65" s="13" customFormat="1" ht="11.25">
      <c r="B1802" s="152"/>
      <c r="D1802" s="146" t="s">
        <v>140</v>
      </c>
      <c r="E1802" s="153" t="s">
        <v>19</v>
      </c>
      <c r="F1802" s="154" t="s">
        <v>2077</v>
      </c>
      <c r="H1802" s="155">
        <v>9</v>
      </c>
      <c r="I1802" s="156"/>
      <c r="L1802" s="152"/>
      <c r="M1802" s="157"/>
      <c r="T1802" s="158"/>
      <c r="AT1802" s="153" t="s">
        <v>140</v>
      </c>
      <c r="AU1802" s="153" t="s">
        <v>84</v>
      </c>
      <c r="AV1802" s="13" t="s">
        <v>84</v>
      </c>
      <c r="AW1802" s="13" t="s">
        <v>35</v>
      </c>
      <c r="AX1802" s="13" t="s">
        <v>82</v>
      </c>
      <c r="AY1802" s="153" t="s">
        <v>129</v>
      </c>
    </row>
    <row r="1803" spans="2:65" s="1" customFormat="1" ht="16.5" customHeight="1">
      <c r="B1803" s="33"/>
      <c r="C1803" s="173" t="s">
        <v>2078</v>
      </c>
      <c r="D1803" s="173" t="s">
        <v>623</v>
      </c>
      <c r="E1803" s="174" t="s">
        <v>2079</v>
      </c>
      <c r="F1803" s="175" t="s">
        <v>2080</v>
      </c>
      <c r="G1803" s="176" t="s">
        <v>146</v>
      </c>
      <c r="H1803" s="177">
        <v>27</v>
      </c>
      <c r="I1803" s="178"/>
      <c r="J1803" s="179">
        <f>ROUND(I1803*H1803,2)</f>
        <v>0</v>
      </c>
      <c r="K1803" s="175" t="s">
        <v>135</v>
      </c>
      <c r="L1803" s="180"/>
      <c r="M1803" s="181" t="s">
        <v>19</v>
      </c>
      <c r="N1803" s="182" t="s">
        <v>45</v>
      </c>
      <c r="P1803" s="137">
        <f>O1803*H1803</f>
        <v>0</v>
      </c>
      <c r="Q1803" s="137">
        <v>2.9E-4</v>
      </c>
      <c r="R1803" s="137">
        <f>Q1803*H1803</f>
        <v>7.8300000000000002E-3</v>
      </c>
      <c r="S1803" s="137">
        <v>0</v>
      </c>
      <c r="T1803" s="138">
        <f>S1803*H1803</f>
        <v>0</v>
      </c>
      <c r="AR1803" s="139" t="s">
        <v>1128</v>
      </c>
      <c r="AT1803" s="139" t="s">
        <v>623</v>
      </c>
      <c r="AU1803" s="139" t="s">
        <v>84</v>
      </c>
      <c r="AY1803" s="18" t="s">
        <v>129</v>
      </c>
      <c r="BE1803" s="140">
        <f>IF(N1803="základní",J1803,0)</f>
        <v>0</v>
      </c>
      <c r="BF1803" s="140">
        <f>IF(N1803="snížená",J1803,0)</f>
        <v>0</v>
      </c>
      <c r="BG1803" s="140">
        <f>IF(N1803="zákl. přenesená",J1803,0)</f>
        <v>0</v>
      </c>
      <c r="BH1803" s="140">
        <f>IF(N1803="sníž. přenesená",J1803,0)</f>
        <v>0</v>
      </c>
      <c r="BI1803" s="140">
        <f>IF(N1803="nulová",J1803,0)</f>
        <v>0</v>
      </c>
      <c r="BJ1803" s="18" t="s">
        <v>82</v>
      </c>
      <c r="BK1803" s="140">
        <f>ROUND(I1803*H1803,2)</f>
        <v>0</v>
      </c>
      <c r="BL1803" s="18" t="s">
        <v>1128</v>
      </c>
      <c r="BM1803" s="139" t="s">
        <v>2081</v>
      </c>
    </row>
    <row r="1804" spans="2:65" s="13" customFormat="1" ht="11.25">
      <c r="B1804" s="152"/>
      <c r="D1804" s="146" t="s">
        <v>140</v>
      </c>
      <c r="F1804" s="154" t="s">
        <v>2082</v>
      </c>
      <c r="H1804" s="155">
        <v>27</v>
      </c>
      <c r="I1804" s="156"/>
      <c r="L1804" s="152"/>
      <c r="M1804" s="157"/>
      <c r="T1804" s="158"/>
      <c r="AT1804" s="153" t="s">
        <v>140</v>
      </c>
      <c r="AU1804" s="153" t="s">
        <v>84</v>
      </c>
      <c r="AV1804" s="13" t="s">
        <v>84</v>
      </c>
      <c r="AW1804" s="13" t="s">
        <v>4</v>
      </c>
      <c r="AX1804" s="13" t="s">
        <v>82</v>
      </c>
      <c r="AY1804" s="153" t="s">
        <v>129</v>
      </c>
    </row>
    <row r="1805" spans="2:65" s="1" customFormat="1" ht="37.9" customHeight="1">
      <c r="B1805" s="33"/>
      <c r="C1805" s="128" t="s">
        <v>2083</v>
      </c>
      <c r="D1805" s="128" t="s">
        <v>131</v>
      </c>
      <c r="E1805" s="129" t="s">
        <v>2084</v>
      </c>
      <c r="F1805" s="130" t="s">
        <v>2085</v>
      </c>
      <c r="G1805" s="131" t="s">
        <v>146</v>
      </c>
      <c r="H1805" s="132">
        <v>47</v>
      </c>
      <c r="I1805" s="133"/>
      <c r="J1805" s="134">
        <f>ROUND(I1805*H1805,2)</f>
        <v>0</v>
      </c>
      <c r="K1805" s="130" t="s">
        <v>135</v>
      </c>
      <c r="L1805" s="33"/>
      <c r="M1805" s="135" t="s">
        <v>19</v>
      </c>
      <c r="N1805" s="136" t="s">
        <v>45</v>
      </c>
      <c r="P1805" s="137">
        <f>O1805*H1805</f>
        <v>0</v>
      </c>
      <c r="Q1805" s="137">
        <v>3.0000000000000001E-5</v>
      </c>
      <c r="R1805" s="137">
        <f>Q1805*H1805</f>
        <v>1.41E-3</v>
      </c>
      <c r="S1805" s="137">
        <v>0</v>
      </c>
      <c r="T1805" s="138">
        <f>S1805*H1805</f>
        <v>0</v>
      </c>
      <c r="AR1805" s="139" t="s">
        <v>687</v>
      </c>
      <c r="AT1805" s="139" t="s">
        <v>131</v>
      </c>
      <c r="AU1805" s="139" t="s">
        <v>84</v>
      </c>
      <c r="AY1805" s="18" t="s">
        <v>129</v>
      </c>
      <c r="BE1805" s="140">
        <f>IF(N1805="základní",J1805,0)</f>
        <v>0</v>
      </c>
      <c r="BF1805" s="140">
        <f>IF(N1805="snížená",J1805,0)</f>
        <v>0</v>
      </c>
      <c r="BG1805" s="140">
        <f>IF(N1805="zákl. přenesená",J1805,0)</f>
        <v>0</v>
      </c>
      <c r="BH1805" s="140">
        <f>IF(N1805="sníž. přenesená",J1805,0)</f>
        <v>0</v>
      </c>
      <c r="BI1805" s="140">
        <f>IF(N1805="nulová",J1805,0)</f>
        <v>0</v>
      </c>
      <c r="BJ1805" s="18" t="s">
        <v>82</v>
      </c>
      <c r="BK1805" s="140">
        <f>ROUND(I1805*H1805,2)</f>
        <v>0</v>
      </c>
      <c r="BL1805" s="18" t="s">
        <v>687</v>
      </c>
      <c r="BM1805" s="139" t="s">
        <v>2086</v>
      </c>
    </row>
    <row r="1806" spans="2:65" s="1" customFormat="1" ht="11.25">
      <c r="B1806" s="33"/>
      <c r="D1806" s="141" t="s">
        <v>138</v>
      </c>
      <c r="F1806" s="142" t="s">
        <v>2087</v>
      </c>
      <c r="I1806" s="143"/>
      <c r="L1806" s="33"/>
      <c r="M1806" s="144"/>
      <c r="T1806" s="54"/>
      <c r="AT1806" s="18" t="s">
        <v>138</v>
      </c>
      <c r="AU1806" s="18" t="s">
        <v>84</v>
      </c>
    </row>
    <row r="1807" spans="2:65" s="13" customFormat="1" ht="11.25">
      <c r="B1807" s="152"/>
      <c r="D1807" s="146" t="s">
        <v>140</v>
      </c>
      <c r="E1807" s="153" t="s">
        <v>19</v>
      </c>
      <c r="F1807" s="154" t="s">
        <v>2088</v>
      </c>
      <c r="H1807" s="155">
        <v>47</v>
      </c>
      <c r="I1807" s="156"/>
      <c r="L1807" s="152"/>
      <c r="M1807" s="157"/>
      <c r="T1807" s="158"/>
      <c r="AT1807" s="153" t="s">
        <v>140</v>
      </c>
      <c r="AU1807" s="153" t="s">
        <v>84</v>
      </c>
      <c r="AV1807" s="13" t="s">
        <v>84</v>
      </c>
      <c r="AW1807" s="13" t="s">
        <v>35</v>
      </c>
      <c r="AX1807" s="13" t="s">
        <v>82</v>
      </c>
      <c r="AY1807" s="153" t="s">
        <v>129</v>
      </c>
    </row>
    <row r="1808" spans="2:65" s="1" customFormat="1" ht="16.5" customHeight="1">
      <c r="B1808" s="33"/>
      <c r="C1808" s="173" t="s">
        <v>2089</v>
      </c>
      <c r="D1808" s="173" t="s">
        <v>623</v>
      </c>
      <c r="E1808" s="174" t="s">
        <v>2090</v>
      </c>
      <c r="F1808" s="175" t="s">
        <v>2091</v>
      </c>
      <c r="G1808" s="176" t="s">
        <v>146</v>
      </c>
      <c r="H1808" s="177">
        <v>235</v>
      </c>
      <c r="I1808" s="178"/>
      <c r="J1808" s="179">
        <f>ROUND(I1808*H1808,2)</f>
        <v>0</v>
      </c>
      <c r="K1808" s="175" t="s">
        <v>135</v>
      </c>
      <c r="L1808" s="180"/>
      <c r="M1808" s="181" t="s">
        <v>19</v>
      </c>
      <c r="N1808" s="182" t="s">
        <v>45</v>
      </c>
      <c r="P1808" s="137">
        <f>O1808*H1808</f>
        <v>0</v>
      </c>
      <c r="Q1808" s="137">
        <v>2.9999999999999997E-4</v>
      </c>
      <c r="R1808" s="137">
        <f>Q1808*H1808</f>
        <v>7.0499999999999993E-2</v>
      </c>
      <c r="S1808" s="137">
        <v>0</v>
      </c>
      <c r="T1808" s="138">
        <f>S1808*H1808</f>
        <v>0</v>
      </c>
      <c r="AR1808" s="139" t="s">
        <v>1128</v>
      </c>
      <c r="AT1808" s="139" t="s">
        <v>623</v>
      </c>
      <c r="AU1808" s="139" t="s">
        <v>84</v>
      </c>
      <c r="AY1808" s="18" t="s">
        <v>129</v>
      </c>
      <c r="BE1808" s="140">
        <f>IF(N1808="základní",J1808,0)</f>
        <v>0</v>
      </c>
      <c r="BF1808" s="140">
        <f>IF(N1808="snížená",J1808,0)</f>
        <v>0</v>
      </c>
      <c r="BG1808" s="140">
        <f>IF(N1808="zákl. přenesená",J1808,0)</f>
        <v>0</v>
      </c>
      <c r="BH1808" s="140">
        <f>IF(N1808="sníž. přenesená",J1808,0)</f>
        <v>0</v>
      </c>
      <c r="BI1808" s="140">
        <f>IF(N1808="nulová",J1808,0)</f>
        <v>0</v>
      </c>
      <c r="BJ1808" s="18" t="s">
        <v>82</v>
      </c>
      <c r="BK1808" s="140">
        <f>ROUND(I1808*H1808,2)</f>
        <v>0</v>
      </c>
      <c r="BL1808" s="18" t="s">
        <v>1128</v>
      </c>
      <c r="BM1808" s="139" t="s">
        <v>2092</v>
      </c>
    </row>
    <row r="1809" spans="2:65" s="13" customFormat="1" ht="11.25">
      <c r="B1809" s="152"/>
      <c r="D1809" s="146" t="s">
        <v>140</v>
      </c>
      <c r="F1809" s="154" t="s">
        <v>2093</v>
      </c>
      <c r="H1809" s="155">
        <v>235</v>
      </c>
      <c r="I1809" s="156"/>
      <c r="L1809" s="152"/>
      <c r="M1809" s="157"/>
      <c r="T1809" s="158"/>
      <c r="AT1809" s="153" t="s">
        <v>140</v>
      </c>
      <c r="AU1809" s="153" t="s">
        <v>84</v>
      </c>
      <c r="AV1809" s="13" t="s">
        <v>84</v>
      </c>
      <c r="AW1809" s="13" t="s">
        <v>4</v>
      </c>
      <c r="AX1809" s="13" t="s">
        <v>82</v>
      </c>
      <c r="AY1809" s="153" t="s">
        <v>129</v>
      </c>
    </row>
    <row r="1810" spans="2:65" s="1" customFormat="1" ht="37.9" customHeight="1">
      <c r="B1810" s="33"/>
      <c r="C1810" s="128" t="s">
        <v>2094</v>
      </c>
      <c r="D1810" s="128" t="s">
        <v>131</v>
      </c>
      <c r="E1810" s="129" t="s">
        <v>2095</v>
      </c>
      <c r="F1810" s="130" t="s">
        <v>2096</v>
      </c>
      <c r="G1810" s="131" t="s">
        <v>146</v>
      </c>
      <c r="H1810" s="132">
        <v>46</v>
      </c>
      <c r="I1810" s="133"/>
      <c r="J1810" s="134">
        <f>ROUND(I1810*H1810,2)</f>
        <v>0</v>
      </c>
      <c r="K1810" s="130" t="s">
        <v>135</v>
      </c>
      <c r="L1810" s="33"/>
      <c r="M1810" s="135" t="s">
        <v>19</v>
      </c>
      <c r="N1810" s="136" t="s">
        <v>45</v>
      </c>
      <c r="P1810" s="137">
        <f>O1810*H1810</f>
        <v>0</v>
      </c>
      <c r="Q1810" s="137">
        <v>3.0000000000000001E-5</v>
      </c>
      <c r="R1810" s="137">
        <f>Q1810*H1810</f>
        <v>1.3799999999999999E-3</v>
      </c>
      <c r="S1810" s="137">
        <v>0</v>
      </c>
      <c r="T1810" s="138">
        <f>S1810*H1810</f>
        <v>0</v>
      </c>
      <c r="AR1810" s="139" t="s">
        <v>687</v>
      </c>
      <c r="AT1810" s="139" t="s">
        <v>131</v>
      </c>
      <c r="AU1810" s="139" t="s">
        <v>84</v>
      </c>
      <c r="AY1810" s="18" t="s">
        <v>129</v>
      </c>
      <c r="BE1810" s="140">
        <f>IF(N1810="základní",J1810,0)</f>
        <v>0</v>
      </c>
      <c r="BF1810" s="140">
        <f>IF(N1810="snížená",J1810,0)</f>
        <v>0</v>
      </c>
      <c r="BG1810" s="140">
        <f>IF(N1810="zákl. přenesená",J1810,0)</f>
        <v>0</v>
      </c>
      <c r="BH1810" s="140">
        <f>IF(N1810="sníž. přenesená",J1810,0)</f>
        <v>0</v>
      </c>
      <c r="BI1810" s="140">
        <f>IF(N1810="nulová",J1810,0)</f>
        <v>0</v>
      </c>
      <c r="BJ1810" s="18" t="s">
        <v>82</v>
      </c>
      <c r="BK1810" s="140">
        <f>ROUND(I1810*H1810,2)</f>
        <v>0</v>
      </c>
      <c r="BL1810" s="18" t="s">
        <v>687</v>
      </c>
      <c r="BM1810" s="139" t="s">
        <v>2097</v>
      </c>
    </row>
    <row r="1811" spans="2:65" s="1" customFormat="1" ht="11.25">
      <c r="B1811" s="33"/>
      <c r="D1811" s="141" t="s">
        <v>138</v>
      </c>
      <c r="F1811" s="142" t="s">
        <v>2098</v>
      </c>
      <c r="I1811" s="143"/>
      <c r="L1811" s="33"/>
      <c r="M1811" s="144"/>
      <c r="T1811" s="54"/>
      <c r="AT1811" s="18" t="s">
        <v>138</v>
      </c>
      <c r="AU1811" s="18" t="s">
        <v>84</v>
      </c>
    </row>
    <row r="1812" spans="2:65" s="13" customFormat="1" ht="11.25">
      <c r="B1812" s="152"/>
      <c r="D1812" s="146" t="s">
        <v>140</v>
      </c>
      <c r="E1812" s="153" t="s">
        <v>19</v>
      </c>
      <c r="F1812" s="154" t="s">
        <v>2099</v>
      </c>
      <c r="H1812" s="155">
        <v>46</v>
      </c>
      <c r="I1812" s="156"/>
      <c r="L1812" s="152"/>
      <c r="M1812" s="157"/>
      <c r="T1812" s="158"/>
      <c r="AT1812" s="153" t="s">
        <v>140</v>
      </c>
      <c r="AU1812" s="153" t="s">
        <v>84</v>
      </c>
      <c r="AV1812" s="13" t="s">
        <v>84</v>
      </c>
      <c r="AW1812" s="13" t="s">
        <v>35</v>
      </c>
      <c r="AX1812" s="13" t="s">
        <v>82</v>
      </c>
      <c r="AY1812" s="153" t="s">
        <v>129</v>
      </c>
    </row>
    <row r="1813" spans="2:65" s="1" customFormat="1" ht="16.5" customHeight="1">
      <c r="B1813" s="33"/>
      <c r="C1813" s="173" t="s">
        <v>2100</v>
      </c>
      <c r="D1813" s="173" t="s">
        <v>623</v>
      </c>
      <c r="E1813" s="174" t="s">
        <v>2101</v>
      </c>
      <c r="F1813" s="175" t="s">
        <v>2102</v>
      </c>
      <c r="G1813" s="176" t="s">
        <v>146</v>
      </c>
      <c r="H1813" s="177">
        <v>230</v>
      </c>
      <c r="I1813" s="178"/>
      <c r="J1813" s="179">
        <f>ROUND(I1813*H1813,2)</f>
        <v>0</v>
      </c>
      <c r="K1813" s="175" t="s">
        <v>135</v>
      </c>
      <c r="L1813" s="180"/>
      <c r="M1813" s="181" t="s">
        <v>19</v>
      </c>
      <c r="N1813" s="182" t="s">
        <v>45</v>
      </c>
      <c r="P1813" s="137">
        <f>O1813*H1813</f>
        <v>0</v>
      </c>
      <c r="Q1813" s="137">
        <v>6.8000000000000005E-4</v>
      </c>
      <c r="R1813" s="137">
        <f>Q1813*H1813</f>
        <v>0.15640000000000001</v>
      </c>
      <c r="S1813" s="137">
        <v>0</v>
      </c>
      <c r="T1813" s="138">
        <f>S1813*H1813</f>
        <v>0</v>
      </c>
      <c r="AR1813" s="139" t="s">
        <v>1128</v>
      </c>
      <c r="AT1813" s="139" t="s">
        <v>623</v>
      </c>
      <c r="AU1813" s="139" t="s">
        <v>84</v>
      </c>
      <c r="AY1813" s="18" t="s">
        <v>129</v>
      </c>
      <c r="BE1813" s="140">
        <f>IF(N1813="základní",J1813,0)</f>
        <v>0</v>
      </c>
      <c r="BF1813" s="140">
        <f>IF(N1813="snížená",J1813,0)</f>
        <v>0</v>
      </c>
      <c r="BG1813" s="140">
        <f>IF(N1813="zákl. přenesená",J1813,0)</f>
        <v>0</v>
      </c>
      <c r="BH1813" s="140">
        <f>IF(N1813="sníž. přenesená",J1813,0)</f>
        <v>0</v>
      </c>
      <c r="BI1813" s="140">
        <f>IF(N1813="nulová",J1813,0)</f>
        <v>0</v>
      </c>
      <c r="BJ1813" s="18" t="s">
        <v>82</v>
      </c>
      <c r="BK1813" s="140">
        <f>ROUND(I1813*H1813,2)</f>
        <v>0</v>
      </c>
      <c r="BL1813" s="18" t="s">
        <v>1128</v>
      </c>
      <c r="BM1813" s="139" t="s">
        <v>2103</v>
      </c>
    </row>
    <row r="1814" spans="2:65" s="13" customFormat="1" ht="11.25">
      <c r="B1814" s="152"/>
      <c r="D1814" s="146" t="s">
        <v>140</v>
      </c>
      <c r="F1814" s="154" t="s">
        <v>2104</v>
      </c>
      <c r="H1814" s="155">
        <v>230</v>
      </c>
      <c r="I1814" s="156"/>
      <c r="L1814" s="152"/>
      <c r="M1814" s="157"/>
      <c r="T1814" s="158"/>
      <c r="AT1814" s="153" t="s">
        <v>140</v>
      </c>
      <c r="AU1814" s="153" t="s">
        <v>84</v>
      </c>
      <c r="AV1814" s="13" t="s">
        <v>84</v>
      </c>
      <c r="AW1814" s="13" t="s">
        <v>4</v>
      </c>
      <c r="AX1814" s="13" t="s">
        <v>82</v>
      </c>
      <c r="AY1814" s="153" t="s">
        <v>129</v>
      </c>
    </row>
    <row r="1815" spans="2:65" s="1" customFormat="1" ht="24.2" customHeight="1">
      <c r="B1815" s="33"/>
      <c r="C1815" s="128" t="s">
        <v>2105</v>
      </c>
      <c r="D1815" s="128" t="s">
        <v>131</v>
      </c>
      <c r="E1815" s="129" t="s">
        <v>2106</v>
      </c>
      <c r="F1815" s="130" t="s">
        <v>2107</v>
      </c>
      <c r="G1815" s="131" t="s">
        <v>146</v>
      </c>
      <c r="H1815" s="132">
        <v>2</v>
      </c>
      <c r="I1815" s="133"/>
      <c r="J1815" s="134">
        <f>ROUND(I1815*H1815,2)</f>
        <v>0</v>
      </c>
      <c r="K1815" s="130" t="s">
        <v>135</v>
      </c>
      <c r="L1815" s="33"/>
      <c r="M1815" s="135" t="s">
        <v>19</v>
      </c>
      <c r="N1815" s="136" t="s">
        <v>45</v>
      </c>
      <c r="P1815" s="137">
        <f>O1815*H1815</f>
        <v>0</v>
      </c>
      <c r="Q1815" s="137">
        <v>0</v>
      </c>
      <c r="R1815" s="137">
        <f>Q1815*H1815</f>
        <v>0</v>
      </c>
      <c r="S1815" s="137">
        <v>0</v>
      </c>
      <c r="T1815" s="138">
        <f>S1815*H1815</f>
        <v>0</v>
      </c>
      <c r="AR1815" s="139" t="s">
        <v>687</v>
      </c>
      <c r="AT1815" s="139" t="s">
        <v>131</v>
      </c>
      <c r="AU1815" s="139" t="s">
        <v>84</v>
      </c>
      <c r="AY1815" s="18" t="s">
        <v>129</v>
      </c>
      <c r="BE1815" s="140">
        <f>IF(N1815="základní",J1815,0)</f>
        <v>0</v>
      </c>
      <c r="BF1815" s="140">
        <f>IF(N1815="snížená",J1815,0)</f>
        <v>0</v>
      </c>
      <c r="BG1815" s="140">
        <f>IF(N1815="zákl. přenesená",J1815,0)</f>
        <v>0</v>
      </c>
      <c r="BH1815" s="140">
        <f>IF(N1815="sníž. přenesená",J1815,0)</f>
        <v>0</v>
      </c>
      <c r="BI1815" s="140">
        <f>IF(N1815="nulová",J1815,0)</f>
        <v>0</v>
      </c>
      <c r="BJ1815" s="18" t="s">
        <v>82</v>
      </c>
      <c r="BK1815" s="140">
        <f>ROUND(I1815*H1815,2)</f>
        <v>0</v>
      </c>
      <c r="BL1815" s="18" t="s">
        <v>687</v>
      </c>
      <c r="BM1815" s="139" t="s">
        <v>2108</v>
      </c>
    </row>
    <row r="1816" spans="2:65" s="1" customFormat="1" ht="11.25">
      <c r="B1816" s="33"/>
      <c r="D1816" s="141" t="s">
        <v>138</v>
      </c>
      <c r="F1816" s="142" t="s">
        <v>2109</v>
      </c>
      <c r="I1816" s="143"/>
      <c r="L1816" s="33"/>
      <c r="M1816" s="144"/>
      <c r="T1816" s="54"/>
      <c r="AT1816" s="18" t="s">
        <v>138</v>
      </c>
      <c r="AU1816" s="18" t="s">
        <v>84</v>
      </c>
    </row>
    <row r="1817" spans="2:65" s="12" customFormat="1" ht="22.5">
      <c r="B1817" s="145"/>
      <c r="D1817" s="146" t="s">
        <v>140</v>
      </c>
      <c r="E1817" s="147" t="s">
        <v>19</v>
      </c>
      <c r="F1817" s="148" t="s">
        <v>1326</v>
      </c>
      <c r="H1817" s="147" t="s">
        <v>19</v>
      </c>
      <c r="I1817" s="149"/>
      <c r="L1817" s="145"/>
      <c r="M1817" s="150"/>
      <c r="T1817" s="151"/>
      <c r="AT1817" s="147" t="s">
        <v>140</v>
      </c>
      <c r="AU1817" s="147" t="s">
        <v>84</v>
      </c>
      <c r="AV1817" s="12" t="s">
        <v>82</v>
      </c>
      <c r="AW1817" s="12" t="s">
        <v>35</v>
      </c>
      <c r="AX1817" s="12" t="s">
        <v>74</v>
      </c>
      <c r="AY1817" s="147" t="s">
        <v>129</v>
      </c>
    </row>
    <row r="1818" spans="2:65" s="13" customFormat="1" ht="11.25">
      <c r="B1818" s="152"/>
      <c r="D1818" s="146" t="s">
        <v>140</v>
      </c>
      <c r="E1818" s="153" t="s">
        <v>19</v>
      </c>
      <c r="F1818" s="154" t="s">
        <v>84</v>
      </c>
      <c r="H1818" s="155">
        <v>2</v>
      </c>
      <c r="I1818" s="156"/>
      <c r="L1818" s="152"/>
      <c r="M1818" s="157"/>
      <c r="T1818" s="158"/>
      <c r="AT1818" s="153" t="s">
        <v>140</v>
      </c>
      <c r="AU1818" s="153" t="s">
        <v>84</v>
      </c>
      <c r="AV1818" s="13" t="s">
        <v>84</v>
      </c>
      <c r="AW1818" s="13" t="s">
        <v>35</v>
      </c>
      <c r="AX1818" s="13" t="s">
        <v>82</v>
      </c>
      <c r="AY1818" s="153" t="s">
        <v>129</v>
      </c>
    </row>
    <row r="1819" spans="2:65" s="1" customFormat="1" ht="24.2" customHeight="1">
      <c r="B1819" s="33"/>
      <c r="C1819" s="173" t="s">
        <v>2110</v>
      </c>
      <c r="D1819" s="173" t="s">
        <v>623</v>
      </c>
      <c r="E1819" s="174" t="s">
        <v>2111</v>
      </c>
      <c r="F1819" s="175" t="s">
        <v>2112</v>
      </c>
      <c r="G1819" s="176" t="s">
        <v>146</v>
      </c>
      <c r="H1819" s="177">
        <v>2</v>
      </c>
      <c r="I1819" s="178"/>
      <c r="J1819" s="179">
        <f>ROUND(I1819*H1819,2)</f>
        <v>0</v>
      </c>
      <c r="K1819" s="175" t="s">
        <v>19</v>
      </c>
      <c r="L1819" s="180"/>
      <c r="M1819" s="181" t="s">
        <v>19</v>
      </c>
      <c r="N1819" s="182" t="s">
        <v>45</v>
      </c>
      <c r="P1819" s="137">
        <f>O1819*H1819</f>
        <v>0</v>
      </c>
      <c r="Q1819" s="137">
        <v>2.1199999999999999E-3</v>
      </c>
      <c r="R1819" s="137">
        <f>Q1819*H1819</f>
        <v>4.2399999999999998E-3</v>
      </c>
      <c r="S1819" s="137">
        <v>0</v>
      </c>
      <c r="T1819" s="138">
        <f>S1819*H1819</f>
        <v>0</v>
      </c>
      <c r="AR1819" s="139" t="s">
        <v>1128</v>
      </c>
      <c r="AT1819" s="139" t="s">
        <v>623</v>
      </c>
      <c r="AU1819" s="139" t="s">
        <v>84</v>
      </c>
      <c r="AY1819" s="18" t="s">
        <v>129</v>
      </c>
      <c r="BE1819" s="140">
        <f>IF(N1819="základní",J1819,0)</f>
        <v>0</v>
      </c>
      <c r="BF1819" s="140">
        <f>IF(N1819="snížená",J1819,0)</f>
        <v>0</v>
      </c>
      <c r="BG1819" s="140">
        <f>IF(N1819="zákl. přenesená",J1819,0)</f>
        <v>0</v>
      </c>
      <c r="BH1819" s="140">
        <f>IF(N1819="sníž. přenesená",J1819,0)</f>
        <v>0</v>
      </c>
      <c r="BI1819" s="140">
        <f>IF(N1819="nulová",J1819,0)</f>
        <v>0</v>
      </c>
      <c r="BJ1819" s="18" t="s">
        <v>82</v>
      </c>
      <c r="BK1819" s="140">
        <f>ROUND(I1819*H1819,2)</f>
        <v>0</v>
      </c>
      <c r="BL1819" s="18" t="s">
        <v>1128</v>
      </c>
      <c r="BM1819" s="139" t="s">
        <v>2113</v>
      </c>
    </row>
    <row r="1820" spans="2:65" s="1" customFormat="1" ht="16.5" customHeight="1">
      <c r="B1820" s="33"/>
      <c r="C1820" s="128" t="s">
        <v>2114</v>
      </c>
      <c r="D1820" s="128" t="s">
        <v>131</v>
      </c>
      <c r="E1820" s="129" t="s">
        <v>2115</v>
      </c>
      <c r="F1820" s="130" t="s">
        <v>2116</v>
      </c>
      <c r="G1820" s="131" t="s">
        <v>146</v>
      </c>
      <c r="H1820" s="132">
        <v>4</v>
      </c>
      <c r="I1820" s="133"/>
      <c r="J1820" s="134">
        <f>ROUND(I1820*H1820,2)</f>
        <v>0</v>
      </c>
      <c r="K1820" s="130" t="s">
        <v>19</v>
      </c>
      <c r="L1820" s="33"/>
      <c r="M1820" s="135" t="s">
        <v>19</v>
      </c>
      <c r="N1820" s="136" t="s">
        <v>45</v>
      </c>
      <c r="P1820" s="137">
        <f>O1820*H1820</f>
        <v>0</v>
      </c>
      <c r="Q1820" s="137">
        <v>0</v>
      </c>
      <c r="R1820" s="137">
        <f>Q1820*H1820</f>
        <v>0</v>
      </c>
      <c r="S1820" s="137">
        <v>0</v>
      </c>
      <c r="T1820" s="138">
        <f>S1820*H1820</f>
        <v>0</v>
      </c>
      <c r="AR1820" s="139" t="s">
        <v>687</v>
      </c>
      <c r="AT1820" s="139" t="s">
        <v>131</v>
      </c>
      <c r="AU1820" s="139" t="s">
        <v>84</v>
      </c>
      <c r="AY1820" s="18" t="s">
        <v>129</v>
      </c>
      <c r="BE1820" s="140">
        <f>IF(N1820="základní",J1820,0)</f>
        <v>0</v>
      </c>
      <c r="BF1820" s="140">
        <f>IF(N1820="snížená",J1820,0)</f>
        <v>0</v>
      </c>
      <c r="BG1820" s="140">
        <f>IF(N1820="zákl. přenesená",J1820,0)</f>
        <v>0</v>
      </c>
      <c r="BH1820" s="140">
        <f>IF(N1820="sníž. přenesená",J1820,0)</f>
        <v>0</v>
      </c>
      <c r="BI1820" s="140">
        <f>IF(N1820="nulová",J1820,0)</f>
        <v>0</v>
      </c>
      <c r="BJ1820" s="18" t="s">
        <v>82</v>
      </c>
      <c r="BK1820" s="140">
        <f>ROUND(I1820*H1820,2)</f>
        <v>0</v>
      </c>
      <c r="BL1820" s="18" t="s">
        <v>687</v>
      </c>
      <c r="BM1820" s="139" t="s">
        <v>2117</v>
      </c>
    </row>
    <row r="1821" spans="2:65" s="13" customFormat="1" ht="11.25">
      <c r="B1821" s="152"/>
      <c r="D1821" s="146" t="s">
        <v>140</v>
      </c>
      <c r="E1821" s="153" t="s">
        <v>19</v>
      </c>
      <c r="F1821" s="154" t="s">
        <v>2118</v>
      </c>
      <c r="H1821" s="155">
        <v>4</v>
      </c>
      <c r="I1821" s="156"/>
      <c r="L1821" s="152"/>
      <c r="M1821" s="157"/>
      <c r="T1821" s="158"/>
      <c r="AT1821" s="153" t="s">
        <v>140</v>
      </c>
      <c r="AU1821" s="153" t="s">
        <v>84</v>
      </c>
      <c r="AV1821" s="13" t="s">
        <v>84</v>
      </c>
      <c r="AW1821" s="13" t="s">
        <v>35</v>
      </c>
      <c r="AX1821" s="13" t="s">
        <v>82</v>
      </c>
      <c r="AY1821" s="153" t="s">
        <v>129</v>
      </c>
    </row>
    <row r="1822" spans="2:65" s="1" customFormat="1" ht="16.5" customHeight="1">
      <c r="B1822" s="33"/>
      <c r="C1822" s="128" t="s">
        <v>2119</v>
      </c>
      <c r="D1822" s="128" t="s">
        <v>131</v>
      </c>
      <c r="E1822" s="129" t="s">
        <v>2120</v>
      </c>
      <c r="F1822" s="130" t="s">
        <v>2121</v>
      </c>
      <c r="G1822" s="131" t="s">
        <v>146</v>
      </c>
      <c r="H1822" s="132">
        <v>14</v>
      </c>
      <c r="I1822" s="133"/>
      <c r="J1822" s="134">
        <f>ROUND(I1822*H1822,2)</f>
        <v>0</v>
      </c>
      <c r="K1822" s="130" t="s">
        <v>19</v>
      </c>
      <c r="L1822" s="33"/>
      <c r="M1822" s="135" t="s">
        <v>19</v>
      </c>
      <c r="N1822" s="136" t="s">
        <v>45</v>
      </c>
      <c r="P1822" s="137">
        <f>O1822*H1822</f>
        <v>0</v>
      </c>
      <c r="Q1822" s="137">
        <v>0</v>
      </c>
      <c r="R1822" s="137">
        <f>Q1822*H1822</f>
        <v>0</v>
      </c>
      <c r="S1822" s="137">
        <v>0</v>
      </c>
      <c r="T1822" s="138">
        <f>S1822*H1822</f>
        <v>0</v>
      </c>
      <c r="AR1822" s="139" t="s">
        <v>687</v>
      </c>
      <c r="AT1822" s="139" t="s">
        <v>131</v>
      </c>
      <c r="AU1822" s="139" t="s">
        <v>84</v>
      </c>
      <c r="AY1822" s="18" t="s">
        <v>129</v>
      </c>
      <c r="BE1822" s="140">
        <f>IF(N1822="základní",J1822,0)</f>
        <v>0</v>
      </c>
      <c r="BF1822" s="140">
        <f>IF(N1822="snížená",J1822,0)</f>
        <v>0</v>
      </c>
      <c r="BG1822" s="140">
        <f>IF(N1822="zákl. přenesená",J1822,0)</f>
        <v>0</v>
      </c>
      <c r="BH1822" s="140">
        <f>IF(N1822="sníž. přenesená",J1822,0)</f>
        <v>0</v>
      </c>
      <c r="BI1822" s="140">
        <f>IF(N1822="nulová",J1822,0)</f>
        <v>0</v>
      </c>
      <c r="BJ1822" s="18" t="s">
        <v>82</v>
      </c>
      <c r="BK1822" s="140">
        <f>ROUND(I1822*H1822,2)</f>
        <v>0</v>
      </c>
      <c r="BL1822" s="18" t="s">
        <v>687</v>
      </c>
      <c r="BM1822" s="139" t="s">
        <v>2122</v>
      </c>
    </row>
    <row r="1823" spans="2:65" s="13" customFormat="1" ht="11.25">
      <c r="B1823" s="152"/>
      <c r="D1823" s="146" t="s">
        <v>140</v>
      </c>
      <c r="E1823" s="153" t="s">
        <v>19</v>
      </c>
      <c r="F1823" s="154" t="s">
        <v>2123</v>
      </c>
      <c r="H1823" s="155">
        <v>14</v>
      </c>
      <c r="I1823" s="156"/>
      <c r="L1823" s="152"/>
      <c r="M1823" s="157"/>
      <c r="T1823" s="158"/>
      <c r="AT1823" s="153" t="s">
        <v>140</v>
      </c>
      <c r="AU1823" s="153" t="s">
        <v>84</v>
      </c>
      <c r="AV1823" s="13" t="s">
        <v>84</v>
      </c>
      <c r="AW1823" s="13" t="s">
        <v>35</v>
      </c>
      <c r="AX1823" s="13" t="s">
        <v>82</v>
      </c>
      <c r="AY1823" s="153" t="s">
        <v>129</v>
      </c>
    </row>
    <row r="1824" spans="2:65" s="11" customFormat="1" ht="22.9" customHeight="1">
      <c r="B1824" s="116"/>
      <c r="D1824" s="117" t="s">
        <v>73</v>
      </c>
      <c r="E1824" s="126" t="s">
        <v>2124</v>
      </c>
      <c r="F1824" s="126" t="s">
        <v>2125</v>
      </c>
      <c r="I1824" s="119"/>
      <c r="J1824" s="127">
        <f>BK1824</f>
        <v>0</v>
      </c>
      <c r="L1824" s="116"/>
      <c r="M1824" s="121"/>
      <c r="P1824" s="122">
        <f>SUM(P1825:P1835)</f>
        <v>0</v>
      </c>
      <c r="R1824" s="122">
        <f>SUM(R1825:R1835)</f>
        <v>12.641999999999999</v>
      </c>
      <c r="T1824" s="123">
        <f>SUM(T1825:T1835)</f>
        <v>0</v>
      </c>
      <c r="AR1824" s="117" t="s">
        <v>149</v>
      </c>
      <c r="AT1824" s="124" t="s">
        <v>73</v>
      </c>
      <c r="AU1824" s="124" t="s">
        <v>82</v>
      </c>
      <c r="AY1824" s="117" t="s">
        <v>129</v>
      </c>
      <c r="BK1824" s="125">
        <f>SUM(BK1825:BK1835)</f>
        <v>0</v>
      </c>
    </row>
    <row r="1825" spans="2:65" s="1" customFormat="1" ht="37.9" customHeight="1">
      <c r="B1825" s="33"/>
      <c r="C1825" s="128" t="s">
        <v>2126</v>
      </c>
      <c r="D1825" s="128" t="s">
        <v>131</v>
      </c>
      <c r="E1825" s="129" t="s">
        <v>2127</v>
      </c>
      <c r="F1825" s="130" t="s">
        <v>2128</v>
      </c>
      <c r="G1825" s="131" t="s">
        <v>252</v>
      </c>
      <c r="H1825" s="132">
        <v>98</v>
      </c>
      <c r="I1825" s="133"/>
      <c r="J1825" s="134">
        <f>ROUND(I1825*H1825,2)</f>
        <v>0</v>
      </c>
      <c r="K1825" s="130" t="s">
        <v>135</v>
      </c>
      <c r="L1825" s="33"/>
      <c r="M1825" s="135" t="s">
        <v>19</v>
      </c>
      <c r="N1825" s="136" t="s">
        <v>45</v>
      </c>
      <c r="P1825" s="137">
        <f>O1825*H1825</f>
        <v>0</v>
      </c>
      <c r="Q1825" s="137">
        <v>0</v>
      </c>
      <c r="R1825" s="137">
        <f>Q1825*H1825</f>
        <v>0</v>
      </c>
      <c r="S1825" s="137">
        <v>0</v>
      </c>
      <c r="T1825" s="138">
        <f>S1825*H1825</f>
        <v>0</v>
      </c>
      <c r="AR1825" s="139" t="s">
        <v>687</v>
      </c>
      <c r="AT1825" s="139" t="s">
        <v>131</v>
      </c>
      <c r="AU1825" s="139" t="s">
        <v>84</v>
      </c>
      <c r="AY1825" s="18" t="s">
        <v>129</v>
      </c>
      <c r="BE1825" s="140">
        <f>IF(N1825="základní",J1825,0)</f>
        <v>0</v>
      </c>
      <c r="BF1825" s="140">
        <f>IF(N1825="snížená",J1825,0)</f>
        <v>0</v>
      </c>
      <c r="BG1825" s="140">
        <f>IF(N1825="zákl. přenesená",J1825,0)</f>
        <v>0</v>
      </c>
      <c r="BH1825" s="140">
        <f>IF(N1825="sníž. přenesená",J1825,0)</f>
        <v>0</v>
      </c>
      <c r="BI1825" s="140">
        <f>IF(N1825="nulová",J1825,0)</f>
        <v>0</v>
      </c>
      <c r="BJ1825" s="18" t="s">
        <v>82</v>
      </c>
      <c r="BK1825" s="140">
        <f>ROUND(I1825*H1825,2)</f>
        <v>0</v>
      </c>
      <c r="BL1825" s="18" t="s">
        <v>687</v>
      </c>
      <c r="BM1825" s="139" t="s">
        <v>2129</v>
      </c>
    </row>
    <row r="1826" spans="2:65" s="1" customFormat="1" ht="11.25">
      <c r="B1826" s="33"/>
      <c r="D1826" s="141" t="s">
        <v>138</v>
      </c>
      <c r="F1826" s="142" t="s">
        <v>2130</v>
      </c>
      <c r="I1826" s="143"/>
      <c r="L1826" s="33"/>
      <c r="M1826" s="144"/>
      <c r="T1826" s="54"/>
      <c r="AT1826" s="18" t="s">
        <v>138</v>
      </c>
      <c r="AU1826" s="18" t="s">
        <v>84</v>
      </c>
    </row>
    <row r="1827" spans="2:65" s="13" customFormat="1" ht="11.25">
      <c r="B1827" s="152"/>
      <c r="D1827" s="146" t="s">
        <v>140</v>
      </c>
      <c r="E1827" s="153" t="s">
        <v>19</v>
      </c>
      <c r="F1827" s="154" t="s">
        <v>2131</v>
      </c>
      <c r="H1827" s="155">
        <v>98</v>
      </c>
      <c r="I1827" s="156"/>
      <c r="L1827" s="152"/>
      <c r="M1827" s="157"/>
      <c r="T1827" s="158"/>
      <c r="AT1827" s="153" t="s">
        <v>140</v>
      </c>
      <c r="AU1827" s="153" t="s">
        <v>84</v>
      </c>
      <c r="AV1827" s="13" t="s">
        <v>84</v>
      </c>
      <c r="AW1827" s="13" t="s">
        <v>35</v>
      </c>
      <c r="AX1827" s="13" t="s">
        <v>82</v>
      </c>
      <c r="AY1827" s="153" t="s">
        <v>129</v>
      </c>
    </row>
    <row r="1828" spans="2:65" s="1" customFormat="1" ht="37.9" customHeight="1">
      <c r="B1828" s="33"/>
      <c r="C1828" s="128" t="s">
        <v>2132</v>
      </c>
      <c r="D1828" s="128" t="s">
        <v>131</v>
      </c>
      <c r="E1828" s="129" t="s">
        <v>2133</v>
      </c>
      <c r="F1828" s="130" t="s">
        <v>2134</v>
      </c>
      <c r="G1828" s="131" t="s">
        <v>146</v>
      </c>
      <c r="H1828" s="132">
        <v>49</v>
      </c>
      <c r="I1828" s="133"/>
      <c r="J1828" s="134">
        <f>ROUND(I1828*H1828,2)</f>
        <v>0</v>
      </c>
      <c r="K1828" s="130" t="s">
        <v>135</v>
      </c>
      <c r="L1828" s="33"/>
      <c r="M1828" s="135" t="s">
        <v>19</v>
      </c>
      <c r="N1828" s="136" t="s">
        <v>45</v>
      </c>
      <c r="P1828" s="137">
        <f>O1828*H1828</f>
        <v>0</v>
      </c>
      <c r="Q1828" s="137">
        <v>0.19400000000000001</v>
      </c>
      <c r="R1828" s="137">
        <f>Q1828*H1828</f>
        <v>9.5060000000000002</v>
      </c>
      <c r="S1828" s="137">
        <v>0</v>
      </c>
      <c r="T1828" s="138">
        <f>S1828*H1828</f>
        <v>0</v>
      </c>
      <c r="AR1828" s="139" t="s">
        <v>687</v>
      </c>
      <c r="AT1828" s="139" t="s">
        <v>131</v>
      </c>
      <c r="AU1828" s="139" t="s">
        <v>84</v>
      </c>
      <c r="AY1828" s="18" t="s">
        <v>129</v>
      </c>
      <c r="BE1828" s="140">
        <f>IF(N1828="základní",J1828,0)</f>
        <v>0</v>
      </c>
      <c r="BF1828" s="140">
        <f>IF(N1828="snížená",J1828,0)</f>
        <v>0</v>
      </c>
      <c r="BG1828" s="140">
        <f>IF(N1828="zákl. přenesená",J1828,0)</f>
        <v>0</v>
      </c>
      <c r="BH1828" s="140">
        <f>IF(N1828="sníž. přenesená",J1828,0)</f>
        <v>0</v>
      </c>
      <c r="BI1828" s="140">
        <f>IF(N1828="nulová",J1828,0)</f>
        <v>0</v>
      </c>
      <c r="BJ1828" s="18" t="s">
        <v>82</v>
      </c>
      <c r="BK1828" s="140">
        <f>ROUND(I1828*H1828,2)</f>
        <v>0</v>
      </c>
      <c r="BL1828" s="18" t="s">
        <v>687</v>
      </c>
      <c r="BM1828" s="139" t="s">
        <v>2135</v>
      </c>
    </row>
    <row r="1829" spans="2:65" s="1" customFormat="1" ht="11.25">
      <c r="B1829" s="33"/>
      <c r="D1829" s="141" t="s">
        <v>138</v>
      </c>
      <c r="F1829" s="142" t="s">
        <v>2136</v>
      </c>
      <c r="I1829" s="143"/>
      <c r="L1829" s="33"/>
      <c r="M1829" s="144"/>
      <c r="T1829" s="54"/>
      <c r="AT1829" s="18" t="s">
        <v>138</v>
      </c>
      <c r="AU1829" s="18" t="s">
        <v>84</v>
      </c>
    </row>
    <row r="1830" spans="2:65" s="1" customFormat="1" ht="21.75" customHeight="1">
      <c r="B1830" s="33"/>
      <c r="C1830" s="173" t="s">
        <v>2137</v>
      </c>
      <c r="D1830" s="173" t="s">
        <v>623</v>
      </c>
      <c r="E1830" s="174" t="s">
        <v>2138</v>
      </c>
      <c r="F1830" s="175" t="s">
        <v>2139</v>
      </c>
      <c r="G1830" s="176" t="s">
        <v>146</v>
      </c>
      <c r="H1830" s="177">
        <v>196</v>
      </c>
      <c r="I1830" s="178"/>
      <c r="J1830" s="179">
        <f>ROUND(I1830*H1830,2)</f>
        <v>0</v>
      </c>
      <c r="K1830" s="175" t="s">
        <v>135</v>
      </c>
      <c r="L1830" s="180"/>
      <c r="M1830" s="181" t="s">
        <v>19</v>
      </c>
      <c r="N1830" s="182" t="s">
        <v>45</v>
      </c>
      <c r="P1830" s="137">
        <f>O1830*H1830</f>
        <v>0</v>
      </c>
      <c r="Q1830" s="137">
        <v>1.6E-2</v>
      </c>
      <c r="R1830" s="137">
        <f>Q1830*H1830</f>
        <v>3.1360000000000001</v>
      </c>
      <c r="S1830" s="137">
        <v>0</v>
      </c>
      <c r="T1830" s="138">
        <f>S1830*H1830</f>
        <v>0</v>
      </c>
      <c r="AR1830" s="139" t="s">
        <v>1790</v>
      </c>
      <c r="AT1830" s="139" t="s">
        <v>623</v>
      </c>
      <c r="AU1830" s="139" t="s">
        <v>84</v>
      </c>
      <c r="AY1830" s="18" t="s">
        <v>129</v>
      </c>
      <c r="BE1830" s="140">
        <f>IF(N1830="základní",J1830,0)</f>
        <v>0</v>
      </c>
      <c r="BF1830" s="140">
        <f>IF(N1830="snížená",J1830,0)</f>
        <v>0</v>
      </c>
      <c r="BG1830" s="140">
        <f>IF(N1830="zákl. přenesená",J1830,0)</f>
        <v>0</v>
      </c>
      <c r="BH1830" s="140">
        <f>IF(N1830="sníž. přenesená",J1830,0)</f>
        <v>0</v>
      </c>
      <c r="BI1830" s="140">
        <f>IF(N1830="nulová",J1830,0)</f>
        <v>0</v>
      </c>
      <c r="BJ1830" s="18" t="s">
        <v>82</v>
      </c>
      <c r="BK1830" s="140">
        <f>ROUND(I1830*H1830,2)</f>
        <v>0</v>
      </c>
      <c r="BL1830" s="18" t="s">
        <v>687</v>
      </c>
      <c r="BM1830" s="139" t="s">
        <v>2140</v>
      </c>
    </row>
    <row r="1831" spans="2:65" s="13" customFormat="1" ht="11.25">
      <c r="B1831" s="152"/>
      <c r="D1831" s="146" t="s">
        <v>140</v>
      </c>
      <c r="F1831" s="154" t="s">
        <v>2141</v>
      </c>
      <c r="H1831" s="155">
        <v>196</v>
      </c>
      <c r="I1831" s="156"/>
      <c r="L1831" s="152"/>
      <c r="M1831" s="157"/>
      <c r="T1831" s="158"/>
      <c r="AT1831" s="153" t="s">
        <v>140</v>
      </c>
      <c r="AU1831" s="153" t="s">
        <v>84</v>
      </c>
      <c r="AV1831" s="13" t="s">
        <v>84</v>
      </c>
      <c r="AW1831" s="13" t="s">
        <v>4</v>
      </c>
      <c r="AX1831" s="13" t="s">
        <v>82</v>
      </c>
      <c r="AY1831" s="153" t="s">
        <v>129</v>
      </c>
    </row>
    <row r="1832" spans="2:65" s="1" customFormat="1" ht="33" customHeight="1">
      <c r="B1832" s="33"/>
      <c r="C1832" s="128" t="s">
        <v>2142</v>
      </c>
      <c r="D1832" s="128" t="s">
        <v>131</v>
      </c>
      <c r="E1832" s="129" t="s">
        <v>2143</v>
      </c>
      <c r="F1832" s="130" t="s">
        <v>2144</v>
      </c>
      <c r="G1832" s="131" t="s">
        <v>574</v>
      </c>
      <c r="H1832" s="132">
        <v>12.641999999999999</v>
      </c>
      <c r="I1832" s="133"/>
      <c r="J1832" s="134">
        <f>ROUND(I1832*H1832,2)</f>
        <v>0</v>
      </c>
      <c r="K1832" s="130" t="s">
        <v>135</v>
      </c>
      <c r="L1832" s="33"/>
      <c r="M1832" s="135" t="s">
        <v>19</v>
      </c>
      <c r="N1832" s="136" t="s">
        <v>45</v>
      </c>
      <c r="P1832" s="137">
        <f>O1832*H1832</f>
        <v>0</v>
      </c>
      <c r="Q1832" s="137">
        <v>0</v>
      </c>
      <c r="R1832" s="137">
        <f>Q1832*H1832</f>
        <v>0</v>
      </c>
      <c r="S1832" s="137">
        <v>0</v>
      </c>
      <c r="T1832" s="138">
        <f>S1832*H1832</f>
        <v>0</v>
      </c>
      <c r="AR1832" s="139" t="s">
        <v>687</v>
      </c>
      <c r="AT1832" s="139" t="s">
        <v>131</v>
      </c>
      <c r="AU1832" s="139" t="s">
        <v>84</v>
      </c>
      <c r="AY1832" s="18" t="s">
        <v>129</v>
      </c>
      <c r="BE1832" s="140">
        <f>IF(N1832="základní",J1832,0)</f>
        <v>0</v>
      </c>
      <c r="BF1832" s="140">
        <f>IF(N1832="snížená",J1832,0)</f>
        <v>0</v>
      </c>
      <c r="BG1832" s="140">
        <f>IF(N1832="zákl. přenesená",J1832,0)</f>
        <v>0</v>
      </c>
      <c r="BH1832" s="140">
        <f>IF(N1832="sníž. přenesená",J1832,0)</f>
        <v>0</v>
      </c>
      <c r="BI1832" s="140">
        <f>IF(N1832="nulová",J1832,0)</f>
        <v>0</v>
      </c>
      <c r="BJ1832" s="18" t="s">
        <v>82</v>
      </c>
      <c r="BK1832" s="140">
        <f>ROUND(I1832*H1832,2)</f>
        <v>0</v>
      </c>
      <c r="BL1832" s="18" t="s">
        <v>687</v>
      </c>
      <c r="BM1832" s="139" t="s">
        <v>2145</v>
      </c>
    </row>
    <row r="1833" spans="2:65" s="1" customFormat="1" ht="11.25">
      <c r="B1833" s="33"/>
      <c r="D1833" s="141" t="s">
        <v>138</v>
      </c>
      <c r="F1833" s="142" t="s">
        <v>2146</v>
      </c>
      <c r="I1833" s="143"/>
      <c r="L1833" s="33"/>
      <c r="M1833" s="144"/>
      <c r="T1833" s="54"/>
      <c r="AT1833" s="18" t="s">
        <v>138</v>
      </c>
      <c r="AU1833" s="18" t="s">
        <v>84</v>
      </c>
    </row>
    <row r="1834" spans="2:65" s="1" customFormat="1" ht="55.5" customHeight="1">
      <c r="B1834" s="33"/>
      <c r="C1834" s="128" t="s">
        <v>2147</v>
      </c>
      <c r="D1834" s="128" t="s">
        <v>131</v>
      </c>
      <c r="E1834" s="129" t="s">
        <v>2148</v>
      </c>
      <c r="F1834" s="130" t="s">
        <v>2149</v>
      </c>
      <c r="G1834" s="131" t="s">
        <v>574</v>
      </c>
      <c r="H1834" s="132">
        <v>12.641999999999999</v>
      </c>
      <c r="I1834" s="133"/>
      <c r="J1834" s="134">
        <f>ROUND(I1834*H1834,2)</f>
        <v>0</v>
      </c>
      <c r="K1834" s="130" t="s">
        <v>135</v>
      </c>
      <c r="L1834" s="33"/>
      <c r="M1834" s="135" t="s">
        <v>19</v>
      </c>
      <c r="N1834" s="136" t="s">
        <v>45</v>
      </c>
      <c r="P1834" s="137">
        <f>O1834*H1834</f>
        <v>0</v>
      </c>
      <c r="Q1834" s="137">
        <v>0</v>
      </c>
      <c r="R1834" s="137">
        <f>Q1834*H1834</f>
        <v>0</v>
      </c>
      <c r="S1834" s="137">
        <v>0</v>
      </c>
      <c r="T1834" s="138">
        <f>S1834*H1834</f>
        <v>0</v>
      </c>
      <c r="AR1834" s="139" t="s">
        <v>687</v>
      </c>
      <c r="AT1834" s="139" t="s">
        <v>131</v>
      </c>
      <c r="AU1834" s="139" t="s">
        <v>84</v>
      </c>
      <c r="AY1834" s="18" t="s">
        <v>129</v>
      </c>
      <c r="BE1834" s="140">
        <f>IF(N1834="základní",J1834,0)</f>
        <v>0</v>
      </c>
      <c r="BF1834" s="140">
        <f>IF(N1834="snížená",J1834,0)</f>
        <v>0</v>
      </c>
      <c r="BG1834" s="140">
        <f>IF(N1834="zákl. přenesená",J1834,0)</f>
        <v>0</v>
      </c>
      <c r="BH1834" s="140">
        <f>IF(N1834="sníž. přenesená",J1834,0)</f>
        <v>0</v>
      </c>
      <c r="BI1834" s="140">
        <f>IF(N1834="nulová",J1834,0)</f>
        <v>0</v>
      </c>
      <c r="BJ1834" s="18" t="s">
        <v>82</v>
      </c>
      <c r="BK1834" s="140">
        <f>ROUND(I1834*H1834,2)</f>
        <v>0</v>
      </c>
      <c r="BL1834" s="18" t="s">
        <v>687</v>
      </c>
      <c r="BM1834" s="139" t="s">
        <v>2150</v>
      </c>
    </row>
    <row r="1835" spans="2:65" s="1" customFormat="1" ht="11.25">
      <c r="B1835" s="33"/>
      <c r="D1835" s="141" t="s">
        <v>138</v>
      </c>
      <c r="F1835" s="142" t="s">
        <v>2151</v>
      </c>
      <c r="I1835" s="143"/>
      <c r="L1835" s="33"/>
      <c r="M1835" s="184"/>
      <c r="N1835" s="185"/>
      <c r="O1835" s="185"/>
      <c r="P1835" s="185"/>
      <c r="Q1835" s="185"/>
      <c r="R1835" s="185"/>
      <c r="S1835" s="185"/>
      <c r="T1835" s="186"/>
      <c r="AT1835" s="18" t="s">
        <v>138</v>
      </c>
      <c r="AU1835" s="18" t="s">
        <v>84</v>
      </c>
    </row>
    <row r="1836" spans="2:65" s="1" customFormat="1" ht="6.95" customHeight="1">
      <c r="B1836" s="42"/>
      <c r="C1836" s="43"/>
      <c r="D1836" s="43"/>
      <c r="E1836" s="43"/>
      <c r="F1836" s="43"/>
      <c r="G1836" s="43"/>
      <c r="H1836" s="43"/>
      <c r="I1836" s="43"/>
      <c r="J1836" s="43"/>
      <c r="K1836" s="43"/>
      <c r="L1836" s="33"/>
    </row>
  </sheetData>
  <sheetProtection algorithmName="SHA-512" hashValue="c3OjK1nTTQetGjvKg2iaDD4gR+VYGxDHB3Gmf4XXH7X+mu4LB82GxiUpI2CNwVtz+PagY08bCL60/UpxVJmKNw==" saltValue="5kuoQQadnBVAitw8IasHF7vetguT9mWy2GSSMr9ZG+9DyZ+0vl+PB+OshtKhE3VMqASmPyniQB1rh0YwyBtwkg==" spinCount="100000" sheet="1" objects="1" scenarios="1" formatColumns="0" formatRows="0" autoFilter="0"/>
  <autoFilter ref="C97:K1835" xr:uid="{00000000-0009-0000-0000-000001000000}"/>
  <mergeCells count="9">
    <mergeCell ref="E50:H50"/>
    <mergeCell ref="E88:H88"/>
    <mergeCell ref="E90:H90"/>
    <mergeCell ref="L2:V2"/>
    <mergeCell ref="E7:H7"/>
    <mergeCell ref="E9:H9"/>
    <mergeCell ref="E18:H18"/>
    <mergeCell ref="E27:H27"/>
    <mergeCell ref="E48:H48"/>
  </mergeCells>
  <hyperlinks>
    <hyperlink ref="F102" r:id="rId1" xr:uid="{00000000-0004-0000-0100-000000000000}"/>
    <hyperlink ref="F107" r:id="rId2" xr:uid="{00000000-0004-0000-0100-000001000000}"/>
    <hyperlink ref="F112" r:id="rId3" xr:uid="{00000000-0004-0000-0100-000002000000}"/>
    <hyperlink ref="F117" r:id="rId4" xr:uid="{00000000-0004-0000-0100-000003000000}"/>
    <hyperlink ref="F119" r:id="rId5" xr:uid="{00000000-0004-0000-0100-000004000000}"/>
    <hyperlink ref="F121" r:id="rId6" xr:uid="{00000000-0004-0000-0100-000005000000}"/>
    <hyperlink ref="F123" r:id="rId7" xr:uid="{00000000-0004-0000-0100-000006000000}"/>
    <hyperlink ref="F125" r:id="rId8" xr:uid="{00000000-0004-0000-0100-000007000000}"/>
    <hyperlink ref="F127" r:id="rId9" xr:uid="{00000000-0004-0000-0100-000008000000}"/>
    <hyperlink ref="F138" r:id="rId10" xr:uid="{00000000-0004-0000-0100-000009000000}"/>
    <hyperlink ref="F156" r:id="rId11" xr:uid="{00000000-0004-0000-0100-00000A000000}"/>
    <hyperlink ref="F166" r:id="rId12" xr:uid="{00000000-0004-0000-0100-00000B000000}"/>
    <hyperlink ref="F189" r:id="rId13" xr:uid="{00000000-0004-0000-0100-00000C000000}"/>
    <hyperlink ref="F196" r:id="rId14" xr:uid="{00000000-0004-0000-0100-00000D000000}"/>
    <hyperlink ref="F205" r:id="rId15" xr:uid="{00000000-0004-0000-0100-00000E000000}"/>
    <hyperlink ref="F209" r:id="rId16" xr:uid="{00000000-0004-0000-0100-00000F000000}"/>
    <hyperlink ref="F218" r:id="rId17" xr:uid="{00000000-0004-0000-0100-000010000000}"/>
    <hyperlink ref="F220" r:id="rId18" xr:uid="{00000000-0004-0000-0100-000011000000}"/>
    <hyperlink ref="F222" r:id="rId19" xr:uid="{00000000-0004-0000-0100-000012000000}"/>
    <hyperlink ref="F224" r:id="rId20" xr:uid="{00000000-0004-0000-0100-000013000000}"/>
    <hyperlink ref="F232" r:id="rId21" xr:uid="{00000000-0004-0000-0100-000014000000}"/>
    <hyperlink ref="F241" r:id="rId22" xr:uid="{00000000-0004-0000-0100-000015000000}"/>
    <hyperlink ref="F248" r:id="rId23" xr:uid="{00000000-0004-0000-0100-000016000000}"/>
    <hyperlink ref="F259" r:id="rId24" xr:uid="{00000000-0004-0000-0100-000017000000}"/>
    <hyperlink ref="F279" r:id="rId25" xr:uid="{00000000-0004-0000-0100-000018000000}"/>
    <hyperlink ref="F288" r:id="rId26" xr:uid="{00000000-0004-0000-0100-000019000000}"/>
    <hyperlink ref="F290" r:id="rId27" xr:uid="{00000000-0004-0000-0100-00001A000000}"/>
    <hyperlink ref="F295" r:id="rId28" xr:uid="{00000000-0004-0000-0100-00001B000000}"/>
    <hyperlink ref="F305" r:id="rId29" xr:uid="{00000000-0004-0000-0100-00001C000000}"/>
    <hyperlink ref="F315" r:id="rId30" xr:uid="{00000000-0004-0000-0100-00001D000000}"/>
    <hyperlink ref="F320" r:id="rId31" xr:uid="{00000000-0004-0000-0100-00001E000000}"/>
    <hyperlink ref="F330" r:id="rId32" xr:uid="{00000000-0004-0000-0100-00001F000000}"/>
    <hyperlink ref="F340" r:id="rId33" xr:uid="{00000000-0004-0000-0100-000020000000}"/>
    <hyperlink ref="F345" r:id="rId34" xr:uid="{00000000-0004-0000-0100-000021000000}"/>
    <hyperlink ref="F355" r:id="rId35" xr:uid="{00000000-0004-0000-0100-000022000000}"/>
    <hyperlink ref="F365" r:id="rId36" xr:uid="{00000000-0004-0000-0100-000023000000}"/>
    <hyperlink ref="F401" r:id="rId37" xr:uid="{00000000-0004-0000-0100-000024000000}"/>
    <hyperlink ref="F407" r:id="rId38" xr:uid="{00000000-0004-0000-0100-000025000000}"/>
    <hyperlink ref="F411" r:id="rId39" xr:uid="{00000000-0004-0000-0100-000026000000}"/>
    <hyperlink ref="F415" r:id="rId40" xr:uid="{00000000-0004-0000-0100-000027000000}"/>
    <hyperlink ref="F428" r:id="rId41" xr:uid="{00000000-0004-0000-0100-000028000000}"/>
    <hyperlink ref="F435" r:id="rId42" xr:uid="{00000000-0004-0000-0100-000029000000}"/>
    <hyperlink ref="F462" r:id="rId43" xr:uid="{00000000-0004-0000-0100-00002A000000}"/>
    <hyperlink ref="F464" r:id="rId44" xr:uid="{00000000-0004-0000-0100-00002B000000}"/>
    <hyperlink ref="F466" r:id="rId45" xr:uid="{00000000-0004-0000-0100-00002C000000}"/>
    <hyperlink ref="F468" r:id="rId46" xr:uid="{00000000-0004-0000-0100-00002D000000}"/>
    <hyperlink ref="F470" r:id="rId47" xr:uid="{00000000-0004-0000-0100-00002E000000}"/>
    <hyperlink ref="F473" r:id="rId48" xr:uid="{00000000-0004-0000-0100-00002F000000}"/>
    <hyperlink ref="F476" r:id="rId49" xr:uid="{00000000-0004-0000-0100-000030000000}"/>
    <hyperlink ref="F485" r:id="rId50" xr:uid="{00000000-0004-0000-0100-000031000000}"/>
    <hyperlink ref="F489" r:id="rId51" xr:uid="{00000000-0004-0000-0100-000032000000}"/>
    <hyperlink ref="F508" r:id="rId52" xr:uid="{00000000-0004-0000-0100-000033000000}"/>
    <hyperlink ref="F511" r:id="rId53" xr:uid="{00000000-0004-0000-0100-000034000000}"/>
    <hyperlink ref="F520" r:id="rId54" xr:uid="{00000000-0004-0000-0100-000035000000}"/>
    <hyperlink ref="F524" r:id="rId55" xr:uid="{00000000-0004-0000-0100-000036000000}"/>
    <hyperlink ref="F528" r:id="rId56" xr:uid="{00000000-0004-0000-0100-000037000000}"/>
    <hyperlink ref="F537" r:id="rId57" xr:uid="{00000000-0004-0000-0100-000038000000}"/>
    <hyperlink ref="F599" r:id="rId58" xr:uid="{00000000-0004-0000-0100-000039000000}"/>
    <hyperlink ref="F604" r:id="rId59" xr:uid="{00000000-0004-0000-0100-00003A000000}"/>
    <hyperlink ref="F649" r:id="rId60" xr:uid="{00000000-0004-0000-0100-00003B000000}"/>
    <hyperlink ref="F652" r:id="rId61" xr:uid="{00000000-0004-0000-0100-00003C000000}"/>
    <hyperlink ref="F655" r:id="rId62" xr:uid="{00000000-0004-0000-0100-00003D000000}"/>
    <hyperlink ref="F662" r:id="rId63" xr:uid="{00000000-0004-0000-0100-00003E000000}"/>
    <hyperlink ref="F665" r:id="rId64" xr:uid="{00000000-0004-0000-0100-00003F000000}"/>
    <hyperlink ref="F671" r:id="rId65" xr:uid="{00000000-0004-0000-0100-000040000000}"/>
    <hyperlink ref="F673" r:id="rId66" xr:uid="{00000000-0004-0000-0100-000041000000}"/>
    <hyperlink ref="F711" r:id="rId67" xr:uid="{00000000-0004-0000-0100-000042000000}"/>
    <hyperlink ref="F717" r:id="rId68" xr:uid="{00000000-0004-0000-0100-000043000000}"/>
    <hyperlink ref="F727" r:id="rId69" xr:uid="{00000000-0004-0000-0100-000044000000}"/>
    <hyperlink ref="F735" r:id="rId70" xr:uid="{00000000-0004-0000-0100-000045000000}"/>
    <hyperlink ref="F760" r:id="rId71" xr:uid="{00000000-0004-0000-0100-000046000000}"/>
    <hyperlink ref="F770" r:id="rId72" xr:uid="{00000000-0004-0000-0100-000047000000}"/>
    <hyperlink ref="F775" r:id="rId73" xr:uid="{00000000-0004-0000-0100-000048000000}"/>
    <hyperlink ref="F783" r:id="rId74" xr:uid="{00000000-0004-0000-0100-000049000000}"/>
    <hyperlink ref="F800" r:id="rId75" xr:uid="{00000000-0004-0000-0100-00004A000000}"/>
    <hyperlink ref="F808" r:id="rId76" xr:uid="{00000000-0004-0000-0100-00004B000000}"/>
    <hyperlink ref="F813" r:id="rId77" xr:uid="{00000000-0004-0000-0100-00004C000000}"/>
    <hyperlink ref="F815" r:id="rId78" xr:uid="{00000000-0004-0000-0100-00004D000000}"/>
    <hyperlink ref="F831" r:id="rId79" xr:uid="{00000000-0004-0000-0100-00004E000000}"/>
    <hyperlink ref="F833" r:id="rId80" xr:uid="{00000000-0004-0000-0100-00004F000000}"/>
    <hyperlink ref="F837" r:id="rId81" xr:uid="{00000000-0004-0000-0100-000050000000}"/>
    <hyperlink ref="F851" r:id="rId82" xr:uid="{00000000-0004-0000-0100-000051000000}"/>
    <hyperlink ref="F856" r:id="rId83" xr:uid="{00000000-0004-0000-0100-000052000000}"/>
    <hyperlink ref="F863" r:id="rId84" xr:uid="{00000000-0004-0000-0100-000053000000}"/>
    <hyperlink ref="F873" r:id="rId85" xr:uid="{00000000-0004-0000-0100-000054000000}"/>
    <hyperlink ref="F892" r:id="rId86" xr:uid="{00000000-0004-0000-0100-000055000000}"/>
    <hyperlink ref="F900" r:id="rId87" xr:uid="{00000000-0004-0000-0100-000056000000}"/>
    <hyperlink ref="F919" r:id="rId88" xr:uid="{00000000-0004-0000-0100-000057000000}"/>
    <hyperlink ref="F926" r:id="rId89" xr:uid="{00000000-0004-0000-0100-000058000000}"/>
    <hyperlink ref="F931" r:id="rId90" xr:uid="{00000000-0004-0000-0100-000059000000}"/>
    <hyperlink ref="F939" r:id="rId91" xr:uid="{00000000-0004-0000-0100-00005A000000}"/>
    <hyperlink ref="F950" r:id="rId92" xr:uid="{00000000-0004-0000-0100-00005B000000}"/>
    <hyperlink ref="F958" r:id="rId93" xr:uid="{00000000-0004-0000-0100-00005C000000}"/>
    <hyperlink ref="F961" r:id="rId94" xr:uid="{00000000-0004-0000-0100-00005D000000}"/>
    <hyperlink ref="F980" r:id="rId95" xr:uid="{00000000-0004-0000-0100-00005E000000}"/>
    <hyperlink ref="F991" r:id="rId96" xr:uid="{00000000-0004-0000-0100-00005F000000}"/>
    <hyperlink ref="F997" r:id="rId97" xr:uid="{00000000-0004-0000-0100-000060000000}"/>
    <hyperlink ref="F1004" r:id="rId98" xr:uid="{00000000-0004-0000-0100-000061000000}"/>
    <hyperlink ref="F1014" r:id="rId99" xr:uid="{00000000-0004-0000-0100-000062000000}"/>
    <hyperlink ref="F1022" r:id="rId100" xr:uid="{00000000-0004-0000-0100-000063000000}"/>
    <hyperlink ref="F1029" r:id="rId101" xr:uid="{00000000-0004-0000-0100-000064000000}"/>
    <hyperlink ref="F1034" r:id="rId102" xr:uid="{00000000-0004-0000-0100-000065000000}"/>
    <hyperlink ref="F1043" r:id="rId103" xr:uid="{00000000-0004-0000-0100-000066000000}"/>
    <hyperlink ref="F1047" r:id="rId104" xr:uid="{00000000-0004-0000-0100-000067000000}"/>
    <hyperlink ref="F1053" r:id="rId105" xr:uid="{00000000-0004-0000-0100-000068000000}"/>
    <hyperlink ref="F1061" r:id="rId106" xr:uid="{00000000-0004-0000-0100-000069000000}"/>
    <hyperlink ref="F1069" r:id="rId107" xr:uid="{00000000-0004-0000-0100-00006A000000}"/>
    <hyperlink ref="F1101" r:id="rId108" xr:uid="{00000000-0004-0000-0100-00006B000000}"/>
    <hyperlink ref="F1118" r:id="rId109" xr:uid="{00000000-0004-0000-0100-00006C000000}"/>
    <hyperlink ref="F1130" r:id="rId110" xr:uid="{00000000-0004-0000-0100-00006D000000}"/>
    <hyperlink ref="F1142" r:id="rId111" xr:uid="{00000000-0004-0000-0100-00006E000000}"/>
    <hyperlink ref="F1154" r:id="rId112" xr:uid="{00000000-0004-0000-0100-00006F000000}"/>
    <hyperlink ref="F1170" r:id="rId113" xr:uid="{00000000-0004-0000-0100-000070000000}"/>
    <hyperlink ref="F1177" r:id="rId114" xr:uid="{00000000-0004-0000-0100-000071000000}"/>
    <hyperlink ref="F1189" r:id="rId115" xr:uid="{00000000-0004-0000-0100-000072000000}"/>
    <hyperlink ref="F1221" r:id="rId116" xr:uid="{00000000-0004-0000-0100-000073000000}"/>
    <hyperlink ref="F1232" r:id="rId117" xr:uid="{00000000-0004-0000-0100-000074000000}"/>
    <hyperlink ref="F1239" r:id="rId118" xr:uid="{00000000-0004-0000-0100-000075000000}"/>
    <hyperlink ref="F1246" r:id="rId119" xr:uid="{00000000-0004-0000-0100-000076000000}"/>
    <hyperlink ref="F1254" r:id="rId120" xr:uid="{00000000-0004-0000-0100-000077000000}"/>
    <hyperlink ref="F1263" r:id="rId121" xr:uid="{00000000-0004-0000-0100-000078000000}"/>
    <hyperlink ref="F1270" r:id="rId122" xr:uid="{00000000-0004-0000-0100-000079000000}"/>
    <hyperlink ref="F1280" r:id="rId123" xr:uid="{00000000-0004-0000-0100-00007A000000}"/>
    <hyperlink ref="F1287" r:id="rId124" xr:uid="{00000000-0004-0000-0100-00007B000000}"/>
    <hyperlink ref="F1296" r:id="rId125" xr:uid="{00000000-0004-0000-0100-00007C000000}"/>
    <hyperlink ref="F1304" r:id="rId126" xr:uid="{00000000-0004-0000-0100-00007D000000}"/>
    <hyperlink ref="F1312" r:id="rId127" xr:uid="{00000000-0004-0000-0100-00007E000000}"/>
    <hyperlink ref="F1319" r:id="rId128" xr:uid="{00000000-0004-0000-0100-00007F000000}"/>
    <hyperlink ref="F1326" r:id="rId129" xr:uid="{00000000-0004-0000-0100-000080000000}"/>
    <hyperlink ref="F1342" r:id="rId130" xr:uid="{00000000-0004-0000-0100-000081000000}"/>
    <hyperlink ref="F1350" r:id="rId131" xr:uid="{00000000-0004-0000-0100-000082000000}"/>
    <hyperlink ref="F1363" r:id="rId132" xr:uid="{00000000-0004-0000-0100-000083000000}"/>
    <hyperlink ref="F1369" r:id="rId133" xr:uid="{00000000-0004-0000-0100-000084000000}"/>
    <hyperlink ref="F1381" r:id="rId134" xr:uid="{00000000-0004-0000-0100-000085000000}"/>
    <hyperlink ref="F1388" r:id="rId135" xr:uid="{00000000-0004-0000-0100-000086000000}"/>
    <hyperlink ref="F1392" r:id="rId136" xr:uid="{00000000-0004-0000-0100-000087000000}"/>
    <hyperlink ref="F1394" r:id="rId137" xr:uid="{00000000-0004-0000-0100-000088000000}"/>
    <hyperlink ref="F1396" r:id="rId138" xr:uid="{00000000-0004-0000-0100-000089000000}"/>
    <hyperlink ref="F1400" r:id="rId139" xr:uid="{00000000-0004-0000-0100-00008A000000}"/>
    <hyperlink ref="F1407" r:id="rId140" xr:uid="{00000000-0004-0000-0100-00008B000000}"/>
    <hyperlink ref="F1409" r:id="rId141" xr:uid="{00000000-0004-0000-0100-00008C000000}"/>
    <hyperlink ref="F1416" r:id="rId142" xr:uid="{00000000-0004-0000-0100-00008D000000}"/>
    <hyperlink ref="F1423" r:id="rId143" xr:uid="{00000000-0004-0000-0100-00008E000000}"/>
    <hyperlink ref="F1430" r:id="rId144" xr:uid="{00000000-0004-0000-0100-00008F000000}"/>
    <hyperlink ref="F1434" r:id="rId145" xr:uid="{00000000-0004-0000-0100-000090000000}"/>
    <hyperlink ref="F1438" r:id="rId146" xr:uid="{00000000-0004-0000-0100-000091000000}"/>
    <hyperlink ref="F1442" r:id="rId147" xr:uid="{00000000-0004-0000-0100-000092000000}"/>
    <hyperlink ref="F1451" r:id="rId148" xr:uid="{00000000-0004-0000-0100-000093000000}"/>
    <hyperlink ref="F1455" r:id="rId149" xr:uid="{00000000-0004-0000-0100-000094000000}"/>
    <hyperlink ref="F1464" r:id="rId150" xr:uid="{00000000-0004-0000-0100-000095000000}"/>
    <hyperlink ref="F1471" r:id="rId151" xr:uid="{00000000-0004-0000-0100-000096000000}"/>
    <hyperlink ref="F1575" r:id="rId152" xr:uid="{00000000-0004-0000-0100-000097000000}"/>
    <hyperlink ref="F1579" r:id="rId153" xr:uid="{00000000-0004-0000-0100-000098000000}"/>
    <hyperlink ref="F1583" r:id="rId154" xr:uid="{00000000-0004-0000-0100-000099000000}"/>
    <hyperlink ref="F1585" r:id="rId155" xr:uid="{00000000-0004-0000-0100-00009A000000}"/>
    <hyperlink ref="F1589" r:id="rId156" xr:uid="{00000000-0004-0000-0100-00009B000000}"/>
    <hyperlink ref="F1591" r:id="rId157" xr:uid="{00000000-0004-0000-0100-00009C000000}"/>
    <hyperlink ref="F1593" r:id="rId158" xr:uid="{00000000-0004-0000-0100-00009D000000}"/>
    <hyperlink ref="F1611" r:id="rId159" xr:uid="{00000000-0004-0000-0100-00009E000000}"/>
    <hyperlink ref="F1622" r:id="rId160" xr:uid="{00000000-0004-0000-0100-00009F000000}"/>
    <hyperlink ref="F1624" r:id="rId161" xr:uid="{00000000-0004-0000-0100-0000A0000000}"/>
    <hyperlink ref="F1626" r:id="rId162" xr:uid="{00000000-0004-0000-0100-0000A1000000}"/>
    <hyperlink ref="F1631" r:id="rId163" xr:uid="{00000000-0004-0000-0100-0000A2000000}"/>
    <hyperlink ref="F1633" r:id="rId164" xr:uid="{00000000-0004-0000-0100-0000A3000000}"/>
    <hyperlink ref="F1636" r:id="rId165" xr:uid="{00000000-0004-0000-0100-0000A4000000}"/>
    <hyperlink ref="F1639" r:id="rId166" xr:uid="{00000000-0004-0000-0100-0000A5000000}"/>
    <hyperlink ref="F1642" r:id="rId167" xr:uid="{00000000-0004-0000-0100-0000A6000000}"/>
    <hyperlink ref="F1644" r:id="rId168" xr:uid="{00000000-0004-0000-0100-0000A7000000}"/>
    <hyperlink ref="F1647" r:id="rId169" xr:uid="{00000000-0004-0000-0100-0000A8000000}"/>
    <hyperlink ref="F1653" r:id="rId170" xr:uid="{00000000-0004-0000-0100-0000A9000000}"/>
    <hyperlink ref="F1656" r:id="rId171" xr:uid="{00000000-0004-0000-0100-0000AA000000}"/>
    <hyperlink ref="F1663" r:id="rId172" xr:uid="{00000000-0004-0000-0100-0000AB000000}"/>
    <hyperlink ref="F1680" r:id="rId173" xr:uid="{00000000-0004-0000-0100-0000AC000000}"/>
    <hyperlink ref="F1682" r:id="rId174" xr:uid="{00000000-0004-0000-0100-0000AD000000}"/>
    <hyperlink ref="F1686" r:id="rId175" xr:uid="{00000000-0004-0000-0100-0000AE000000}"/>
    <hyperlink ref="F1700" r:id="rId176" xr:uid="{00000000-0004-0000-0100-0000AF000000}"/>
    <hyperlink ref="F1709" r:id="rId177" xr:uid="{00000000-0004-0000-0100-0000B0000000}"/>
    <hyperlink ref="F1724" r:id="rId178" xr:uid="{00000000-0004-0000-0100-0000B1000000}"/>
    <hyperlink ref="F1734" r:id="rId179" xr:uid="{00000000-0004-0000-0100-0000B2000000}"/>
    <hyperlink ref="F1736" r:id="rId180" xr:uid="{00000000-0004-0000-0100-0000B3000000}"/>
    <hyperlink ref="F1738" r:id="rId181" xr:uid="{00000000-0004-0000-0100-0000B4000000}"/>
    <hyperlink ref="F1747" r:id="rId182" xr:uid="{00000000-0004-0000-0100-0000B5000000}"/>
    <hyperlink ref="F1778" r:id="rId183" xr:uid="{00000000-0004-0000-0100-0000B6000000}"/>
    <hyperlink ref="F1800" r:id="rId184" xr:uid="{00000000-0004-0000-0100-0000B7000000}"/>
    <hyperlink ref="F1806" r:id="rId185" xr:uid="{00000000-0004-0000-0100-0000B8000000}"/>
    <hyperlink ref="F1811" r:id="rId186" xr:uid="{00000000-0004-0000-0100-0000B9000000}"/>
    <hyperlink ref="F1816" r:id="rId187" xr:uid="{00000000-0004-0000-0100-0000BA000000}"/>
    <hyperlink ref="F1826" r:id="rId188" xr:uid="{00000000-0004-0000-0100-0000BB000000}"/>
    <hyperlink ref="F1829" r:id="rId189" xr:uid="{00000000-0004-0000-0100-0000BC000000}"/>
    <hyperlink ref="F1833" r:id="rId190" xr:uid="{00000000-0004-0000-0100-0000BD000000}"/>
    <hyperlink ref="F1835" r:id="rId191" xr:uid="{00000000-0004-0000-0100-0000B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0"/>
      <c r="M2" s="280"/>
      <c r="N2" s="280"/>
      <c r="O2" s="280"/>
      <c r="P2" s="280"/>
      <c r="Q2" s="280"/>
      <c r="R2" s="280"/>
      <c r="S2" s="280"/>
      <c r="T2" s="280"/>
      <c r="U2" s="280"/>
      <c r="V2" s="280"/>
      <c r="AT2" s="18" t="s">
        <v>87</v>
      </c>
    </row>
    <row r="3" spans="2:46" ht="6.95" customHeight="1">
      <c r="B3" s="19"/>
      <c r="C3" s="20"/>
      <c r="D3" s="20"/>
      <c r="E3" s="20"/>
      <c r="F3" s="20"/>
      <c r="G3" s="20"/>
      <c r="H3" s="20"/>
      <c r="I3" s="20"/>
      <c r="J3" s="20"/>
      <c r="K3" s="20"/>
      <c r="L3" s="21"/>
      <c r="AT3" s="18" t="s">
        <v>84</v>
      </c>
    </row>
    <row r="4" spans="2:46" ht="24.95" customHeight="1">
      <c r="B4" s="21"/>
      <c r="D4" s="22" t="s">
        <v>88</v>
      </c>
      <c r="L4" s="21"/>
      <c r="M4" s="86" t="s">
        <v>10</v>
      </c>
      <c r="AT4" s="18" t="s">
        <v>4</v>
      </c>
    </row>
    <row r="5" spans="2:46" ht="6.95" customHeight="1">
      <c r="B5" s="21"/>
      <c r="L5" s="21"/>
    </row>
    <row r="6" spans="2:46" ht="12" customHeight="1">
      <c r="B6" s="21"/>
      <c r="D6" s="28" t="s">
        <v>16</v>
      </c>
      <c r="L6" s="21"/>
    </row>
    <row r="7" spans="2:46" ht="16.5" customHeight="1">
      <c r="B7" s="21"/>
      <c r="E7" s="313" t="str">
        <f>'Rekapitulace stavby'!K6</f>
        <v>POSÍLENÍ VODOVODNÍ SITĚ V JIHLAVĚ - SV VĚTEV</v>
      </c>
      <c r="F7" s="314"/>
      <c r="G7" s="314"/>
      <c r="H7" s="314"/>
      <c r="L7" s="21"/>
    </row>
    <row r="8" spans="2:46" s="1" customFormat="1" ht="12" customHeight="1">
      <c r="B8" s="33"/>
      <c r="D8" s="28" t="s">
        <v>89</v>
      </c>
      <c r="L8" s="33"/>
    </row>
    <row r="9" spans="2:46" s="1" customFormat="1" ht="16.5" customHeight="1">
      <c r="B9" s="33"/>
      <c r="E9" s="295" t="s">
        <v>2152</v>
      </c>
      <c r="F9" s="315"/>
      <c r="G9" s="315"/>
      <c r="H9" s="31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14. 4. 2025</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316" t="str">
        <f>'Rekapitulace stavby'!E14</f>
        <v>Vyplň údaj</v>
      </c>
      <c r="F18" s="279"/>
      <c r="G18" s="279"/>
      <c r="H18" s="279"/>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19</v>
      </c>
      <c r="L21" s="33"/>
    </row>
    <row r="22" spans="2:12" s="1" customFormat="1" ht="6.95" customHeight="1">
      <c r="B22" s="33"/>
      <c r="L22" s="33"/>
    </row>
    <row r="23" spans="2:12" s="1" customFormat="1" ht="12" customHeight="1">
      <c r="B23" s="33"/>
      <c r="D23" s="28" t="s">
        <v>36</v>
      </c>
      <c r="I23" s="28" t="s">
        <v>26</v>
      </c>
      <c r="J23" s="26" t="s">
        <v>19</v>
      </c>
      <c r="L23" s="33"/>
    </row>
    <row r="24" spans="2:12" s="1" customFormat="1" ht="18" customHeight="1">
      <c r="B24" s="33"/>
      <c r="E24" s="26" t="s">
        <v>37</v>
      </c>
      <c r="I24" s="28" t="s">
        <v>29</v>
      </c>
      <c r="J24" s="26" t="s">
        <v>19</v>
      </c>
      <c r="L24" s="33"/>
    </row>
    <row r="25" spans="2:12" s="1" customFormat="1" ht="6.95" customHeight="1">
      <c r="B25" s="33"/>
      <c r="L25" s="33"/>
    </row>
    <row r="26" spans="2:12" s="1" customFormat="1" ht="12" customHeight="1">
      <c r="B26" s="33"/>
      <c r="D26" s="28" t="s">
        <v>38</v>
      </c>
      <c r="L26" s="33"/>
    </row>
    <row r="27" spans="2:12" s="7" customFormat="1" ht="16.5" customHeight="1">
      <c r="B27" s="87"/>
      <c r="E27" s="284" t="s">
        <v>19</v>
      </c>
      <c r="F27" s="284"/>
      <c r="G27" s="284"/>
      <c r="H27" s="284"/>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40</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42</v>
      </c>
      <c r="I32" s="36" t="s">
        <v>41</v>
      </c>
      <c r="J32" s="36" t="s">
        <v>43</v>
      </c>
      <c r="L32" s="33"/>
    </row>
    <row r="33" spans="2:12" s="1" customFormat="1" ht="14.45" customHeight="1">
      <c r="B33" s="33"/>
      <c r="D33" s="53" t="s">
        <v>44</v>
      </c>
      <c r="E33" s="28" t="s">
        <v>45</v>
      </c>
      <c r="F33" s="89">
        <f>ROUND((SUM(BE85:BE203)),  2)</f>
        <v>0</v>
      </c>
      <c r="I33" s="90">
        <v>0.21</v>
      </c>
      <c r="J33" s="89">
        <f>ROUND(((SUM(BE85:BE203))*I33),  2)</f>
        <v>0</v>
      </c>
      <c r="L33" s="33"/>
    </row>
    <row r="34" spans="2:12" s="1" customFormat="1" ht="14.45" customHeight="1">
      <c r="B34" s="33"/>
      <c r="E34" s="28" t="s">
        <v>46</v>
      </c>
      <c r="F34" s="89">
        <f>ROUND((SUM(BF85:BF203)),  2)</f>
        <v>0</v>
      </c>
      <c r="I34" s="90">
        <v>0.12</v>
      </c>
      <c r="J34" s="89">
        <f>ROUND(((SUM(BF85:BF203))*I34),  2)</f>
        <v>0</v>
      </c>
      <c r="L34" s="33"/>
    </row>
    <row r="35" spans="2:12" s="1" customFormat="1" ht="14.45" hidden="1" customHeight="1">
      <c r="B35" s="33"/>
      <c r="E35" s="28" t="s">
        <v>47</v>
      </c>
      <c r="F35" s="89">
        <f>ROUND((SUM(BG85:BG203)),  2)</f>
        <v>0</v>
      </c>
      <c r="I35" s="90">
        <v>0.21</v>
      </c>
      <c r="J35" s="89">
        <f>0</f>
        <v>0</v>
      </c>
      <c r="L35" s="33"/>
    </row>
    <row r="36" spans="2:12" s="1" customFormat="1" ht="14.45" hidden="1" customHeight="1">
      <c r="B36" s="33"/>
      <c r="E36" s="28" t="s">
        <v>48</v>
      </c>
      <c r="F36" s="89">
        <f>ROUND((SUM(BH85:BH203)),  2)</f>
        <v>0</v>
      </c>
      <c r="I36" s="90">
        <v>0.12</v>
      </c>
      <c r="J36" s="89">
        <f>0</f>
        <v>0</v>
      </c>
      <c r="L36" s="33"/>
    </row>
    <row r="37" spans="2:12" s="1" customFormat="1" ht="14.45" hidden="1" customHeight="1">
      <c r="B37" s="33"/>
      <c r="E37" s="28" t="s">
        <v>49</v>
      </c>
      <c r="F37" s="89">
        <f>ROUND((SUM(BI85:BI203)),  2)</f>
        <v>0</v>
      </c>
      <c r="I37" s="90">
        <v>0</v>
      </c>
      <c r="J37" s="89">
        <f>0</f>
        <v>0</v>
      </c>
      <c r="L37" s="33"/>
    </row>
    <row r="38" spans="2:12" s="1" customFormat="1" ht="6.95" customHeight="1">
      <c r="B38" s="33"/>
      <c r="L38" s="33"/>
    </row>
    <row r="39" spans="2:12" s="1" customFormat="1" ht="25.35" customHeight="1">
      <c r="B39" s="33"/>
      <c r="C39" s="91"/>
      <c r="D39" s="92" t="s">
        <v>50</v>
      </c>
      <c r="E39" s="55"/>
      <c r="F39" s="55"/>
      <c r="G39" s="93" t="s">
        <v>51</v>
      </c>
      <c r="H39" s="94" t="s">
        <v>52</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91</v>
      </c>
      <c r="L45" s="33"/>
    </row>
    <row r="46" spans="2:12" s="1" customFormat="1" ht="6.95" customHeight="1">
      <c r="B46" s="33"/>
      <c r="L46" s="33"/>
    </row>
    <row r="47" spans="2:12" s="1" customFormat="1" ht="12" customHeight="1">
      <c r="B47" s="33"/>
      <c r="C47" s="28" t="s">
        <v>16</v>
      </c>
      <c r="L47" s="33"/>
    </row>
    <row r="48" spans="2:12" s="1" customFormat="1" ht="16.5" customHeight="1">
      <c r="B48" s="33"/>
      <c r="E48" s="313" t="str">
        <f>E7</f>
        <v>POSÍLENÍ VODOVODNÍ SITĚ V JIHLAVĚ - SV VĚTEV</v>
      </c>
      <c r="F48" s="314"/>
      <c r="G48" s="314"/>
      <c r="H48" s="314"/>
      <c r="L48" s="33"/>
    </row>
    <row r="49" spans="2:47" s="1" customFormat="1" ht="12" customHeight="1">
      <c r="B49" s="33"/>
      <c r="C49" s="28" t="s">
        <v>89</v>
      </c>
      <c r="L49" s="33"/>
    </row>
    <row r="50" spans="2:47" s="1" customFormat="1" ht="16.5" customHeight="1">
      <c r="B50" s="33"/>
      <c r="E50" s="295" t="str">
        <f>E9</f>
        <v>VON - Vedlejší a ostatní rozpočtové náklady</v>
      </c>
      <c r="F50" s="315"/>
      <c r="G50" s="315"/>
      <c r="H50" s="315"/>
      <c r="L50" s="33"/>
    </row>
    <row r="51" spans="2:47" s="1" customFormat="1" ht="6.95" customHeight="1">
      <c r="B51" s="33"/>
      <c r="L51" s="33"/>
    </row>
    <row r="52" spans="2:47" s="1" customFormat="1" ht="12" customHeight="1">
      <c r="B52" s="33"/>
      <c r="C52" s="28" t="s">
        <v>21</v>
      </c>
      <c r="F52" s="26" t="str">
        <f>F12</f>
        <v>Jihlava</v>
      </c>
      <c r="I52" s="28" t="s">
        <v>23</v>
      </c>
      <c r="J52" s="50" t="str">
        <f>IF(J12="","",J12)</f>
        <v>14. 4. 2025</v>
      </c>
      <c r="L52" s="33"/>
    </row>
    <row r="53" spans="2:47" s="1" customFormat="1" ht="6.95" customHeight="1">
      <c r="B53" s="33"/>
      <c r="L53" s="33"/>
    </row>
    <row r="54" spans="2:47" s="1" customFormat="1" ht="40.15" customHeight="1">
      <c r="B54" s="33"/>
      <c r="C54" s="28" t="s">
        <v>25</v>
      </c>
      <c r="F54" s="26" t="str">
        <f>E15</f>
        <v>Statutární město Jihlava</v>
      </c>
      <c r="I54" s="28" t="s">
        <v>32</v>
      </c>
      <c r="J54" s="31" t="str">
        <f>E21</f>
        <v>Vodohospodářský rozvoj a výstavba a.s., Praha</v>
      </c>
      <c r="L54" s="33"/>
    </row>
    <row r="55" spans="2:47" s="1" customFormat="1" ht="15.2" customHeight="1">
      <c r="B55" s="33"/>
      <c r="C55" s="28" t="s">
        <v>30</v>
      </c>
      <c r="F55" s="26" t="str">
        <f>IF(E18="","",E18)</f>
        <v>Vyplň údaj</v>
      </c>
      <c r="I55" s="28" t="s">
        <v>36</v>
      </c>
      <c r="J55" s="31" t="str">
        <f>E24</f>
        <v>M. Morská</v>
      </c>
      <c r="L55" s="33"/>
    </row>
    <row r="56" spans="2:47" s="1" customFormat="1" ht="10.35" customHeight="1">
      <c r="B56" s="33"/>
      <c r="L56" s="33"/>
    </row>
    <row r="57" spans="2:47" s="1" customFormat="1" ht="29.25" customHeight="1">
      <c r="B57" s="33"/>
      <c r="C57" s="97" t="s">
        <v>92</v>
      </c>
      <c r="D57" s="91"/>
      <c r="E57" s="91"/>
      <c r="F57" s="91"/>
      <c r="G57" s="91"/>
      <c r="H57" s="91"/>
      <c r="I57" s="91"/>
      <c r="J57" s="98" t="s">
        <v>93</v>
      </c>
      <c r="K57" s="91"/>
      <c r="L57" s="33"/>
    </row>
    <row r="58" spans="2:47" s="1" customFormat="1" ht="10.35" customHeight="1">
      <c r="B58" s="33"/>
      <c r="L58" s="33"/>
    </row>
    <row r="59" spans="2:47" s="1" customFormat="1" ht="22.9" customHeight="1">
      <c r="B59" s="33"/>
      <c r="C59" s="99" t="s">
        <v>72</v>
      </c>
      <c r="J59" s="64">
        <f>J85</f>
        <v>0</v>
      </c>
      <c r="L59" s="33"/>
      <c r="AU59" s="18" t="s">
        <v>94</v>
      </c>
    </row>
    <row r="60" spans="2:47" s="8" customFormat="1" ht="24.95" customHeight="1">
      <c r="B60" s="100"/>
      <c r="D60" s="101" t="s">
        <v>2153</v>
      </c>
      <c r="E60" s="102"/>
      <c r="F60" s="102"/>
      <c r="G60" s="102"/>
      <c r="H60" s="102"/>
      <c r="I60" s="102"/>
      <c r="J60" s="103">
        <f>J86</f>
        <v>0</v>
      </c>
      <c r="L60" s="100"/>
    </row>
    <row r="61" spans="2:47" s="9" customFormat="1" ht="19.899999999999999" customHeight="1">
      <c r="B61" s="104"/>
      <c r="D61" s="105" t="s">
        <v>2154</v>
      </c>
      <c r="E61" s="106"/>
      <c r="F61" s="106"/>
      <c r="G61" s="106"/>
      <c r="H61" s="106"/>
      <c r="I61" s="106"/>
      <c r="J61" s="107">
        <f>J87</f>
        <v>0</v>
      </c>
      <c r="L61" s="104"/>
    </row>
    <row r="62" spans="2:47" s="9" customFormat="1" ht="19.899999999999999" customHeight="1">
      <c r="B62" s="104"/>
      <c r="D62" s="105" t="s">
        <v>2155</v>
      </c>
      <c r="E62" s="106"/>
      <c r="F62" s="106"/>
      <c r="G62" s="106"/>
      <c r="H62" s="106"/>
      <c r="I62" s="106"/>
      <c r="J62" s="107">
        <f>J123</f>
        <v>0</v>
      </c>
      <c r="L62" s="104"/>
    </row>
    <row r="63" spans="2:47" s="9" customFormat="1" ht="19.899999999999999" customHeight="1">
      <c r="B63" s="104"/>
      <c r="D63" s="105" t="s">
        <v>2156</v>
      </c>
      <c r="E63" s="106"/>
      <c r="F63" s="106"/>
      <c r="G63" s="106"/>
      <c r="H63" s="106"/>
      <c r="I63" s="106"/>
      <c r="J63" s="107">
        <f>J166</f>
        <v>0</v>
      </c>
      <c r="L63" s="104"/>
    </row>
    <row r="64" spans="2:47" s="9" customFormat="1" ht="19.899999999999999" customHeight="1">
      <c r="B64" s="104"/>
      <c r="D64" s="105" t="s">
        <v>2157</v>
      </c>
      <c r="E64" s="106"/>
      <c r="F64" s="106"/>
      <c r="G64" s="106"/>
      <c r="H64" s="106"/>
      <c r="I64" s="106"/>
      <c r="J64" s="107">
        <f>J192</f>
        <v>0</v>
      </c>
      <c r="L64" s="104"/>
    </row>
    <row r="65" spans="2:12" s="9" customFormat="1" ht="19.899999999999999" customHeight="1">
      <c r="B65" s="104"/>
      <c r="D65" s="105" t="s">
        <v>2158</v>
      </c>
      <c r="E65" s="106"/>
      <c r="F65" s="106"/>
      <c r="G65" s="106"/>
      <c r="H65" s="106"/>
      <c r="I65" s="106"/>
      <c r="J65" s="107">
        <f>J197</f>
        <v>0</v>
      </c>
      <c r="L65" s="104"/>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114</v>
      </c>
      <c r="L72" s="33"/>
    </row>
    <row r="73" spans="2:12" s="1" customFormat="1" ht="6.95" customHeight="1">
      <c r="B73" s="33"/>
      <c r="L73" s="33"/>
    </row>
    <row r="74" spans="2:12" s="1" customFormat="1" ht="12" customHeight="1">
      <c r="B74" s="33"/>
      <c r="C74" s="28" t="s">
        <v>16</v>
      </c>
      <c r="L74" s="33"/>
    </row>
    <row r="75" spans="2:12" s="1" customFormat="1" ht="16.5" customHeight="1">
      <c r="B75" s="33"/>
      <c r="E75" s="313" t="str">
        <f>E7</f>
        <v>POSÍLENÍ VODOVODNÍ SITĚ V JIHLAVĚ - SV VĚTEV</v>
      </c>
      <c r="F75" s="314"/>
      <c r="G75" s="314"/>
      <c r="H75" s="314"/>
      <c r="L75" s="33"/>
    </row>
    <row r="76" spans="2:12" s="1" customFormat="1" ht="12" customHeight="1">
      <c r="B76" s="33"/>
      <c r="C76" s="28" t="s">
        <v>89</v>
      </c>
      <c r="L76" s="33"/>
    </row>
    <row r="77" spans="2:12" s="1" customFormat="1" ht="16.5" customHeight="1">
      <c r="B77" s="33"/>
      <c r="E77" s="295" t="str">
        <f>E9</f>
        <v>VON - Vedlejší a ostatní rozpočtové náklady</v>
      </c>
      <c r="F77" s="315"/>
      <c r="G77" s="315"/>
      <c r="H77" s="315"/>
      <c r="L77" s="33"/>
    </row>
    <row r="78" spans="2:12" s="1" customFormat="1" ht="6.95" customHeight="1">
      <c r="B78" s="33"/>
      <c r="L78" s="33"/>
    </row>
    <row r="79" spans="2:12" s="1" customFormat="1" ht="12" customHeight="1">
      <c r="B79" s="33"/>
      <c r="C79" s="28" t="s">
        <v>21</v>
      </c>
      <c r="F79" s="26" t="str">
        <f>F12</f>
        <v>Jihlava</v>
      </c>
      <c r="I79" s="28" t="s">
        <v>23</v>
      </c>
      <c r="J79" s="50" t="str">
        <f>IF(J12="","",J12)</f>
        <v>14. 4. 2025</v>
      </c>
      <c r="L79" s="33"/>
    </row>
    <row r="80" spans="2:12" s="1" customFormat="1" ht="6.95" customHeight="1">
      <c r="B80" s="33"/>
      <c r="L80" s="33"/>
    </row>
    <row r="81" spans="2:65" s="1" customFormat="1" ht="40.15" customHeight="1">
      <c r="B81" s="33"/>
      <c r="C81" s="28" t="s">
        <v>25</v>
      </c>
      <c r="F81" s="26" t="str">
        <f>E15</f>
        <v>Statutární město Jihlava</v>
      </c>
      <c r="I81" s="28" t="s">
        <v>32</v>
      </c>
      <c r="J81" s="31" t="str">
        <f>E21</f>
        <v>Vodohospodářský rozvoj a výstavba a.s., Praha</v>
      </c>
      <c r="L81" s="33"/>
    </row>
    <row r="82" spans="2:65" s="1" customFormat="1" ht="15.2" customHeight="1">
      <c r="B82" s="33"/>
      <c r="C82" s="28" t="s">
        <v>30</v>
      </c>
      <c r="F82" s="26" t="str">
        <f>IF(E18="","",E18)</f>
        <v>Vyplň údaj</v>
      </c>
      <c r="I82" s="28" t="s">
        <v>36</v>
      </c>
      <c r="J82" s="31" t="str">
        <f>E24</f>
        <v>M. Morská</v>
      </c>
      <c r="L82" s="33"/>
    </row>
    <row r="83" spans="2:65" s="1" customFormat="1" ht="10.35" customHeight="1">
      <c r="B83" s="33"/>
      <c r="L83" s="33"/>
    </row>
    <row r="84" spans="2:65" s="10" customFormat="1" ht="29.25" customHeight="1">
      <c r="B84" s="108"/>
      <c r="C84" s="109" t="s">
        <v>115</v>
      </c>
      <c r="D84" s="110" t="s">
        <v>59</v>
      </c>
      <c r="E84" s="110" t="s">
        <v>55</v>
      </c>
      <c r="F84" s="110" t="s">
        <v>56</v>
      </c>
      <c r="G84" s="110" t="s">
        <v>116</v>
      </c>
      <c r="H84" s="110" t="s">
        <v>117</v>
      </c>
      <c r="I84" s="110" t="s">
        <v>118</v>
      </c>
      <c r="J84" s="110" t="s">
        <v>93</v>
      </c>
      <c r="K84" s="111" t="s">
        <v>119</v>
      </c>
      <c r="L84" s="108"/>
      <c r="M84" s="57" t="s">
        <v>19</v>
      </c>
      <c r="N84" s="58" t="s">
        <v>44</v>
      </c>
      <c r="O84" s="58" t="s">
        <v>120</v>
      </c>
      <c r="P84" s="58" t="s">
        <v>121</v>
      </c>
      <c r="Q84" s="58" t="s">
        <v>122</v>
      </c>
      <c r="R84" s="58" t="s">
        <v>123</v>
      </c>
      <c r="S84" s="58" t="s">
        <v>124</v>
      </c>
      <c r="T84" s="59" t="s">
        <v>125</v>
      </c>
    </row>
    <row r="85" spans="2:65" s="1" customFormat="1" ht="22.9" customHeight="1">
      <c r="B85" s="33"/>
      <c r="C85" s="62" t="s">
        <v>126</v>
      </c>
      <c r="J85" s="112">
        <f>BK85</f>
        <v>0</v>
      </c>
      <c r="L85" s="33"/>
      <c r="M85" s="60"/>
      <c r="N85" s="51"/>
      <c r="O85" s="51"/>
      <c r="P85" s="113">
        <f>P86</f>
        <v>0</v>
      </c>
      <c r="Q85" s="51"/>
      <c r="R85" s="113">
        <f>R86</f>
        <v>0</v>
      </c>
      <c r="S85" s="51"/>
      <c r="T85" s="114">
        <f>T86</f>
        <v>0</v>
      </c>
      <c r="AT85" s="18" t="s">
        <v>73</v>
      </c>
      <c r="AU85" s="18" t="s">
        <v>94</v>
      </c>
      <c r="BK85" s="115">
        <f>BK86</f>
        <v>0</v>
      </c>
    </row>
    <row r="86" spans="2:65" s="11" customFormat="1" ht="25.9" customHeight="1">
      <c r="B86" s="116"/>
      <c r="D86" s="117" t="s">
        <v>73</v>
      </c>
      <c r="E86" s="118" t="s">
        <v>2159</v>
      </c>
      <c r="F86" s="118" t="s">
        <v>86</v>
      </c>
      <c r="I86" s="119"/>
      <c r="J86" s="120">
        <f>BK86</f>
        <v>0</v>
      </c>
      <c r="L86" s="116"/>
      <c r="M86" s="121"/>
      <c r="P86" s="122">
        <f>P87+P123+P166+P192+P197</f>
        <v>0</v>
      </c>
      <c r="R86" s="122">
        <f>R87+R123+R166+R192+R197</f>
        <v>0</v>
      </c>
      <c r="T86" s="123">
        <f>T87+T123+T166+T192+T197</f>
        <v>0</v>
      </c>
      <c r="AR86" s="117" t="s">
        <v>82</v>
      </c>
      <c r="AT86" s="124" t="s">
        <v>73</v>
      </c>
      <c r="AU86" s="124" t="s">
        <v>74</v>
      </c>
      <c r="AY86" s="117" t="s">
        <v>129</v>
      </c>
      <c r="BK86" s="125">
        <f>BK87+BK123+BK166+BK192+BK197</f>
        <v>0</v>
      </c>
    </row>
    <row r="87" spans="2:65" s="11" customFormat="1" ht="22.9" customHeight="1">
      <c r="B87" s="116"/>
      <c r="D87" s="117" t="s">
        <v>73</v>
      </c>
      <c r="E87" s="126" t="s">
        <v>2160</v>
      </c>
      <c r="F87" s="126" t="s">
        <v>2161</v>
      </c>
      <c r="I87" s="119"/>
      <c r="J87" s="127">
        <f>BK87</f>
        <v>0</v>
      </c>
      <c r="L87" s="116"/>
      <c r="M87" s="121"/>
      <c r="P87" s="122">
        <f>SUM(P88:P122)</f>
        <v>0</v>
      </c>
      <c r="R87" s="122">
        <f>SUM(R88:R122)</f>
        <v>0</v>
      </c>
      <c r="T87" s="123">
        <f>SUM(T88:T122)</f>
        <v>0</v>
      </c>
      <c r="AR87" s="117" t="s">
        <v>158</v>
      </c>
      <c r="AT87" s="124" t="s">
        <v>73</v>
      </c>
      <c r="AU87" s="124" t="s">
        <v>82</v>
      </c>
      <c r="AY87" s="117" t="s">
        <v>129</v>
      </c>
      <c r="BK87" s="125">
        <f>SUM(BK88:BK122)</f>
        <v>0</v>
      </c>
    </row>
    <row r="88" spans="2:65" s="1" customFormat="1" ht="16.5" customHeight="1">
      <c r="B88" s="33"/>
      <c r="C88" s="128" t="s">
        <v>82</v>
      </c>
      <c r="D88" s="128" t="s">
        <v>131</v>
      </c>
      <c r="E88" s="129" t="s">
        <v>2162</v>
      </c>
      <c r="F88" s="130" t="s">
        <v>2163</v>
      </c>
      <c r="G88" s="131" t="s">
        <v>751</v>
      </c>
      <c r="H88" s="132">
        <v>1</v>
      </c>
      <c r="I88" s="133"/>
      <c r="J88" s="134">
        <f>ROUND(I88*H88,2)</f>
        <v>0</v>
      </c>
      <c r="K88" s="130" t="s">
        <v>19</v>
      </c>
      <c r="L88" s="33"/>
      <c r="M88" s="135" t="s">
        <v>19</v>
      </c>
      <c r="N88" s="136" t="s">
        <v>45</v>
      </c>
      <c r="P88" s="137">
        <f>O88*H88</f>
        <v>0</v>
      </c>
      <c r="Q88" s="137">
        <v>0</v>
      </c>
      <c r="R88" s="137">
        <f>Q88*H88</f>
        <v>0</v>
      </c>
      <c r="S88" s="137">
        <v>0</v>
      </c>
      <c r="T88" s="138">
        <f>S88*H88</f>
        <v>0</v>
      </c>
      <c r="AR88" s="139" t="s">
        <v>2164</v>
      </c>
      <c r="AT88" s="139" t="s">
        <v>131</v>
      </c>
      <c r="AU88" s="139" t="s">
        <v>84</v>
      </c>
      <c r="AY88" s="18" t="s">
        <v>129</v>
      </c>
      <c r="BE88" s="140">
        <f>IF(N88="základní",J88,0)</f>
        <v>0</v>
      </c>
      <c r="BF88" s="140">
        <f>IF(N88="snížená",J88,0)</f>
        <v>0</v>
      </c>
      <c r="BG88" s="140">
        <f>IF(N88="zákl. přenesená",J88,0)</f>
        <v>0</v>
      </c>
      <c r="BH88" s="140">
        <f>IF(N88="sníž. přenesená",J88,0)</f>
        <v>0</v>
      </c>
      <c r="BI88" s="140">
        <f>IF(N88="nulová",J88,0)</f>
        <v>0</v>
      </c>
      <c r="BJ88" s="18" t="s">
        <v>82</v>
      </c>
      <c r="BK88" s="140">
        <f>ROUND(I88*H88,2)</f>
        <v>0</v>
      </c>
      <c r="BL88" s="18" t="s">
        <v>2164</v>
      </c>
      <c r="BM88" s="139" t="s">
        <v>2165</v>
      </c>
    </row>
    <row r="89" spans="2:65" s="1" customFormat="1" ht="16.5" customHeight="1">
      <c r="B89" s="33"/>
      <c r="C89" s="128" t="s">
        <v>84</v>
      </c>
      <c r="D89" s="128" t="s">
        <v>131</v>
      </c>
      <c r="E89" s="129" t="s">
        <v>2166</v>
      </c>
      <c r="F89" s="130" t="s">
        <v>2167</v>
      </c>
      <c r="G89" s="131" t="s">
        <v>751</v>
      </c>
      <c r="H89" s="132">
        <v>1</v>
      </c>
      <c r="I89" s="133"/>
      <c r="J89" s="134">
        <f>ROUND(I89*H89,2)</f>
        <v>0</v>
      </c>
      <c r="K89" s="130" t="s">
        <v>19</v>
      </c>
      <c r="L89" s="33"/>
      <c r="M89" s="135" t="s">
        <v>19</v>
      </c>
      <c r="N89" s="136" t="s">
        <v>45</v>
      </c>
      <c r="P89" s="137">
        <f>O89*H89</f>
        <v>0</v>
      </c>
      <c r="Q89" s="137">
        <v>0</v>
      </c>
      <c r="R89" s="137">
        <f>Q89*H89</f>
        <v>0</v>
      </c>
      <c r="S89" s="137">
        <v>0</v>
      </c>
      <c r="T89" s="138">
        <f>S89*H89</f>
        <v>0</v>
      </c>
      <c r="AR89" s="139" t="s">
        <v>2164</v>
      </c>
      <c r="AT89" s="139" t="s">
        <v>131</v>
      </c>
      <c r="AU89" s="139" t="s">
        <v>84</v>
      </c>
      <c r="AY89" s="18" t="s">
        <v>129</v>
      </c>
      <c r="BE89" s="140">
        <f>IF(N89="základní",J89,0)</f>
        <v>0</v>
      </c>
      <c r="BF89" s="140">
        <f>IF(N89="snížená",J89,0)</f>
        <v>0</v>
      </c>
      <c r="BG89" s="140">
        <f>IF(N89="zákl. přenesená",J89,0)</f>
        <v>0</v>
      </c>
      <c r="BH89" s="140">
        <f>IF(N89="sníž. přenesená",J89,0)</f>
        <v>0</v>
      </c>
      <c r="BI89" s="140">
        <f>IF(N89="nulová",J89,0)</f>
        <v>0</v>
      </c>
      <c r="BJ89" s="18" t="s">
        <v>82</v>
      </c>
      <c r="BK89" s="140">
        <f>ROUND(I89*H89,2)</f>
        <v>0</v>
      </c>
      <c r="BL89" s="18" t="s">
        <v>2164</v>
      </c>
      <c r="BM89" s="139" t="s">
        <v>2168</v>
      </c>
    </row>
    <row r="90" spans="2:65" s="12" customFormat="1" ht="11.25">
      <c r="B90" s="145"/>
      <c r="D90" s="146" t="s">
        <v>140</v>
      </c>
      <c r="E90" s="147" t="s">
        <v>19</v>
      </c>
      <c r="F90" s="148" t="s">
        <v>2169</v>
      </c>
      <c r="H90" s="147" t="s">
        <v>19</v>
      </c>
      <c r="I90" s="149"/>
      <c r="L90" s="145"/>
      <c r="M90" s="150"/>
      <c r="T90" s="151"/>
      <c r="AT90" s="147" t="s">
        <v>140</v>
      </c>
      <c r="AU90" s="147" t="s">
        <v>84</v>
      </c>
      <c r="AV90" s="12" t="s">
        <v>82</v>
      </c>
      <c r="AW90" s="12" t="s">
        <v>35</v>
      </c>
      <c r="AX90" s="12" t="s">
        <v>74</v>
      </c>
      <c r="AY90" s="147" t="s">
        <v>129</v>
      </c>
    </row>
    <row r="91" spans="2:65" s="12" customFormat="1" ht="22.5">
      <c r="B91" s="145"/>
      <c r="D91" s="146" t="s">
        <v>140</v>
      </c>
      <c r="E91" s="147" t="s">
        <v>19</v>
      </c>
      <c r="F91" s="148" t="s">
        <v>2170</v>
      </c>
      <c r="H91" s="147" t="s">
        <v>19</v>
      </c>
      <c r="I91" s="149"/>
      <c r="L91" s="145"/>
      <c r="M91" s="150"/>
      <c r="T91" s="151"/>
      <c r="AT91" s="147" t="s">
        <v>140</v>
      </c>
      <c r="AU91" s="147" t="s">
        <v>84</v>
      </c>
      <c r="AV91" s="12" t="s">
        <v>82</v>
      </c>
      <c r="AW91" s="12" t="s">
        <v>35</v>
      </c>
      <c r="AX91" s="12" t="s">
        <v>74</v>
      </c>
      <c r="AY91" s="147" t="s">
        <v>129</v>
      </c>
    </row>
    <row r="92" spans="2:65" s="12" customFormat="1" ht="33.75">
      <c r="B92" s="145"/>
      <c r="D92" s="146" t="s">
        <v>140</v>
      </c>
      <c r="E92" s="147" t="s">
        <v>19</v>
      </c>
      <c r="F92" s="148" t="s">
        <v>2171</v>
      </c>
      <c r="H92" s="147" t="s">
        <v>19</v>
      </c>
      <c r="I92" s="149"/>
      <c r="L92" s="145"/>
      <c r="M92" s="150"/>
      <c r="T92" s="151"/>
      <c r="AT92" s="147" t="s">
        <v>140</v>
      </c>
      <c r="AU92" s="147" t="s">
        <v>84</v>
      </c>
      <c r="AV92" s="12" t="s">
        <v>82</v>
      </c>
      <c r="AW92" s="12" t="s">
        <v>35</v>
      </c>
      <c r="AX92" s="12" t="s">
        <v>74</v>
      </c>
      <c r="AY92" s="147" t="s">
        <v>129</v>
      </c>
    </row>
    <row r="93" spans="2:65" s="13" customFormat="1" ht="11.25">
      <c r="B93" s="152"/>
      <c r="D93" s="146" t="s">
        <v>140</v>
      </c>
      <c r="E93" s="153" t="s">
        <v>19</v>
      </c>
      <c r="F93" s="154" t="s">
        <v>82</v>
      </c>
      <c r="H93" s="155">
        <v>1</v>
      </c>
      <c r="I93" s="156"/>
      <c r="L93" s="152"/>
      <c r="M93" s="157"/>
      <c r="T93" s="158"/>
      <c r="AT93" s="153" t="s">
        <v>140</v>
      </c>
      <c r="AU93" s="153" t="s">
        <v>84</v>
      </c>
      <c r="AV93" s="13" t="s">
        <v>84</v>
      </c>
      <c r="AW93" s="13" t="s">
        <v>35</v>
      </c>
      <c r="AX93" s="13" t="s">
        <v>82</v>
      </c>
      <c r="AY93" s="153" t="s">
        <v>129</v>
      </c>
    </row>
    <row r="94" spans="2:65" s="1" customFormat="1" ht="24.2" customHeight="1">
      <c r="B94" s="33"/>
      <c r="C94" s="128" t="s">
        <v>370</v>
      </c>
      <c r="D94" s="128" t="s">
        <v>131</v>
      </c>
      <c r="E94" s="129" t="s">
        <v>2172</v>
      </c>
      <c r="F94" s="130" t="s">
        <v>2173</v>
      </c>
      <c r="G94" s="131" t="s">
        <v>751</v>
      </c>
      <c r="H94" s="132">
        <v>1</v>
      </c>
      <c r="I94" s="133"/>
      <c r="J94" s="134">
        <f>ROUND(I94*H94,2)</f>
        <v>0</v>
      </c>
      <c r="K94" s="130" t="s">
        <v>19</v>
      </c>
      <c r="L94" s="33"/>
      <c r="M94" s="135" t="s">
        <v>19</v>
      </c>
      <c r="N94" s="136" t="s">
        <v>45</v>
      </c>
      <c r="P94" s="137">
        <f>O94*H94</f>
        <v>0</v>
      </c>
      <c r="Q94" s="137">
        <v>0</v>
      </c>
      <c r="R94" s="137">
        <f>Q94*H94</f>
        <v>0</v>
      </c>
      <c r="S94" s="137">
        <v>0</v>
      </c>
      <c r="T94" s="138">
        <f>S94*H94</f>
        <v>0</v>
      </c>
      <c r="AR94" s="139" t="s">
        <v>2164</v>
      </c>
      <c r="AT94" s="139" t="s">
        <v>131</v>
      </c>
      <c r="AU94" s="139" t="s">
        <v>84</v>
      </c>
      <c r="AY94" s="18" t="s">
        <v>129</v>
      </c>
      <c r="BE94" s="140">
        <f>IF(N94="základní",J94,0)</f>
        <v>0</v>
      </c>
      <c r="BF94" s="140">
        <f>IF(N94="snížená",J94,0)</f>
        <v>0</v>
      </c>
      <c r="BG94" s="140">
        <f>IF(N94="zákl. přenesená",J94,0)</f>
        <v>0</v>
      </c>
      <c r="BH94" s="140">
        <f>IF(N94="sníž. přenesená",J94,0)</f>
        <v>0</v>
      </c>
      <c r="BI94" s="140">
        <f>IF(N94="nulová",J94,0)</f>
        <v>0</v>
      </c>
      <c r="BJ94" s="18" t="s">
        <v>82</v>
      </c>
      <c r="BK94" s="140">
        <f>ROUND(I94*H94,2)</f>
        <v>0</v>
      </c>
      <c r="BL94" s="18" t="s">
        <v>2164</v>
      </c>
      <c r="BM94" s="139" t="s">
        <v>2174</v>
      </c>
    </row>
    <row r="95" spans="2:65" s="1" customFormat="1" ht="16.5" customHeight="1">
      <c r="B95" s="33"/>
      <c r="C95" s="128" t="s">
        <v>149</v>
      </c>
      <c r="D95" s="128" t="s">
        <v>131</v>
      </c>
      <c r="E95" s="129" t="s">
        <v>2175</v>
      </c>
      <c r="F95" s="130" t="s">
        <v>2176</v>
      </c>
      <c r="G95" s="131" t="s">
        <v>751</v>
      </c>
      <c r="H95" s="132">
        <v>1</v>
      </c>
      <c r="I95" s="133"/>
      <c r="J95" s="134">
        <f>ROUND(I95*H95,2)</f>
        <v>0</v>
      </c>
      <c r="K95" s="130" t="s">
        <v>19</v>
      </c>
      <c r="L95" s="33"/>
      <c r="M95" s="135" t="s">
        <v>19</v>
      </c>
      <c r="N95" s="136" t="s">
        <v>45</v>
      </c>
      <c r="P95" s="137">
        <f>O95*H95</f>
        <v>0</v>
      </c>
      <c r="Q95" s="137">
        <v>0</v>
      </c>
      <c r="R95" s="137">
        <f>Q95*H95</f>
        <v>0</v>
      </c>
      <c r="S95" s="137">
        <v>0</v>
      </c>
      <c r="T95" s="138">
        <f>S95*H95</f>
        <v>0</v>
      </c>
      <c r="AR95" s="139" t="s">
        <v>2164</v>
      </c>
      <c r="AT95" s="139" t="s">
        <v>131</v>
      </c>
      <c r="AU95" s="139" t="s">
        <v>84</v>
      </c>
      <c r="AY95" s="18" t="s">
        <v>129</v>
      </c>
      <c r="BE95" s="140">
        <f>IF(N95="základní",J95,0)</f>
        <v>0</v>
      </c>
      <c r="BF95" s="140">
        <f>IF(N95="snížená",J95,0)</f>
        <v>0</v>
      </c>
      <c r="BG95" s="140">
        <f>IF(N95="zákl. přenesená",J95,0)</f>
        <v>0</v>
      </c>
      <c r="BH95" s="140">
        <f>IF(N95="sníž. přenesená",J95,0)</f>
        <v>0</v>
      </c>
      <c r="BI95" s="140">
        <f>IF(N95="nulová",J95,0)</f>
        <v>0</v>
      </c>
      <c r="BJ95" s="18" t="s">
        <v>82</v>
      </c>
      <c r="BK95" s="140">
        <f>ROUND(I95*H95,2)</f>
        <v>0</v>
      </c>
      <c r="BL95" s="18" t="s">
        <v>2164</v>
      </c>
      <c r="BM95" s="139" t="s">
        <v>2177</v>
      </c>
    </row>
    <row r="96" spans="2:65" s="12" customFormat="1" ht="11.25">
      <c r="B96" s="145"/>
      <c r="D96" s="146" t="s">
        <v>140</v>
      </c>
      <c r="E96" s="147" t="s">
        <v>19</v>
      </c>
      <c r="F96" s="148" t="s">
        <v>141</v>
      </c>
      <c r="H96" s="147" t="s">
        <v>19</v>
      </c>
      <c r="I96" s="149"/>
      <c r="L96" s="145"/>
      <c r="M96" s="150"/>
      <c r="T96" s="151"/>
      <c r="AT96" s="147" t="s">
        <v>140</v>
      </c>
      <c r="AU96" s="147" t="s">
        <v>84</v>
      </c>
      <c r="AV96" s="12" t="s">
        <v>82</v>
      </c>
      <c r="AW96" s="12" t="s">
        <v>35</v>
      </c>
      <c r="AX96" s="12" t="s">
        <v>74</v>
      </c>
      <c r="AY96" s="147" t="s">
        <v>129</v>
      </c>
    </row>
    <row r="97" spans="2:65" s="12" customFormat="1" ht="33.75">
      <c r="B97" s="145"/>
      <c r="D97" s="146" t="s">
        <v>140</v>
      </c>
      <c r="E97" s="147" t="s">
        <v>19</v>
      </c>
      <c r="F97" s="148" t="s">
        <v>2178</v>
      </c>
      <c r="H97" s="147" t="s">
        <v>19</v>
      </c>
      <c r="I97" s="149"/>
      <c r="L97" s="145"/>
      <c r="M97" s="150"/>
      <c r="T97" s="151"/>
      <c r="AT97" s="147" t="s">
        <v>140</v>
      </c>
      <c r="AU97" s="147" t="s">
        <v>84</v>
      </c>
      <c r="AV97" s="12" t="s">
        <v>82</v>
      </c>
      <c r="AW97" s="12" t="s">
        <v>35</v>
      </c>
      <c r="AX97" s="12" t="s">
        <v>74</v>
      </c>
      <c r="AY97" s="147" t="s">
        <v>129</v>
      </c>
    </row>
    <row r="98" spans="2:65" s="13" customFormat="1" ht="11.25">
      <c r="B98" s="152"/>
      <c r="D98" s="146" t="s">
        <v>140</v>
      </c>
      <c r="E98" s="153" t="s">
        <v>19</v>
      </c>
      <c r="F98" s="154" t="s">
        <v>82</v>
      </c>
      <c r="H98" s="155">
        <v>1</v>
      </c>
      <c r="I98" s="156"/>
      <c r="L98" s="152"/>
      <c r="M98" s="157"/>
      <c r="T98" s="158"/>
      <c r="AT98" s="153" t="s">
        <v>140</v>
      </c>
      <c r="AU98" s="153" t="s">
        <v>84</v>
      </c>
      <c r="AV98" s="13" t="s">
        <v>84</v>
      </c>
      <c r="AW98" s="13" t="s">
        <v>35</v>
      </c>
      <c r="AX98" s="13" t="s">
        <v>82</v>
      </c>
      <c r="AY98" s="153" t="s">
        <v>129</v>
      </c>
    </row>
    <row r="99" spans="2:65" s="1" customFormat="1" ht="24.2" customHeight="1">
      <c r="B99" s="33"/>
      <c r="C99" s="128" t="s">
        <v>136</v>
      </c>
      <c r="D99" s="128" t="s">
        <v>131</v>
      </c>
      <c r="E99" s="129" t="s">
        <v>2179</v>
      </c>
      <c r="F99" s="130" t="s">
        <v>2180</v>
      </c>
      <c r="G99" s="131" t="s">
        <v>751</v>
      </c>
      <c r="H99" s="132">
        <v>1</v>
      </c>
      <c r="I99" s="133"/>
      <c r="J99" s="134">
        <f>ROUND(I99*H99,2)</f>
        <v>0</v>
      </c>
      <c r="K99" s="130" t="s">
        <v>19</v>
      </c>
      <c r="L99" s="33"/>
      <c r="M99" s="135" t="s">
        <v>19</v>
      </c>
      <c r="N99" s="136" t="s">
        <v>45</v>
      </c>
      <c r="P99" s="137">
        <f>O99*H99</f>
        <v>0</v>
      </c>
      <c r="Q99" s="137">
        <v>0</v>
      </c>
      <c r="R99" s="137">
        <f>Q99*H99</f>
        <v>0</v>
      </c>
      <c r="S99" s="137">
        <v>0</v>
      </c>
      <c r="T99" s="138">
        <f>S99*H99</f>
        <v>0</v>
      </c>
      <c r="AR99" s="139" t="s">
        <v>2164</v>
      </c>
      <c r="AT99" s="139" t="s">
        <v>131</v>
      </c>
      <c r="AU99" s="139" t="s">
        <v>84</v>
      </c>
      <c r="AY99" s="18" t="s">
        <v>129</v>
      </c>
      <c r="BE99" s="140">
        <f>IF(N99="základní",J99,0)</f>
        <v>0</v>
      </c>
      <c r="BF99" s="140">
        <f>IF(N99="snížená",J99,0)</f>
        <v>0</v>
      </c>
      <c r="BG99" s="140">
        <f>IF(N99="zákl. přenesená",J99,0)</f>
        <v>0</v>
      </c>
      <c r="BH99" s="140">
        <f>IF(N99="sníž. přenesená",J99,0)</f>
        <v>0</v>
      </c>
      <c r="BI99" s="140">
        <f>IF(N99="nulová",J99,0)</f>
        <v>0</v>
      </c>
      <c r="BJ99" s="18" t="s">
        <v>82</v>
      </c>
      <c r="BK99" s="140">
        <f>ROUND(I99*H99,2)</f>
        <v>0</v>
      </c>
      <c r="BL99" s="18" t="s">
        <v>2164</v>
      </c>
      <c r="BM99" s="139" t="s">
        <v>2181</v>
      </c>
    </row>
    <row r="100" spans="2:65" s="12" customFormat="1" ht="11.25">
      <c r="B100" s="145"/>
      <c r="D100" s="146" t="s">
        <v>140</v>
      </c>
      <c r="E100" s="147" t="s">
        <v>19</v>
      </c>
      <c r="F100" s="148" t="s">
        <v>141</v>
      </c>
      <c r="H100" s="147" t="s">
        <v>19</v>
      </c>
      <c r="I100" s="149"/>
      <c r="L100" s="145"/>
      <c r="M100" s="150"/>
      <c r="T100" s="151"/>
      <c r="AT100" s="147" t="s">
        <v>140</v>
      </c>
      <c r="AU100" s="147" t="s">
        <v>84</v>
      </c>
      <c r="AV100" s="12" t="s">
        <v>82</v>
      </c>
      <c r="AW100" s="12" t="s">
        <v>35</v>
      </c>
      <c r="AX100" s="12" t="s">
        <v>74</v>
      </c>
      <c r="AY100" s="147" t="s">
        <v>129</v>
      </c>
    </row>
    <row r="101" spans="2:65" s="13" customFormat="1" ht="11.25">
      <c r="B101" s="152"/>
      <c r="D101" s="146" t="s">
        <v>140</v>
      </c>
      <c r="E101" s="153" t="s">
        <v>19</v>
      </c>
      <c r="F101" s="154" t="s">
        <v>82</v>
      </c>
      <c r="H101" s="155">
        <v>1</v>
      </c>
      <c r="I101" s="156"/>
      <c r="L101" s="152"/>
      <c r="M101" s="157"/>
      <c r="T101" s="158"/>
      <c r="AT101" s="153" t="s">
        <v>140</v>
      </c>
      <c r="AU101" s="153" t="s">
        <v>84</v>
      </c>
      <c r="AV101" s="13" t="s">
        <v>84</v>
      </c>
      <c r="AW101" s="13" t="s">
        <v>35</v>
      </c>
      <c r="AX101" s="13" t="s">
        <v>82</v>
      </c>
      <c r="AY101" s="153" t="s">
        <v>129</v>
      </c>
    </row>
    <row r="102" spans="2:65" s="1" customFormat="1" ht="21.75" customHeight="1">
      <c r="B102" s="33"/>
      <c r="C102" s="128" t="s">
        <v>158</v>
      </c>
      <c r="D102" s="128" t="s">
        <v>131</v>
      </c>
      <c r="E102" s="129" t="s">
        <v>2182</v>
      </c>
      <c r="F102" s="130" t="s">
        <v>2183</v>
      </c>
      <c r="G102" s="131" t="s">
        <v>751</v>
      </c>
      <c r="H102" s="132">
        <v>1</v>
      </c>
      <c r="I102" s="133"/>
      <c r="J102" s="134">
        <f>ROUND(I102*H102,2)</f>
        <v>0</v>
      </c>
      <c r="K102" s="130" t="s">
        <v>19</v>
      </c>
      <c r="L102" s="33"/>
      <c r="M102" s="135" t="s">
        <v>19</v>
      </c>
      <c r="N102" s="136" t="s">
        <v>45</v>
      </c>
      <c r="P102" s="137">
        <f>O102*H102</f>
        <v>0</v>
      </c>
      <c r="Q102" s="137">
        <v>0</v>
      </c>
      <c r="R102" s="137">
        <f>Q102*H102</f>
        <v>0</v>
      </c>
      <c r="S102" s="137">
        <v>0</v>
      </c>
      <c r="T102" s="138">
        <f>S102*H102</f>
        <v>0</v>
      </c>
      <c r="AR102" s="139" t="s">
        <v>2164</v>
      </c>
      <c r="AT102" s="139" t="s">
        <v>131</v>
      </c>
      <c r="AU102" s="139" t="s">
        <v>84</v>
      </c>
      <c r="AY102" s="18" t="s">
        <v>129</v>
      </c>
      <c r="BE102" s="140">
        <f>IF(N102="základní",J102,0)</f>
        <v>0</v>
      </c>
      <c r="BF102" s="140">
        <f>IF(N102="snížená",J102,0)</f>
        <v>0</v>
      </c>
      <c r="BG102" s="140">
        <f>IF(N102="zákl. přenesená",J102,0)</f>
        <v>0</v>
      </c>
      <c r="BH102" s="140">
        <f>IF(N102="sníž. přenesená",J102,0)</f>
        <v>0</v>
      </c>
      <c r="BI102" s="140">
        <f>IF(N102="nulová",J102,0)</f>
        <v>0</v>
      </c>
      <c r="BJ102" s="18" t="s">
        <v>82</v>
      </c>
      <c r="BK102" s="140">
        <f>ROUND(I102*H102,2)</f>
        <v>0</v>
      </c>
      <c r="BL102" s="18" t="s">
        <v>2164</v>
      </c>
      <c r="BM102" s="139" t="s">
        <v>2184</v>
      </c>
    </row>
    <row r="103" spans="2:65" s="1" customFormat="1" ht="16.5" customHeight="1">
      <c r="B103" s="33"/>
      <c r="C103" s="128" t="s">
        <v>163</v>
      </c>
      <c r="D103" s="128" t="s">
        <v>131</v>
      </c>
      <c r="E103" s="129" t="s">
        <v>2185</v>
      </c>
      <c r="F103" s="130" t="s">
        <v>2186</v>
      </c>
      <c r="G103" s="131" t="s">
        <v>751</v>
      </c>
      <c r="H103" s="132">
        <v>1</v>
      </c>
      <c r="I103" s="133"/>
      <c r="J103" s="134">
        <f>ROUND(I103*H103,2)</f>
        <v>0</v>
      </c>
      <c r="K103" s="130" t="s">
        <v>19</v>
      </c>
      <c r="L103" s="33"/>
      <c r="M103" s="135" t="s">
        <v>19</v>
      </c>
      <c r="N103" s="136" t="s">
        <v>45</v>
      </c>
      <c r="P103" s="137">
        <f>O103*H103</f>
        <v>0</v>
      </c>
      <c r="Q103" s="137">
        <v>0</v>
      </c>
      <c r="R103" s="137">
        <f>Q103*H103</f>
        <v>0</v>
      </c>
      <c r="S103" s="137">
        <v>0</v>
      </c>
      <c r="T103" s="138">
        <f>S103*H103</f>
        <v>0</v>
      </c>
      <c r="AR103" s="139" t="s">
        <v>2164</v>
      </c>
      <c r="AT103" s="139" t="s">
        <v>131</v>
      </c>
      <c r="AU103" s="139" t="s">
        <v>84</v>
      </c>
      <c r="AY103" s="18" t="s">
        <v>129</v>
      </c>
      <c r="BE103" s="140">
        <f>IF(N103="základní",J103,0)</f>
        <v>0</v>
      </c>
      <c r="BF103" s="140">
        <f>IF(N103="snížená",J103,0)</f>
        <v>0</v>
      </c>
      <c r="BG103" s="140">
        <f>IF(N103="zákl. přenesená",J103,0)</f>
        <v>0</v>
      </c>
      <c r="BH103" s="140">
        <f>IF(N103="sníž. přenesená",J103,0)</f>
        <v>0</v>
      </c>
      <c r="BI103" s="140">
        <f>IF(N103="nulová",J103,0)</f>
        <v>0</v>
      </c>
      <c r="BJ103" s="18" t="s">
        <v>82</v>
      </c>
      <c r="BK103" s="140">
        <f>ROUND(I103*H103,2)</f>
        <v>0</v>
      </c>
      <c r="BL103" s="18" t="s">
        <v>2164</v>
      </c>
      <c r="BM103" s="139" t="s">
        <v>2187</v>
      </c>
    </row>
    <row r="104" spans="2:65" s="12" customFormat="1" ht="11.25">
      <c r="B104" s="145"/>
      <c r="D104" s="146" t="s">
        <v>140</v>
      </c>
      <c r="E104" s="147" t="s">
        <v>19</v>
      </c>
      <c r="F104" s="148" t="s">
        <v>2169</v>
      </c>
      <c r="H104" s="147" t="s">
        <v>19</v>
      </c>
      <c r="I104" s="149"/>
      <c r="L104" s="145"/>
      <c r="M104" s="150"/>
      <c r="T104" s="151"/>
      <c r="AT104" s="147" t="s">
        <v>140</v>
      </c>
      <c r="AU104" s="147" t="s">
        <v>84</v>
      </c>
      <c r="AV104" s="12" t="s">
        <v>82</v>
      </c>
      <c r="AW104" s="12" t="s">
        <v>35</v>
      </c>
      <c r="AX104" s="12" t="s">
        <v>74</v>
      </c>
      <c r="AY104" s="147" t="s">
        <v>129</v>
      </c>
    </row>
    <row r="105" spans="2:65" s="12" customFormat="1" ht="11.25">
      <c r="B105" s="145"/>
      <c r="D105" s="146" t="s">
        <v>140</v>
      </c>
      <c r="E105" s="147" t="s">
        <v>19</v>
      </c>
      <c r="F105" s="148" t="s">
        <v>2188</v>
      </c>
      <c r="H105" s="147" t="s">
        <v>19</v>
      </c>
      <c r="I105" s="149"/>
      <c r="L105" s="145"/>
      <c r="M105" s="150"/>
      <c r="T105" s="151"/>
      <c r="AT105" s="147" t="s">
        <v>140</v>
      </c>
      <c r="AU105" s="147" t="s">
        <v>84</v>
      </c>
      <c r="AV105" s="12" t="s">
        <v>82</v>
      </c>
      <c r="AW105" s="12" t="s">
        <v>35</v>
      </c>
      <c r="AX105" s="12" t="s">
        <v>74</v>
      </c>
      <c r="AY105" s="147" t="s">
        <v>129</v>
      </c>
    </row>
    <row r="106" spans="2:65" s="12" customFormat="1" ht="11.25">
      <c r="B106" s="145"/>
      <c r="D106" s="146" t="s">
        <v>140</v>
      </c>
      <c r="E106" s="147" t="s">
        <v>19</v>
      </c>
      <c r="F106" s="148" t="s">
        <v>2189</v>
      </c>
      <c r="H106" s="147" t="s">
        <v>19</v>
      </c>
      <c r="I106" s="149"/>
      <c r="L106" s="145"/>
      <c r="M106" s="150"/>
      <c r="T106" s="151"/>
      <c r="AT106" s="147" t="s">
        <v>140</v>
      </c>
      <c r="AU106" s="147" t="s">
        <v>84</v>
      </c>
      <c r="AV106" s="12" t="s">
        <v>82</v>
      </c>
      <c r="AW106" s="12" t="s">
        <v>35</v>
      </c>
      <c r="AX106" s="12" t="s">
        <v>74</v>
      </c>
      <c r="AY106" s="147" t="s">
        <v>129</v>
      </c>
    </row>
    <row r="107" spans="2:65" s="12" customFormat="1" ht="22.5">
      <c r="B107" s="145"/>
      <c r="D107" s="146" t="s">
        <v>140</v>
      </c>
      <c r="E107" s="147" t="s">
        <v>19</v>
      </c>
      <c r="F107" s="148" t="s">
        <v>2190</v>
      </c>
      <c r="H107" s="147" t="s">
        <v>19</v>
      </c>
      <c r="I107" s="149"/>
      <c r="L107" s="145"/>
      <c r="M107" s="150"/>
      <c r="T107" s="151"/>
      <c r="AT107" s="147" t="s">
        <v>140</v>
      </c>
      <c r="AU107" s="147" t="s">
        <v>84</v>
      </c>
      <c r="AV107" s="12" t="s">
        <v>82</v>
      </c>
      <c r="AW107" s="12" t="s">
        <v>35</v>
      </c>
      <c r="AX107" s="12" t="s">
        <v>74</v>
      </c>
      <c r="AY107" s="147" t="s">
        <v>129</v>
      </c>
    </row>
    <row r="108" spans="2:65" s="12" customFormat="1" ht="11.25">
      <c r="B108" s="145"/>
      <c r="D108" s="146" t="s">
        <v>140</v>
      </c>
      <c r="E108" s="147" t="s">
        <v>19</v>
      </c>
      <c r="F108" s="148" t="s">
        <v>2191</v>
      </c>
      <c r="H108" s="147" t="s">
        <v>19</v>
      </c>
      <c r="I108" s="149"/>
      <c r="L108" s="145"/>
      <c r="M108" s="150"/>
      <c r="T108" s="151"/>
      <c r="AT108" s="147" t="s">
        <v>140</v>
      </c>
      <c r="AU108" s="147" t="s">
        <v>84</v>
      </c>
      <c r="AV108" s="12" t="s">
        <v>82</v>
      </c>
      <c r="AW108" s="12" t="s">
        <v>35</v>
      </c>
      <c r="AX108" s="12" t="s">
        <v>74</v>
      </c>
      <c r="AY108" s="147" t="s">
        <v>129</v>
      </c>
    </row>
    <row r="109" spans="2:65" s="13" customFormat="1" ht="11.25">
      <c r="B109" s="152"/>
      <c r="D109" s="146" t="s">
        <v>140</v>
      </c>
      <c r="E109" s="153" t="s">
        <v>19</v>
      </c>
      <c r="F109" s="154" t="s">
        <v>82</v>
      </c>
      <c r="H109" s="155">
        <v>1</v>
      </c>
      <c r="I109" s="156"/>
      <c r="L109" s="152"/>
      <c r="M109" s="157"/>
      <c r="T109" s="158"/>
      <c r="AT109" s="153" t="s">
        <v>140</v>
      </c>
      <c r="AU109" s="153" t="s">
        <v>84</v>
      </c>
      <c r="AV109" s="13" t="s">
        <v>84</v>
      </c>
      <c r="AW109" s="13" t="s">
        <v>35</v>
      </c>
      <c r="AX109" s="13" t="s">
        <v>82</v>
      </c>
      <c r="AY109" s="153" t="s">
        <v>129</v>
      </c>
    </row>
    <row r="110" spans="2:65" s="1" customFormat="1" ht="16.5" customHeight="1">
      <c r="B110" s="33"/>
      <c r="C110" s="128" t="s">
        <v>168</v>
      </c>
      <c r="D110" s="128" t="s">
        <v>131</v>
      </c>
      <c r="E110" s="129" t="s">
        <v>2192</v>
      </c>
      <c r="F110" s="130" t="s">
        <v>2193</v>
      </c>
      <c r="G110" s="131" t="s">
        <v>751</v>
      </c>
      <c r="H110" s="132">
        <v>1</v>
      </c>
      <c r="I110" s="133"/>
      <c r="J110" s="134">
        <f>ROUND(I110*H110,2)</f>
        <v>0</v>
      </c>
      <c r="K110" s="130" t="s">
        <v>19</v>
      </c>
      <c r="L110" s="33"/>
      <c r="M110" s="135" t="s">
        <v>19</v>
      </c>
      <c r="N110" s="136" t="s">
        <v>45</v>
      </c>
      <c r="P110" s="137">
        <f>O110*H110</f>
        <v>0</v>
      </c>
      <c r="Q110" s="137">
        <v>0</v>
      </c>
      <c r="R110" s="137">
        <f>Q110*H110</f>
        <v>0</v>
      </c>
      <c r="S110" s="137">
        <v>0</v>
      </c>
      <c r="T110" s="138">
        <f>S110*H110</f>
        <v>0</v>
      </c>
      <c r="AR110" s="139" t="s">
        <v>2164</v>
      </c>
      <c r="AT110" s="139" t="s">
        <v>131</v>
      </c>
      <c r="AU110" s="139" t="s">
        <v>84</v>
      </c>
      <c r="AY110" s="18" t="s">
        <v>129</v>
      </c>
      <c r="BE110" s="140">
        <f>IF(N110="základní",J110,0)</f>
        <v>0</v>
      </c>
      <c r="BF110" s="140">
        <f>IF(N110="snížená",J110,0)</f>
        <v>0</v>
      </c>
      <c r="BG110" s="140">
        <f>IF(N110="zákl. přenesená",J110,0)</f>
        <v>0</v>
      </c>
      <c r="BH110" s="140">
        <f>IF(N110="sníž. přenesená",J110,0)</f>
        <v>0</v>
      </c>
      <c r="BI110" s="140">
        <f>IF(N110="nulová",J110,0)</f>
        <v>0</v>
      </c>
      <c r="BJ110" s="18" t="s">
        <v>82</v>
      </c>
      <c r="BK110" s="140">
        <f>ROUND(I110*H110,2)</f>
        <v>0</v>
      </c>
      <c r="BL110" s="18" t="s">
        <v>2164</v>
      </c>
      <c r="BM110" s="139" t="s">
        <v>2194</v>
      </c>
    </row>
    <row r="111" spans="2:65" s="12" customFormat="1" ht="11.25">
      <c r="B111" s="145"/>
      <c r="D111" s="146" t="s">
        <v>140</v>
      </c>
      <c r="E111" s="147" t="s">
        <v>19</v>
      </c>
      <c r="F111" s="148" t="s">
        <v>2169</v>
      </c>
      <c r="H111" s="147" t="s">
        <v>19</v>
      </c>
      <c r="I111" s="149"/>
      <c r="L111" s="145"/>
      <c r="M111" s="150"/>
      <c r="T111" s="151"/>
      <c r="AT111" s="147" t="s">
        <v>140</v>
      </c>
      <c r="AU111" s="147" t="s">
        <v>84</v>
      </c>
      <c r="AV111" s="12" t="s">
        <v>82</v>
      </c>
      <c r="AW111" s="12" t="s">
        <v>35</v>
      </c>
      <c r="AX111" s="12" t="s">
        <v>74</v>
      </c>
      <c r="AY111" s="147" t="s">
        <v>129</v>
      </c>
    </row>
    <row r="112" spans="2:65" s="13" customFormat="1" ht="11.25">
      <c r="B112" s="152"/>
      <c r="D112" s="146" t="s">
        <v>140</v>
      </c>
      <c r="E112" s="153" t="s">
        <v>19</v>
      </c>
      <c r="F112" s="154" t="s">
        <v>82</v>
      </c>
      <c r="H112" s="155">
        <v>1</v>
      </c>
      <c r="I112" s="156"/>
      <c r="L112" s="152"/>
      <c r="M112" s="157"/>
      <c r="T112" s="158"/>
      <c r="AT112" s="153" t="s">
        <v>140</v>
      </c>
      <c r="AU112" s="153" t="s">
        <v>84</v>
      </c>
      <c r="AV112" s="13" t="s">
        <v>84</v>
      </c>
      <c r="AW112" s="13" t="s">
        <v>35</v>
      </c>
      <c r="AX112" s="13" t="s">
        <v>82</v>
      </c>
      <c r="AY112" s="153" t="s">
        <v>129</v>
      </c>
    </row>
    <row r="113" spans="2:65" s="1" customFormat="1" ht="16.5" customHeight="1">
      <c r="B113" s="33"/>
      <c r="C113" s="128" t="s">
        <v>173</v>
      </c>
      <c r="D113" s="128" t="s">
        <v>131</v>
      </c>
      <c r="E113" s="129" t="s">
        <v>2195</v>
      </c>
      <c r="F113" s="130" t="s">
        <v>2196</v>
      </c>
      <c r="G113" s="131" t="s">
        <v>751</v>
      </c>
      <c r="H113" s="132">
        <v>1</v>
      </c>
      <c r="I113" s="133"/>
      <c r="J113" s="134">
        <f>ROUND(I113*H113,2)</f>
        <v>0</v>
      </c>
      <c r="K113" s="130" t="s">
        <v>19</v>
      </c>
      <c r="L113" s="33"/>
      <c r="M113" s="135" t="s">
        <v>19</v>
      </c>
      <c r="N113" s="136" t="s">
        <v>45</v>
      </c>
      <c r="P113" s="137">
        <f>O113*H113</f>
        <v>0</v>
      </c>
      <c r="Q113" s="137">
        <v>0</v>
      </c>
      <c r="R113" s="137">
        <f>Q113*H113</f>
        <v>0</v>
      </c>
      <c r="S113" s="137">
        <v>0</v>
      </c>
      <c r="T113" s="138">
        <f>S113*H113</f>
        <v>0</v>
      </c>
      <c r="AR113" s="139" t="s">
        <v>2164</v>
      </c>
      <c r="AT113" s="139" t="s">
        <v>131</v>
      </c>
      <c r="AU113" s="139" t="s">
        <v>84</v>
      </c>
      <c r="AY113" s="18" t="s">
        <v>129</v>
      </c>
      <c r="BE113" s="140">
        <f>IF(N113="základní",J113,0)</f>
        <v>0</v>
      </c>
      <c r="BF113" s="140">
        <f>IF(N113="snížená",J113,0)</f>
        <v>0</v>
      </c>
      <c r="BG113" s="140">
        <f>IF(N113="zákl. přenesená",J113,0)</f>
        <v>0</v>
      </c>
      <c r="BH113" s="140">
        <f>IF(N113="sníž. přenesená",J113,0)</f>
        <v>0</v>
      </c>
      <c r="BI113" s="140">
        <f>IF(N113="nulová",J113,0)</f>
        <v>0</v>
      </c>
      <c r="BJ113" s="18" t="s">
        <v>82</v>
      </c>
      <c r="BK113" s="140">
        <f>ROUND(I113*H113,2)</f>
        <v>0</v>
      </c>
      <c r="BL113" s="18" t="s">
        <v>2164</v>
      </c>
      <c r="BM113" s="139" t="s">
        <v>2197</v>
      </c>
    </row>
    <row r="114" spans="2:65" s="12" customFormat="1" ht="11.25">
      <c r="B114" s="145"/>
      <c r="D114" s="146" t="s">
        <v>140</v>
      </c>
      <c r="E114" s="147" t="s">
        <v>19</v>
      </c>
      <c r="F114" s="148" t="s">
        <v>2169</v>
      </c>
      <c r="H114" s="147" t="s">
        <v>19</v>
      </c>
      <c r="I114" s="149"/>
      <c r="L114" s="145"/>
      <c r="M114" s="150"/>
      <c r="T114" s="151"/>
      <c r="AT114" s="147" t="s">
        <v>140</v>
      </c>
      <c r="AU114" s="147" t="s">
        <v>84</v>
      </c>
      <c r="AV114" s="12" t="s">
        <v>82</v>
      </c>
      <c r="AW114" s="12" t="s">
        <v>35</v>
      </c>
      <c r="AX114" s="12" t="s">
        <v>74</v>
      </c>
      <c r="AY114" s="147" t="s">
        <v>129</v>
      </c>
    </row>
    <row r="115" spans="2:65" s="12" customFormat="1" ht="11.25">
      <c r="B115" s="145"/>
      <c r="D115" s="146" t="s">
        <v>140</v>
      </c>
      <c r="E115" s="147" t="s">
        <v>19</v>
      </c>
      <c r="F115" s="148" t="s">
        <v>2198</v>
      </c>
      <c r="H115" s="147" t="s">
        <v>19</v>
      </c>
      <c r="I115" s="149"/>
      <c r="L115" s="145"/>
      <c r="M115" s="150"/>
      <c r="T115" s="151"/>
      <c r="AT115" s="147" t="s">
        <v>140</v>
      </c>
      <c r="AU115" s="147" t="s">
        <v>84</v>
      </c>
      <c r="AV115" s="12" t="s">
        <v>82</v>
      </c>
      <c r="AW115" s="12" t="s">
        <v>35</v>
      </c>
      <c r="AX115" s="12" t="s">
        <v>74</v>
      </c>
      <c r="AY115" s="147" t="s">
        <v>129</v>
      </c>
    </row>
    <row r="116" spans="2:65" s="13" customFormat="1" ht="11.25">
      <c r="B116" s="152"/>
      <c r="D116" s="146" t="s">
        <v>140</v>
      </c>
      <c r="E116" s="153" t="s">
        <v>19</v>
      </c>
      <c r="F116" s="154" t="s">
        <v>82</v>
      </c>
      <c r="H116" s="155">
        <v>1</v>
      </c>
      <c r="I116" s="156"/>
      <c r="L116" s="152"/>
      <c r="M116" s="157"/>
      <c r="T116" s="158"/>
      <c r="AT116" s="153" t="s">
        <v>140</v>
      </c>
      <c r="AU116" s="153" t="s">
        <v>84</v>
      </c>
      <c r="AV116" s="13" t="s">
        <v>84</v>
      </c>
      <c r="AW116" s="13" t="s">
        <v>35</v>
      </c>
      <c r="AX116" s="13" t="s">
        <v>82</v>
      </c>
      <c r="AY116" s="153" t="s">
        <v>129</v>
      </c>
    </row>
    <row r="117" spans="2:65" s="1" customFormat="1" ht="24.2" customHeight="1">
      <c r="B117" s="33"/>
      <c r="C117" s="128" t="s">
        <v>178</v>
      </c>
      <c r="D117" s="128" t="s">
        <v>131</v>
      </c>
      <c r="E117" s="129" t="s">
        <v>2199</v>
      </c>
      <c r="F117" s="130" t="s">
        <v>2200</v>
      </c>
      <c r="G117" s="131" t="s">
        <v>751</v>
      </c>
      <c r="H117" s="132">
        <v>1</v>
      </c>
      <c r="I117" s="133"/>
      <c r="J117" s="134">
        <f>ROUND(I117*H117,2)</f>
        <v>0</v>
      </c>
      <c r="K117" s="130" t="s">
        <v>19</v>
      </c>
      <c r="L117" s="33"/>
      <c r="M117" s="135" t="s">
        <v>19</v>
      </c>
      <c r="N117" s="136" t="s">
        <v>45</v>
      </c>
      <c r="P117" s="137">
        <f>O117*H117</f>
        <v>0</v>
      </c>
      <c r="Q117" s="137">
        <v>0</v>
      </c>
      <c r="R117" s="137">
        <f>Q117*H117</f>
        <v>0</v>
      </c>
      <c r="S117" s="137">
        <v>0</v>
      </c>
      <c r="T117" s="138">
        <f>S117*H117</f>
        <v>0</v>
      </c>
      <c r="AR117" s="139" t="s">
        <v>2164</v>
      </c>
      <c r="AT117" s="139" t="s">
        <v>131</v>
      </c>
      <c r="AU117" s="139" t="s">
        <v>84</v>
      </c>
      <c r="AY117" s="18" t="s">
        <v>129</v>
      </c>
      <c r="BE117" s="140">
        <f>IF(N117="základní",J117,0)</f>
        <v>0</v>
      </c>
      <c r="BF117" s="140">
        <f>IF(N117="snížená",J117,0)</f>
        <v>0</v>
      </c>
      <c r="BG117" s="140">
        <f>IF(N117="zákl. přenesená",J117,0)</f>
        <v>0</v>
      </c>
      <c r="BH117" s="140">
        <f>IF(N117="sníž. přenesená",J117,0)</f>
        <v>0</v>
      </c>
      <c r="BI117" s="140">
        <f>IF(N117="nulová",J117,0)</f>
        <v>0</v>
      </c>
      <c r="BJ117" s="18" t="s">
        <v>82</v>
      </c>
      <c r="BK117" s="140">
        <f>ROUND(I117*H117,2)</f>
        <v>0</v>
      </c>
      <c r="BL117" s="18" t="s">
        <v>2164</v>
      </c>
      <c r="BM117" s="139" t="s">
        <v>2201</v>
      </c>
    </row>
    <row r="118" spans="2:65" s="12" customFormat="1" ht="11.25">
      <c r="B118" s="145"/>
      <c r="D118" s="146" t="s">
        <v>140</v>
      </c>
      <c r="E118" s="147" t="s">
        <v>19</v>
      </c>
      <c r="F118" s="148" t="s">
        <v>2202</v>
      </c>
      <c r="H118" s="147" t="s">
        <v>19</v>
      </c>
      <c r="I118" s="149"/>
      <c r="L118" s="145"/>
      <c r="M118" s="150"/>
      <c r="T118" s="151"/>
      <c r="AT118" s="147" t="s">
        <v>140</v>
      </c>
      <c r="AU118" s="147" t="s">
        <v>84</v>
      </c>
      <c r="AV118" s="12" t="s">
        <v>82</v>
      </c>
      <c r="AW118" s="12" t="s">
        <v>35</v>
      </c>
      <c r="AX118" s="12" t="s">
        <v>74</v>
      </c>
      <c r="AY118" s="147" t="s">
        <v>129</v>
      </c>
    </row>
    <row r="119" spans="2:65" s="12" customFormat="1" ht="22.5">
      <c r="B119" s="145"/>
      <c r="D119" s="146" t="s">
        <v>140</v>
      </c>
      <c r="E119" s="147" t="s">
        <v>19</v>
      </c>
      <c r="F119" s="148" t="s">
        <v>2203</v>
      </c>
      <c r="H119" s="147" t="s">
        <v>19</v>
      </c>
      <c r="I119" s="149"/>
      <c r="L119" s="145"/>
      <c r="M119" s="150"/>
      <c r="T119" s="151"/>
      <c r="AT119" s="147" t="s">
        <v>140</v>
      </c>
      <c r="AU119" s="147" t="s">
        <v>84</v>
      </c>
      <c r="AV119" s="12" t="s">
        <v>82</v>
      </c>
      <c r="AW119" s="12" t="s">
        <v>35</v>
      </c>
      <c r="AX119" s="12" t="s">
        <v>74</v>
      </c>
      <c r="AY119" s="147" t="s">
        <v>129</v>
      </c>
    </row>
    <row r="120" spans="2:65" s="12" customFormat="1" ht="22.5">
      <c r="B120" s="145"/>
      <c r="D120" s="146" t="s">
        <v>140</v>
      </c>
      <c r="E120" s="147" t="s">
        <v>19</v>
      </c>
      <c r="F120" s="148" t="s">
        <v>2204</v>
      </c>
      <c r="H120" s="147" t="s">
        <v>19</v>
      </c>
      <c r="I120" s="149"/>
      <c r="L120" s="145"/>
      <c r="M120" s="150"/>
      <c r="T120" s="151"/>
      <c r="AT120" s="147" t="s">
        <v>140</v>
      </c>
      <c r="AU120" s="147" t="s">
        <v>84</v>
      </c>
      <c r="AV120" s="12" t="s">
        <v>82</v>
      </c>
      <c r="AW120" s="12" t="s">
        <v>35</v>
      </c>
      <c r="AX120" s="12" t="s">
        <v>74</v>
      </c>
      <c r="AY120" s="147" t="s">
        <v>129</v>
      </c>
    </row>
    <row r="121" spans="2:65" s="12" customFormat="1" ht="33.75">
      <c r="B121" s="145"/>
      <c r="D121" s="146" t="s">
        <v>140</v>
      </c>
      <c r="E121" s="147" t="s">
        <v>19</v>
      </c>
      <c r="F121" s="148" t="s">
        <v>2205</v>
      </c>
      <c r="H121" s="147" t="s">
        <v>19</v>
      </c>
      <c r="I121" s="149"/>
      <c r="L121" s="145"/>
      <c r="M121" s="150"/>
      <c r="T121" s="151"/>
      <c r="AT121" s="147" t="s">
        <v>140</v>
      </c>
      <c r="AU121" s="147" t="s">
        <v>84</v>
      </c>
      <c r="AV121" s="12" t="s">
        <v>82</v>
      </c>
      <c r="AW121" s="12" t="s">
        <v>35</v>
      </c>
      <c r="AX121" s="12" t="s">
        <v>74</v>
      </c>
      <c r="AY121" s="147" t="s">
        <v>129</v>
      </c>
    </row>
    <row r="122" spans="2:65" s="13" customFormat="1" ht="11.25">
      <c r="B122" s="152"/>
      <c r="D122" s="146" t="s">
        <v>140</v>
      </c>
      <c r="E122" s="153" t="s">
        <v>19</v>
      </c>
      <c r="F122" s="154" t="s">
        <v>82</v>
      </c>
      <c r="H122" s="155">
        <v>1</v>
      </c>
      <c r="I122" s="156"/>
      <c r="L122" s="152"/>
      <c r="M122" s="157"/>
      <c r="T122" s="158"/>
      <c r="AT122" s="153" t="s">
        <v>140</v>
      </c>
      <c r="AU122" s="153" t="s">
        <v>84</v>
      </c>
      <c r="AV122" s="13" t="s">
        <v>84</v>
      </c>
      <c r="AW122" s="13" t="s">
        <v>35</v>
      </c>
      <c r="AX122" s="13" t="s">
        <v>82</v>
      </c>
      <c r="AY122" s="153" t="s">
        <v>129</v>
      </c>
    </row>
    <row r="123" spans="2:65" s="11" customFormat="1" ht="22.9" customHeight="1">
      <c r="B123" s="116"/>
      <c r="D123" s="117" t="s">
        <v>73</v>
      </c>
      <c r="E123" s="126" t="s">
        <v>2206</v>
      </c>
      <c r="F123" s="126" t="s">
        <v>2207</v>
      </c>
      <c r="I123" s="119"/>
      <c r="J123" s="127">
        <f>BK123</f>
        <v>0</v>
      </c>
      <c r="L123" s="116"/>
      <c r="M123" s="121"/>
      <c r="P123" s="122">
        <f>SUM(P124:P165)</f>
        <v>0</v>
      </c>
      <c r="R123" s="122">
        <f>SUM(R124:R165)</f>
        <v>0</v>
      </c>
      <c r="T123" s="123">
        <f>SUM(T124:T165)</f>
        <v>0</v>
      </c>
      <c r="AR123" s="117" t="s">
        <v>158</v>
      </c>
      <c r="AT123" s="124" t="s">
        <v>73</v>
      </c>
      <c r="AU123" s="124" t="s">
        <v>82</v>
      </c>
      <c r="AY123" s="117" t="s">
        <v>129</v>
      </c>
      <c r="BK123" s="125">
        <f>SUM(BK124:BK165)</f>
        <v>0</v>
      </c>
    </row>
    <row r="124" spans="2:65" s="1" customFormat="1" ht="16.5" customHeight="1">
      <c r="B124" s="33"/>
      <c r="C124" s="128" t="s">
        <v>191</v>
      </c>
      <c r="D124" s="128" t="s">
        <v>131</v>
      </c>
      <c r="E124" s="129" t="s">
        <v>2208</v>
      </c>
      <c r="F124" s="130" t="s">
        <v>2209</v>
      </c>
      <c r="G124" s="131" t="s">
        <v>751</v>
      </c>
      <c r="H124" s="132">
        <v>1</v>
      </c>
      <c r="I124" s="133"/>
      <c r="J124" s="134">
        <f>ROUND(I124*H124,2)</f>
        <v>0</v>
      </c>
      <c r="K124" s="130" t="s">
        <v>19</v>
      </c>
      <c r="L124" s="33"/>
      <c r="M124" s="135" t="s">
        <v>19</v>
      </c>
      <c r="N124" s="136" t="s">
        <v>45</v>
      </c>
      <c r="P124" s="137">
        <f>O124*H124</f>
        <v>0</v>
      </c>
      <c r="Q124" s="137">
        <v>0</v>
      </c>
      <c r="R124" s="137">
        <f>Q124*H124</f>
        <v>0</v>
      </c>
      <c r="S124" s="137">
        <v>0</v>
      </c>
      <c r="T124" s="138">
        <f>S124*H124</f>
        <v>0</v>
      </c>
      <c r="AR124" s="139" t="s">
        <v>2164</v>
      </c>
      <c r="AT124" s="139" t="s">
        <v>131</v>
      </c>
      <c r="AU124" s="139" t="s">
        <v>84</v>
      </c>
      <c r="AY124" s="18" t="s">
        <v>129</v>
      </c>
      <c r="BE124" s="140">
        <f>IF(N124="základní",J124,0)</f>
        <v>0</v>
      </c>
      <c r="BF124" s="140">
        <f>IF(N124="snížená",J124,0)</f>
        <v>0</v>
      </c>
      <c r="BG124" s="140">
        <f>IF(N124="zákl. přenesená",J124,0)</f>
        <v>0</v>
      </c>
      <c r="BH124" s="140">
        <f>IF(N124="sníž. přenesená",J124,0)</f>
        <v>0</v>
      </c>
      <c r="BI124" s="140">
        <f>IF(N124="nulová",J124,0)</f>
        <v>0</v>
      </c>
      <c r="BJ124" s="18" t="s">
        <v>82</v>
      </c>
      <c r="BK124" s="140">
        <f>ROUND(I124*H124,2)</f>
        <v>0</v>
      </c>
      <c r="BL124" s="18" t="s">
        <v>2164</v>
      </c>
      <c r="BM124" s="139" t="s">
        <v>2210</v>
      </c>
    </row>
    <row r="125" spans="2:65" s="12" customFormat="1" ht="11.25">
      <c r="B125" s="145"/>
      <c r="D125" s="146" t="s">
        <v>140</v>
      </c>
      <c r="E125" s="147" t="s">
        <v>19</v>
      </c>
      <c r="F125" s="148" t="s">
        <v>2169</v>
      </c>
      <c r="H125" s="147" t="s">
        <v>19</v>
      </c>
      <c r="I125" s="149"/>
      <c r="L125" s="145"/>
      <c r="M125" s="150"/>
      <c r="T125" s="151"/>
      <c r="AT125" s="147" t="s">
        <v>140</v>
      </c>
      <c r="AU125" s="147" t="s">
        <v>84</v>
      </c>
      <c r="AV125" s="12" t="s">
        <v>82</v>
      </c>
      <c r="AW125" s="12" t="s">
        <v>35</v>
      </c>
      <c r="AX125" s="12" t="s">
        <v>74</v>
      </c>
      <c r="AY125" s="147" t="s">
        <v>129</v>
      </c>
    </row>
    <row r="126" spans="2:65" s="12" customFormat="1" ht="22.5">
      <c r="B126" s="145"/>
      <c r="D126" s="146" t="s">
        <v>140</v>
      </c>
      <c r="E126" s="147" t="s">
        <v>19</v>
      </c>
      <c r="F126" s="148" t="s">
        <v>2211</v>
      </c>
      <c r="H126" s="147" t="s">
        <v>19</v>
      </c>
      <c r="I126" s="149"/>
      <c r="L126" s="145"/>
      <c r="M126" s="150"/>
      <c r="T126" s="151"/>
      <c r="AT126" s="147" t="s">
        <v>140</v>
      </c>
      <c r="AU126" s="147" t="s">
        <v>84</v>
      </c>
      <c r="AV126" s="12" t="s">
        <v>82</v>
      </c>
      <c r="AW126" s="12" t="s">
        <v>35</v>
      </c>
      <c r="AX126" s="12" t="s">
        <v>74</v>
      </c>
      <c r="AY126" s="147" t="s">
        <v>129</v>
      </c>
    </row>
    <row r="127" spans="2:65" s="12" customFormat="1" ht="11.25">
      <c r="B127" s="145"/>
      <c r="D127" s="146" t="s">
        <v>140</v>
      </c>
      <c r="E127" s="147" t="s">
        <v>19</v>
      </c>
      <c r="F127" s="148" t="s">
        <v>2212</v>
      </c>
      <c r="H127" s="147" t="s">
        <v>19</v>
      </c>
      <c r="I127" s="149"/>
      <c r="L127" s="145"/>
      <c r="M127" s="150"/>
      <c r="T127" s="151"/>
      <c r="AT127" s="147" t="s">
        <v>140</v>
      </c>
      <c r="AU127" s="147" t="s">
        <v>84</v>
      </c>
      <c r="AV127" s="12" t="s">
        <v>82</v>
      </c>
      <c r="AW127" s="12" t="s">
        <v>35</v>
      </c>
      <c r="AX127" s="12" t="s">
        <v>74</v>
      </c>
      <c r="AY127" s="147" t="s">
        <v>129</v>
      </c>
    </row>
    <row r="128" spans="2:65" s="13" customFormat="1" ht="11.25">
      <c r="B128" s="152"/>
      <c r="D128" s="146" t="s">
        <v>140</v>
      </c>
      <c r="E128" s="153" t="s">
        <v>19</v>
      </c>
      <c r="F128" s="154" t="s">
        <v>82</v>
      </c>
      <c r="H128" s="155">
        <v>1</v>
      </c>
      <c r="I128" s="156"/>
      <c r="L128" s="152"/>
      <c r="M128" s="157"/>
      <c r="T128" s="158"/>
      <c r="AT128" s="153" t="s">
        <v>140</v>
      </c>
      <c r="AU128" s="153" t="s">
        <v>84</v>
      </c>
      <c r="AV128" s="13" t="s">
        <v>84</v>
      </c>
      <c r="AW128" s="13" t="s">
        <v>35</v>
      </c>
      <c r="AX128" s="13" t="s">
        <v>82</v>
      </c>
      <c r="AY128" s="153" t="s">
        <v>129</v>
      </c>
    </row>
    <row r="129" spans="2:65" s="1" customFormat="1" ht="16.5" customHeight="1">
      <c r="B129" s="33"/>
      <c r="C129" s="128" t="s">
        <v>204</v>
      </c>
      <c r="D129" s="128" t="s">
        <v>131</v>
      </c>
      <c r="E129" s="129" t="s">
        <v>2213</v>
      </c>
      <c r="F129" s="130" t="s">
        <v>2214</v>
      </c>
      <c r="G129" s="131" t="s">
        <v>751</v>
      </c>
      <c r="H129" s="132">
        <v>1</v>
      </c>
      <c r="I129" s="133"/>
      <c r="J129" s="134">
        <f>ROUND(I129*H129,2)</f>
        <v>0</v>
      </c>
      <c r="K129" s="130" t="s">
        <v>19</v>
      </c>
      <c r="L129" s="33"/>
      <c r="M129" s="135" t="s">
        <v>19</v>
      </c>
      <c r="N129" s="136" t="s">
        <v>45</v>
      </c>
      <c r="P129" s="137">
        <f>O129*H129</f>
        <v>0</v>
      </c>
      <c r="Q129" s="137">
        <v>0</v>
      </c>
      <c r="R129" s="137">
        <f>Q129*H129</f>
        <v>0</v>
      </c>
      <c r="S129" s="137">
        <v>0</v>
      </c>
      <c r="T129" s="138">
        <f>S129*H129</f>
        <v>0</v>
      </c>
      <c r="AR129" s="139" t="s">
        <v>2164</v>
      </c>
      <c r="AT129" s="139" t="s">
        <v>131</v>
      </c>
      <c r="AU129" s="139" t="s">
        <v>84</v>
      </c>
      <c r="AY129" s="18" t="s">
        <v>129</v>
      </c>
      <c r="BE129" s="140">
        <f>IF(N129="základní",J129,0)</f>
        <v>0</v>
      </c>
      <c r="BF129" s="140">
        <f>IF(N129="snížená",J129,0)</f>
        <v>0</v>
      </c>
      <c r="BG129" s="140">
        <f>IF(N129="zákl. přenesená",J129,0)</f>
        <v>0</v>
      </c>
      <c r="BH129" s="140">
        <f>IF(N129="sníž. přenesená",J129,0)</f>
        <v>0</v>
      </c>
      <c r="BI129" s="140">
        <f>IF(N129="nulová",J129,0)</f>
        <v>0</v>
      </c>
      <c r="BJ129" s="18" t="s">
        <v>82</v>
      </c>
      <c r="BK129" s="140">
        <f>ROUND(I129*H129,2)</f>
        <v>0</v>
      </c>
      <c r="BL129" s="18" t="s">
        <v>2164</v>
      </c>
      <c r="BM129" s="139" t="s">
        <v>2215</v>
      </c>
    </row>
    <row r="130" spans="2:65" s="12" customFormat="1" ht="22.5">
      <c r="B130" s="145"/>
      <c r="D130" s="146" t="s">
        <v>140</v>
      </c>
      <c r="E130" s="147" t="s">
        <v>19</v>
      </c>
      <c r="F130" s="148" t="s">
        <v>2216</v>
      </c>
      <c r="H130" s="147" t="s">
        <v>19</v>
      </c>
      <c r="I130" s="149"/>
      <c r="L130" s="145"/>
      <c r="M130" s="150"/>
      <c r="T130" s="151"/>
      <c r="AT130" s="147" t="s">
        <v>140</v>
      </c>
      <c r="AU130" s="147" t="s">
        <v>84</v>
      </c>
      <c r="AV130" s="12" t="s">
        <v>82</v>
      </c>
      <c r="AW130" s="12" t="s">
        <v>35</v>
      </c>
      <c r="AX130" s="12" t="s">
        <v>74</v>
      </c>
      <c r="AY130" s="147" t="s">
        <v>129</v>
      </c>
    </row>
    <row r="131" spans="2:65" s="12" customFormat="1" ht="22.5">
      <c r="B131" s="145"/>
      <c r="D131" s="146" t="s">
        <v>140</v>
      </c>
      <c r="E131" s="147" t="s">
        <v>19</v>
      </c>
      <c r="F131" s="148" t="s">
        <v>2217</v>
      </c>
      <c r="H131" s="147" t="s">
        <v>19</v>
      </c>
      <c r="I131" s="149"/>
      <c r="L131" s="145"/>
      <c r="M131" s="150"/>
      <c r="T131" s="151"/>
      <c r="AT131" s="147" t="s">
        <v>140</v>
      </c>
      <c r="AU131" s="147" t="s">
        <v>84</v>
      </c>
      <c r="AV131" s="12" t="s">
        <v>82</v>
      </c>
      <c r="AW131" s="12" t="s">
        <v>35</v>
      </c>
      <c r="AX131" s="12" t="s">
        <v>74</v>
      </c>
      <c r="AY131" s="147" t="s">
        <v>129</v>
      </c>
    </row>
    <row r="132" spans="2:65" s="12" customFormat="1" ht="22.5">
      <c r="B132" s="145"/>
      <c r="D132" s="146" t="s">
        <v>140</v>
      </c>
      <c r="E132" s="147" t="s">
        <v>19</v>
      </c>
      <c r="F132" s="148" t="s">
        <v>2218</v>
      </c>
      <c r="H132" s="147" t="s">
        <v>19</v>
      </c>
      <c r="I132" s="149"/>
      <c r="L132" s="145"/>
      <c r="M132" s="150"/>
      <c r="T132" s="151"/>
      <c r="AT132" s="147" t="s">
        <v>140</v>
      </c>
      <c r="AU132" s="147" t="s">
        <v>84</v>
      </c>
      <c r="AV132" s="12" t="s">
        <v>82</v>
      </c>
      <c r="AW132" s="12" t="s">
        <v>35</v>
      </c>
      <c r="AX132" s="12" t="s">
        <v>74</v>
      </c>
      <c r="AY132" s="147" t="s">
        <v>129</v>
      </c>
    </row>
    <row r="133" spans="2:65" s="13" customFormat="1" ht="11.25">
      <c r="B133" s="152"/>
      <c r="D133" s="146" t="s">
        <v>140</v>
      </c>
      <c r="E133" s="153" t="s">
        <v>19</v>
      </c>
      <c r="F133" s="154" t="s">
        <v>82</v>
      </c>
      <c r="H133" s="155">
        <v>1</v>
      </c>
      <c r="I133" s="156"/>
      <c r="L133" s="152"/>
      <c r="M133" s="157"/>
      <c r="T133" s="158"/>
      <c r="AT133" s="153" t="s">
        <v>140</v>
      </c>
      <c r="AU133" s="153" t="s">
        <v>84</v>
      </c>
      <c r="AV133" s="13" t="s">
        <v>84</v>
      </c>
      <c r="AW133" s="13" t="s">
        <v>35</v>
      </c>
      <c r="AX133" s="13" t="s">
        <v>82</v>
      </c>
      <c r="AY133" s="153" t="s">
        <v>129</v>
      </c>
    </row>
    <row r="134" spans="2:65" s="1" customFormat="1" ht="16.5" customHeight="1">
      <c r="B134" s="33"/>
      <c r="C134" s="128" t="s">
        <v>8</v>
      </c>
      <c r="D134" s="128" t="s">
        <v>131</v>
      </c>
      <c r="E134" s="129" t="s">
        <v>2219</v>
      </c>
      <c r="F134" s="130" t="s">
        <v>2220</v>
      </c>
      <c r="G134" s="131" t="s">
        <v>751</v>
      </c>
      <c r="H134" s="132">
        <v>1</v>
      </c>
      <c r="I134" s="133"/>
      <c r="J134" s="134">
        <f>ROUND(I134*H134,2)</f>
        <v>0</v>
      </c>
      <c r="K134" s="130" t="s">
        <v>19</v>
      </c>
      <c r="L134" s="33"/>
      <c r="M134" s="135" t="s">
        <v>19</v>
      </c>
      <c r="N134" s="136" t="s">
        <v>45</v>
      </c>
      <c r="P134" s="137">
        <f>O134*H134</f>
        <v>0</v>
      </c>
      <c r="Q134" s="137">
        <v>0</v>
      </c>
      <c r="R134" s="137">
        <f>Q134*H134</f>
        <v>0</v>
      </c>
      <c r="S134" s="137">
        <v>0</v>
      </c>
      <c r="T134" s="138">
        <f>S134*H134</f>
        <v>0</v>
      </c>
      <c r="AR134" s="139" t="s">
        <v>2164</v>
      </c>
      <c r="AT134" s="139" t="s">
        <v>131</v>
      </c>
      <c r="AU134" s="139" t="s">
        <v>84</v>
      </c>
      <c r="AY134" s="18" t="s">
        <v>129</v>
      </c>
      <c r="BE134" s="140">
        <f>IF(N134="základní",J134,0)</f>
        <v>0</v>
      </c>
      <c r="BF134" s="140">
        <f>IF(N134="snížená",J134,0)</f>
        <v>0</v>
      </c>
      <c r="BG134" s="140">
        <f>IF(N134="zákl. přenesená",J134,0)</f>
        <v>0</v>
      </c>
      <c r="BH134" s="140">
        <f>IF(N134="sníž. přenesená",J134,0)</f>
        <v>0</v>
      </c>
      <c r="BI134" s="140">
        <f>IF(N134="nulová",J134,0)</f>
        <v>0</v>
      </c>
      <c r="BJ134" s="18" t="s">
        <v>82</v>
      </c>
      <c r="BK134" s="140">
        <f>ROUND(I134*H134,2)</f>
        <v>0</v>
      </c>
      <c r="BL134" s="18" t="s">
        <v>2164</v>
      </c>
      <c r="BM134" s="139" t="s">
        <v>2221</v>
      </c>
    </row>
    <row r="135" spans="2:65" s="12" customFormat="1" ht="11.25">
      <c r="B135" s="145"/>
      <c r="D135" s="146" t="s">
        <v>140</v>
      </c>
      <c r="E135" s="147" t="s">
        <v>19</v>
      </c>
      <c r="F135" s="148" t="s">
        <v>2169</v>
      </c>
      <c r="H135" s="147" t="s">
        <v>19</v>
      </c>
      <c r="I135" s="149"/>
      <c r="L135" s="145"/>
      <c r="M135" s="150"/>
      <c r="T135" s="151"/>
      <c r="AT135" s="147" t="s">
        <v>140</v>
      </c>
      <c r="AU135" s="147" t="s">
        <v>84</v>
      </c>
      <c r="AV135" s="12" t="s">
        <v>82</v>
      </c>
      <c r="AW135" s="12" t="s">
        <v>35</v>
      </c>
      <c r="AX135" s="12" t="s">
        <v>74</v>
      </c>
      <c r="AY135" s="147" t="s">
        <v>129</v>
      </c>
    </row>
    <row r="136" spans="2:65" s="13" customFormat="1" ht="11.25">
      <c r="B136" s="152"/>
      <c r="D136" s="146" t="s">
        <v>140</v>
      </c>
      <c r="E136" s="153" t="s">
        <v>19</v>
      </c>
      <c r="F136" s="154" t="s">
        <v>82</v>
      </c>
      <c r="H136" s="155">
        <v>1</v>
      </c>
      <c r="I136" s="156"/>
      <c r="L136" s="152"/>
      <c r="M136" s="157"/>
      <c r="T136" s="158"/>
      <c r="AT136" s="153" t="s">
        <v>140</v>
      </c>
      <c r="AU136" s="153" t="s">
        <v>84</v>
      </c>
      <c r="AV136" s="13" t="s">
        <v>84</v>
      </c>
      <c r="AW136" s="13" t="s">
        <v>35</v>
      </c>
      <c r="AX136" s="13" t="s">
        <v>82</v>
      </c>
      <c r="AY136" s="153" t="s">
        <v>129</v>
      </c>
    </row>
    <row r="137" spans="2:65" s="1" customFormat="1" ht="24.2" customHeight="1">
      <c r="B137" s="33"/>
      <c r="C137" s="128" t="s">
        <v>224</v>
      </c>
      <c r="D137" s="128" t="s">
        <v>131</v>
      </c>
      <c r="E137" s="129" t="s">
        <v>2222</v>
      </c>
      <c r="F137" s="130" t="s">
        <v>2223</v>
      </c>
      <c r="G137" s="131" t="s">
        <v>751</v>
      </c>
      <c r="H137" s="132">
        <v>1</v>
      </c>
      <c r="I137" s="133"/>
      <c r="J137" s="134">
        <f>ROUND(I137*H137,2)</f>
        <v>0</v>
      </c>
      <c r="K137" s="130" t="s">
        <v>19</v>
      </c>
      <c r="L137" s="33"/>
      <c r="M137" s="135" t="s">
        <v>19</v>
      </c>
      <c r="N137" s="136" t="s">
        <v>45</v>
      </c>
      <c r="P137" s="137">
        <f>O137*H137</f>
        <v>0</v>
      </c>
      <c r="Q137" s="137">
        <v>0</v>
      </c>
      <c r="R137" s="137">
        <f>Q137*H137</f>
        <v>0</v>
      </c>
      <c r="S137" s="137">
        <v>0</v>
      </c>
      <c r="T137" s="138">
        <f>S137*H137</f>
        <v>0</v>
      </c>
      <c r="AR137" s="139" t="s">
        <v>2164</v>
      </c>
      <c r="AT137" s="139" t="s">
        <v>131</v>
      </c>
      <c r="AU137" s="139" t="s">
        <v>84</v>
      </c>
      <c r="AY137" s="18" t="s">
        <v>129</v>
      </c>
      <c r="BE137" s="140">
        <f>IF(N137="základní",J137,0)</f>
        <v>0</v>
      </c>
      <c r="BF137" s="140">
        <f>IF(N137="snížená",J137,0)</f>
        <v>0</v>
      </c>
      <c r="BG137" s="140">
        <f>IF(N137="zákl. přenesená",J137,0)</f>
        <v>0</v>
      </c>
      <c r="BH137" s="140">
        <f>IF(N137="sníž. přenesená",J137,0)</f>
        <v>0</v>
      </c>
      <c r="BI137" s="140">
        <f>IF(N137="nulová",J137,0)</f>
        <v>0</v>
      </c>
      <c r="BJ137" s="18" t="s">
        <v>82</v>
      </c>
      <c r="BK137" s="140">
        <f>ROUND(I137*H137,2)</f>
        <v>0</v>
      </c>
      <c r="BL137" s="18" t="s">
        <v>2164</v>
      </c>
      <c r="BM137" s="139" t="s">
        <v>2224</v>
      </c>
    </row>
    <row r="138" spans="2:65" s="12" customFormat="1" ht="11.25">
      <c r="B138" s="145"/>
      <c r="D138" s="146" t="s">
        <v>140</v>
      </c>
      <c r="E138" s="147" t="s">
        <v>19</v>
      </c>
      <c r="F138" s="148" t="s">
        <v>2169</v>
      </c>
      <c r="H138" s="147" t="s">
        <v>19</v>
      </c>
      <c r="I138" s="149"/>
      <c r="L138" s="145"/>
      <c r="M138" s="150"/>
      <c r="T138" s="151"/>
      <c r="AT138" s="147" t="s">
        <v>140</v>
      </c>
      <c r="AU138" s="147" t="s">
        <v>84</v>
      </c>
      <c r="AV138" s="12" t="s">
        <v>82</v>
      </c>
      <c r="AW138" s="12" t="s">
        <v>35</v>
      </c>
      <c r="AX138" s="12" t="s">
        <v>74</v>
      </c>
      <c r="AY138" s="147" t="s">
        <v>129</v>
      </c>
    </row>
    <row r="139" spans="2:65" s="12" customFormat="1" ht="11.25">
      <c r="B139" s="145"/>
      <c r="D139" s="146" t="s">
        <v>140</v>
      </c>
      <c r="E139" s="147" t="s">
        <v>19</v>
      </c>
      <c r="F139" s="148" t="s">
        <v>2225</v>
      </c>
      <c r="H139" s="147" t="s">
        <v>19</v>
      </c>
      <c r="I139" s="149"/>
      <c r="L139" s="145"/>
      <c r="M139" s="150"/>
      <c r="T139" s="151"/>
      <c r="AT139" s="147" t="s">
        <v>140</v>
      </c>
      <c r="AU139" s="147" t="s">
        <v>84</v>
      </c>
      <c r="AV139" s="12" t="s">
        <v>82</v>
      </c>
      <c r="AW139" s="12" t="s">
        <v>35</v>
      </c>
      <c r="AX139" s="12" t="s">
        <v>74</v>
      </c>
      <c r="AY139" s="147" t="s">
        <v>129</v>
      </c>
    </row>
    <row r="140" spans="2:65" s="13" customFormat="1" ht="11.25">
      <c r="B140" s="152"/>
      <c r="D140" s="146" t="s">
        <v>140</v>
      </c>
      <c r="E140" s="153" t="s">
        <v>19</v>
      </c>
      <c r="F140" s="154" t="s">
        <v>82</v>
      </c>
      <c r="H140" s="155">
        <v>1</v>
      </c>
      <c r="I140" s="156"/>
      <c r="L140" s="152"/>
      <c r="M140" s="157"/>
      <c r="T140" s="158"/>
      <c r="AT140" s="153" t="s">
        <v>140</v>
      </c>
      <c r="AU140" s="153" t="s">
        <v>84</v>
      </c>
      <c r="AV140" s="13" t="s">
        <v>84</v>
      </c>
      <c r="AW140" s="13" t="s">
        <v>35</v>
      </c>
      <c r="AX140" s="13" t="s">
        <v>82</v>
      </c>
      <c r="AY140" s="153" t="s">
        <v>129</v>
      </c>
    </row>
    <row r="141" spans="2:65" s="1" customFormat="1" ht="24.2" customHeight="1">
      <c r="B141" s="33"/>
      <c r="C141" s="128" t="s">
        <v>230</v>
      </c>
      <c r="D141" s="128" t="s">
        <v>131</v>
      </c>
      <c r="E141" s="129" t="s">
        <v>2226</v>
      </c>
      <c r="F141" s="130" t="s">
        <v>2227</v>
      </c>
      <c r="G141" s="131" t="s">
        <v>751</v>
      </c>
      <c r="H141" s="132">
        <v>1</v>
      </c>
      <c r="I141" s="133"/>
      <c r="J141" s="134">
        <f>ROUND(I141*H141,2)</f>
        <v>0</v>
      </c>
      <c r="K141" s="130" t="s">
        <v>19</v>
      </c>
      <c r="L141" s="33"/>
      <c r="M141" s="135" t="s">
        <v>19</v>
      </c>
      <c r="N141" s="136" t="s">
        <v>45</v>
      </c>
      <c r="P141" s="137">
        <f>O141*H141</f>
        <v>0</v>
      </c>
      <c r="Q141" s="137">
        <v>0</v>
      </c>
      <c r="R141" s="137">
        <f>Q141*H141</f>
        <v>0</v>
      </c>
      <c r="S141" s="137">
        <v>0</v>
      </c>
      <c r="T141" s="138">
        <f>S141*H141</f>
        <v>0</v>
      </c>
      <c r="AR141" s="139" t="s">
        <v>2164</v>
      </c>
      <c r="AT141" s="139" t="s">
        <v>131</v>
      </c>
      <c r="AU141" s="139" t="s">
        <v>84</v>
      </c>
      <c r="AY141" s="18" t="s">
        <v>129</v>
      </c>
      <c r="BE141" s="140">
        <f>IF(N141="základní",J141,0)</f>
        <v>0</v>
      </c>
      <c r="BF141" s="140">
        <f>IF(N141="snížená",J141,0)</f>
        <v>0</v>
      </c>
      <c r="BG141" s="140">
        <f>IF(N141="zákl. přenesená",J141,0)</f>
        <v>0</v>
      </c>
      <c r="BH141" s="140">
        <f>IF(N141="sníž. přenesená",J141,0)</f>
        <v>0</v>
      </c>
      <c r="BI141" s="140">
        <f>IF(N141="nulová",J141,0)</f>
        <v>0</v>
      </c>
      <c r="BJ141" s="18" t="s">
        <v>82</v>
      </c>
      <c r="BK141" s="140">
        <f>ROUND(I141*H141,2)</f>
        <v>0</v>
      </c>
      <c r="BL141" s="18" t="s">
        <v>2164</v>
      </c>
      <c r="BM141" s="139" t="s">
        <v>2228</v>
      </c>
    </row>
    <row r="142" spans="2:65" s="12" customFormat="1" ht="11.25">
      <c r="B142" s="145"/>
      <c r="D142" s="146" t="s">
        <v>140</v>
      </c>
      <c r="E142" s="147" t="s">
        <v>19</v>
      </c>
      <c r="F142" s="148" t="s">
        <v>2169</v>
      </c>
      <c r="H142" s="147" t="s">
        <v>19</v>
      </c>
      <c r="I142" s="149"/>
      <c r="L142" s="145"/>
      <c r="M142" s="150"/>
      <c r="T142" s="151"/>
      <c r="AT142" s="147" t="s">
        <v>140</v>
      </c>
      <c r="AU142" s="147" t="s">
        <v>84</v>
      </c>
      <c r="AV142" s="12" t="s">
        <v>82</v>
      </c>
      <c r="AW142" s="12" t="s">
        <v>35</v>
      </c>
      <c r="AX142" s="12" t="s">
        <v>74</v>
      </c>
      <c r="AY142" s="147" t="s">
        <v>129</v>
      </c>
    </row>
    <row r="143" spans="2:65" s="12" customFormat="1" ht="22.5">
      <c r="B143" s="145"/>
      <c r="D143" s="146" t="s">
        <v>140</v>
      </c>
      <c r="E143" s="147" t="s">
        <v>19</v>
      </c>
      <c r="F143" s="148" t="s">
        <v>2229</v>
      </c>
      <c r="H143" s="147" t="s">
        <v>19</v>
      </c>
      <c r="I143" s="149"/>
      <c r="L143" s="145"/>
      <c r="M143" s="150"/>
      <c r="T143" s="151"/>
      <c r="AT143" s="147" t="s">
        <v>140</v>
      </c>
      <c r="AU143" s="147" t="s">
        <v>84</v>
      </c>
      <c r="AV143" s="12" t="s">
        <v>82</v>
      </c>
      <c r="AW143" s="12" t="s">
        <v>35</v>
      </c>
      <c r="AX143" s="12" t="s">
        <v>74</v>
      </c>
      <c r="AY143" s="147" t="s">
        <v>129</v>
      </c>
    </row>
    <row r="144" spans="2:65" s="12" customFormat="1" ht="11.25">
      <c r="B144" s="145"/>
      <c r="D144" s="146" t="s">
        <v>140</v>
      </c>
      <c r="E144" s="147" t="s">
        <v>19</v>
      </c>
      <c r="F144" s="148" t="s">
        <v>2230</v>
      </c>
      <c r="H144" s="147" t="s">
        <v>19</v>
      </c>
      <c r="I144" s="149"/>
      <c r="L144" s="145"/>
      <c r="M144" s="150"/>
      <c r="T144" s="151"/>
      <c r="AT144" s="147" t="s">
        <v>140</v>
      </c>
      <c r="AU144" s="147" t="s">
        <v>84</v>
      </c>
      <c r="AV144" s="12" t="s">
        <v>82</v>
      </c>
      <c r="AW144" s="12" t="s">
        <v>35</v>
      </c>
      <c r="AX144" s="12" t="s">
        <v>74</v>
      </c>
      <c r="AY144" s="147" t="s">
        <v>129</v>
      </c>
    </row>
    <row r="145" spans="2:65" s="12" customFormat="1" ht="22.5">
      <c r="B145" s="145"/>
      <c r="D145" s="146" t="s">
        <v>140</v>
      </c>
      <c r="E145" s="147" t="s">
        <v>19</v>
      </c>
      <c r="F145" s="148" t="s">
        <v>2231</v>
      </c>
      <c r="H145" s="147" t="s">
        <v>19</v>
      </c>
      <c r="I145" s="149"/>
      <c r="L145" s="145"/>
      <c r="M145" s="150"/>
      <c r="T145" s="151"/>
      <c r="AT145" s="147" t="s">
        <v>140</v>
      </c>
      <c r="AU145" s="147" t="s">
        <v>84</v>
      </c>
      <c r="AV145" s="12" t="s">
        <v>82</v>
      </c>
      <c r="AW145" s="12" t="s">
        <v>35</v>
      </c>
      <c r="AX145" s="12" t="s">
        <v>74</v>
      </c>
      <c r="AY145" s="147" t="s">
        <v>129</v>
      </c>
    </row>
    <row r="146" spans="2:65" s="13" customFormat="1" ht="11.25">
      <c r="B146" s="152"/>
      <c r="D146" s="146" t="s">
        <v>140</v>
      </c>
      <c r="E146" s="153" t="s">
        <v>19</v>
      </c>
      <c r="F146" s="154" t="s">
        <v>82</v>
      </c>
      <c r="H146" s="155">
        <v>1</v>
      </c>
      <c r="I146" s="156"/>
      <c r="L146" s="152"/>
      <c r="M146" s="157"/>
      <c r="T146" s="158"/>
      <c r="AT146" s="153" t="s">
        <v>140</v>
      </c>
      <c r="AU146" s="153" t="s">
        <v>84</v>
      </c>
      <c r="AV146" s="13" t="s">
        <v>84</v>
      </c>
      <c r="AW146" s="13" t="s">
        <v>35</v>
      </c>
      <c r="AX146" s="13" t="s">
        <v>82</v>
      </c>
      <c r="AY146" s="153" t="s">
        <v>129</v>
      </c>
    </row>
    <row r="147" spans="2:65" s="1" customFormat="1" ht="21.75" customHeight="1">
      <c r="B147" s="33"/>
      <c r="C147" s="128" t="s">
        <v>235</v>
      </c>
      <c r="D147" s="128" t="s">
        <v>131</v>
      </c>
      <c r="E147" s="129" t="s">
        <v>2232</v>
      </c>
      <c r="F147" s="130" t="s">
        <v>2233</v>
      </c>
      <c r="G147" s="131" t="s">
        <v>751</v>
      </c>
      <c r="H147" s="132">
        <v>1</v>
      </c>
      <c r="I147" s="133"/>
      <c r="J147" s="134">
        <f>ROUND(I147*H147,2)</f>
        <v>0</v>
      </c>
      <c r="K147" s="130" t="s">
        <v>19</v>
      </c>
      <c r="L147" s="33"/>
      <c r="M147" s="135" t="s">
        <v>19</v>
      </c>
      <c r="N147" s="136" t="s">
        <v>45</v>
      </c>
      <c r="P147" s="137">
        <f>O147*H147</f>
        <v>0</v>
      </c>
      <c r="Q147" s="137">
        <v>0</v>
      </c>
      <c r="R147" s="137">
        <f>Q147*H147</f>
        <v>0</v>
      </c>
      <c r="S147" s="137">
        <v>0</v>
      </c>
      <c r="T147" s="138">
        <f>S147*H147</f>
        <v>0</v>
      </c>
      <c r="AR147" s="139" t="s">
        <v>2164</v>
      </c>
      <c r="AT147" s="139" t="s">
        <v>131</v>
      </c>
      <c r="AU147" s="139" t="s">
        <v>84</v>
      </c>
      <c r="AY147" s="18" t="s">
        <v>129</v>
      </c>
      <c r="BE147" s="140">
        <f>IF(N147="základní",J147,0)</f>
        <v>0</v>
      </c>
      <c r="BF147" s="140">
        <f>IF(N147="snížená",J147,0)</f>
        <v>0</v>
      </c>
      <c r="BG147" s="140">
        <f>IF(N147="zákl. přenesená",J147,0)</f>
        <v>0</v>
      </c>
      <c r="BH147" s="140">
        <f>IF(N147="sníž. přenesená",J147,0)</f>
        <v>0</v>
      </c>
      <c r="BI147" s="140">
        <f>IF(N147="nulová",J147,0)</f>
        <v>0</v>
      </c>
      <c r="BJ147" s="18" t="s">
        <v>82</v>
      </c>
      <c r="BK147" s="140">
        <f>ROUND(I147*H147,2)</f>
        <v>0</v>
      </c>
      <c r="BL147" s="18" t="s">
        <v>2164</v>
      </c>
      <c r="BM147" s="139" t="s">
        <v>2234</v>
      </c>
    </row>
    <row r="148" spans="2:65" s="12" customFormat="1" ht="11.25">
      <c r="B148" s="145"/>
      <c r="D148" s="146" t="s">
        <v>140</v>
      </c>
      <c r="E148" s="147" t="s">
        <v>19</v>
      </c>
      <c r="F148" s="148" t="s">
        <v>2169</v>
      </c>
      <c r="H148" s="147" t="s">
        <v>19</v>
      </c>
      <c r="I148" s="149"/>
      <c r="L148" s="145"/>
      <c r="M148" s="150"/>
      <c r="T148" s="151"/>
      <c r="AT148" s="147" t="s">
        <v>140</v>
      </c>
      <c r="AU148" s="147" t="s">
        <v>84</v>
      </c>
      <c r="AV148" s="12" t="s">
        <v>82</v>
      </c>
      <c r="AW148" s="12" t="s">
        <v>35</v>
      </c>
      <c r="AX148" s="12" t="s">
        <v>74</v>
      </c>
      <c r="AY148" s="147" t="s">
        <v>129</v>
      </c>
    </row>
    <row r="149" spans="2:65" s="12" customFormat="1" ht="22.5">
      <c r="B149" s="145"/>
      <c r="D149" s="146" t="s">
        <v>140</v>
      </c>
      <c r="E149" s="147" t="s">
        <v>19</v>
      </c>
      <c r="F149" s="148" t="s">
        <v>2235</v>
      </c>
      <c r="H149" s="147" t="s">
        <v>19</v>
      </c>
      <c r="I149" s="149"/>
      <c r="L149" s="145"/>
      <c r="M149" s="150"/>
      <c r="T149" s="151"/>
      <c r="AT149" s="147" t="s">
        <v>140</v>
      </c>
      <c r="AU149" s="147" t="s">
        <v>84</v>
      </c>
      <c r="AV149" s="12" t="s">
        <v>82</v>
      </c>
      <c r="AW149" s="12" t="s">
        <v>35</v>
      </c>
      <c r="AX149" s="12" t="s">
        <v>74</v>
      </c>
      <c r="AY149" s="147" t="s">
        <v>129</v>
      </c>
    </row>
    <row r="150" spans="2:65" s="12" customFormat="1" ht="11.25">
      <c r="B150" s="145"/>
      <c r="D150" s="146" t="s">
        <v>140</v>
      </c>
      <c r="E150" s="147" t="s">
        <v>19</v>
      </c>
      <c r="F150" s="148" t="s">
        <v>2236</v>
      </c>
      <c r="H150" s="147" t="s">
        <v>19</v>
      </c>
      <c r="I150" s="149"/>
      <c r="L150" s="145"/>
      <c r="M150" s="150"/>
      <c r="T150" s="151"/>
      <c r="AT150" s="147" t="s">
        <v>140</v>
      </c>
      <c r="AU150" s="147" t="s">
        <v>84</v>
      </c>
      <c r="AV150" s="12" t="s">
        <v>82</v>
      </c>
      <c r="AW150" s="12" t="s">
        <v>35</v>
      </c>
      <c r="AX150" s="12" t="s">
        <v>74</v>
      </c>
      <c r="AY150" s="147" t="s">
        <v>129</v>
      </c>
    </row>
    <row r="151" spans="2:65" s="13" customFormat="1" ht="11.25">
      <c r="B151" s="152"/>
      <c r="D151" s="146" t="s">
        <v>140</v>
      </c>
      <c r="E151" s="153" t="s">
        <v>19</v>
      </c>
      <c r="F151" s="154" t="s">
        <v>82</v>
      </c>
      <c r="H151" s="155">
        <v>1</v>
      </c>
      <c r="I151" s="156"/>
      <c r="L151" s="152"/>
      <c r="M151" s="157"/>
      <c r="T151" s="158"/>
      <c r="AT151" s="153" t="s">
        <v>140</v>
      </c>
      <c r="AU151" s="153" t="s">
        <v>84</v>
      </c>
      <c r="AV151" s="13" t="s">
        <v>84</v>
      </c>
      <c r="AW151" s="13" t="s">
        <v>35</v>
      </c>
      <c r="AX151" s="13" t="s">
        <v>82</v>
      </c>
      <c r="AY151" s="153" t="s">
        <v>129</v>
      </c>
    </row>
    <row r="152" spans="2:65" s="1" customFormat="1" ht="24.2" customHeight="1">
      <c r="B152" s="33"/>
      <c r="C152" s="128" t="s">
        <v>242</v>
      </c>
      <c r="D152" s="128" t="s">
        <v>131</v>
      </c>
      <c r="E152" s="129" t="s">
        <v>2237</v>
      </c>
      <c r="F152" s="130" t="s">
        <v>2238</v>
      </c>
      <c r="G152" s="131" t="s">
        <v>751</v>
      </c>
      <c r="H152" s="132">
        <v>1</v>
      </c>
      <c r="I152" s="133"/>
      <c r="J152" s="134">
        <f>ROUND(I152*H152,2)</f>
        <v>0</v>
      </c>
      <c r="K152" s="130" t="s">
        <v>19</v>
      </c>
      <c r="L152" s="33"/>
      <c r="M152" s="135" t="s">
        <v>19</v>
      </c>
      <c r="N152" s="136" t="s">
        <v>45</v>
      </c>
      <c r="P152" s="137">
        <f>O152*H152</f>
        <v>0</v>
      </c>
      <c r="Q152" s="137">
        <v>0</v>
      </c>
      <c r="R152" s="137">
        <f>Q152*H152</f>
        <v>0</v>
      </c>
      <c r="S152" s="137">
        <v>0</v>
      </c>
      <c r="T152" s="138">
        <f>S152*H152</f>
        <v>0</v>
      </c>
      <c r="AR152" s="139" t="s">
        <v>2164</v>
      </c>
      <c r="AT152" s="139" t="s">
        <v>131</v>
      </c>
      <c r="AU152" s="139" t="s">
        <v>84</v>
      </c>
      <c r="AY152" s="18" t="s">
        <v>129</v>
      </c>
      <c r="BE152" s="140">
        <f>IF(N152="základní",J152,0)</f>
        <v>0</v>
      </c>
      <c r="BF152" s="140">
        <f>IF(N152="snížená",J152,0)</f>
        <v>0</v>
      </c>
      <c r="BG152" s="140">
        <f>IF(N152="zákl. přenesená",J152,0)</f>
        <v>0</v>
      </c>
      <c r="BH152" s="140">
        <f>IF(N152="sníž. přenesená",J152,0)</f>
        <v>0</v>
      </c>
      <c r="BI152" s="140">
        <f>IF(N152="nulová",J152,0)</f>
        <v>0</v>
      </c>
      <c r="BJ152" s="18" t="s">
        <v>82</v>
      </c>
      <c r="BK152" s="140">
        <f>ROUND(I152*H152,2)</f>
        <v>0</v>
      </c>
      <c r="BL152" s="18" t="s">
        <v>2164</v>
      </c>
      <c r="BM152" s="139" t="s">
        <v>2239</v>
      </c>
    </row>
    <row r="153" spans="2:65" s="12" customFormat="1" ht="11.25">
      <c r="B153" s="145"/>
      <c r="D153" s="146" t="s">
        <v>140</v>
      </c>
      <c r="E153" s="147" t="s">
        <v>19</v>
      </c>
      <c r="F153" s="148" t="s">
        <v>2169</v>
      </c>
      <c r="H153" s="147" t="s">
        <v>19</v>
      </c>
      <c r="I153" s="149"/>
      <c r="L153" s="145"/>
      <c r="M153" s="150"/>
      <c r="T153" s="151"/>
      <c r="AT153" s="147" t="s">
        <v>140</v>
      </c>
      <c r="AU153" s="147" t="s">
        <v>84</v>
      </c>
      <c r="AV153" s="12" t="s">
        <v>82</v>
      </c>
      <c r="AW153" s="12" t="s">
        <v>35</v>
      </c>
      <c r="AX153" s="12" t="s">
        <v>74</v>
      </c>
      <c r="AY153" s="147" t="s">
        <v>129</v>
      </c>
    </row>
    <row r="154" spans="2:65" s="12" customFormat="1" ht="33.75">
      <c r="B154" s="145"/>
      <c r="D154" s="146" t="s">
        <v>140</v>
      </c>
      <c r="E154" s="147" t="s">
        <v>19</v>
      </c>
      <c r="F154" s="148" t="s">
        <v>2240</v>
      </c>
      <c r="H154" s="147" t="s">
        <v>19</v>
      </c>
      <c r="I154" s="149"/>
      <c r="L154" s="145"/>
      <c r="M154" s="150"/>
      <c r="T154" s="151"/>
      <c r="AT154" s="147" t="s">
        <v>140</v>
      </c>
      <c r="AU154" s="147" t="s">
        <v>84</v>
      </c>
      <c r="AV154" s="12" t="s">
        <v>82</v>
      </c>
      <c r="AW154" s="12" t="s">
        <v>35</v>
      </c>
      <c r="AX154" s="12" t="s">
        <v>74</v>
      </c>
      <c r="AY154" s="147" t="s">
        <v>129</v>
      </c>
    </row>
    <row r="155" spans="2:65" s="12" customFormat="1" ht="11.25">
      <c r="B155" s="145"/>
      <c r="D155" s="146" t="s">
        <v>140</v>
      </c>
      <c r="E155" s="147" t="s">
        <v>19</v>
      </c>
      <c r="F155" s="148" t="s">
        <v>2241</v>
      </c>
      <c r="H155" s="147" t="s">
        <v>19</v>
      </c>
      <c r="I155" s="149"/>
      <c r="L155" s="145"/>
      <c r="M155" s="150"/>
      <c r="T155" s="151"/>
      <c r="AT155" s="147" t="s">
        <v>140</v>
      </c>
      <c r="AU155" s="147" t="s">
        <v>84</v>
      </c>
      <c r="AV155" s="12" t="s">
        <v>82</v>
      </c>
      <c r="AW155" s="12" t="s">
        <v>35</v>
      </c>
      <c r="AX155" s="12" t="s">
        <v>74</v>
      </c>
      <c r="AY155" s="147" t="s">
        <v>129</v>
      </c>
    </row>
    <row r="156" spans="2:65" s="12" customFormat="1" ht="22.5">
      <c r="B156" s="145"/>
      <c r="D156" s="146" t="s">
        <v>140</v>
      </c>
      <c r="E156" s="147" t="s">
        <v>19</v>
      </c>
      <c r="F156" s="148" t="s">
        <v>2242</v>
      </c>
      <c r="H156" s="147" t="s">
        <v>19</v>
      </c>
      <c r="I156" s="149"/>
      <c r="L156" s="145"/>
      <c r="M156" s="150"/>
      <c r="T156" s="151"/>
      <c r="AT156" s="147" t="s">
        <v>140</v>
      </c>
      <c r="AU156" s="147" t="s">
        <v>84</v>
      </c>
      <c r="AV156" s="12" t="s">
        <v>82</v>
      </c>
      <c r="AW156" s="12" t="s">
        <v>35</v>
      </c>
      <c r="AX156" s="12" t="s">
        <v>74</v>
      </c>
      <c r="AY156" s="147" t="s">
        <v>129</v>
      </c>
    </row>
    <row r="157" spans="2:65" s="13" customFormat="1" ht="11.25">
      <c r="B157" s="152"/>
      <c r="D157" s="146" t="s">
        <v>140</v>
      </c>
      <c r="E157" s="153" t="s">
        <v>19</v>
      </c>
      <c r="F157" s="154" t="s">
        <v>82</v>
      </c>
      <c r="H157" s="155">
        <v>1</v>
      </c>
      <c r="I157" s="156"/>
      <c r="L157" s="152"/>
      <c r="M157" s="157"/>
      <c r="T157" s="158"/>
      <c r="AT157" s="153" t="s">
        <v>140</v>
      </c>
      <c r="AU157" s="153" t="s">
        <v>84</v>
      </c>
      <c r="AV157" s="13" t="s">
        <v>84</v>
      </c>
      <c r="AW157" s="13" t="s">
        <v>35</v>
      </c>
      <c r="AX157" s="13" t="s">
        <v>82</v>
      </c>
      <c r="AY157" s="153" t="s">
        <v>129</v>
      </c>
    </row>
    <row r="158" spans="2:65" s="1" customFormat="1" ht="16.5" customHeight="1">
      <c r="B158" s="33"/>
      <c r="C158" s="128" t="s">
        <v>249</v>
      </c>
      <c r="D158" s="128" t="s">
        <v>131</v>
      </c>
      <c r="E158" s="129" t="s">
        <v>2243</v>
      </c>
      <c r="F158" s="130" t="s">
        <v>2244</v>
      </c>
      <c r="G158" s="131" t="s">
        <v>751</v>
      </c>
      <c r="H158" s="132">
        <v>1</v>
      </c>
      <c r="I158" s="133"/>
      <c r="J158" s="134">
        <f>ROUND(I158*H158,2)</f>
        <v>0</v>
      </c>
      <c r="K158" s="130" t="s">
        <v>19</v>
      </c>
      <c r="L158" s="33"/>
      <c r="M158" s="135" t="s">
        <v>19</v>
      </c>
      <c r="N158" s="136" t="s">
        <v>45</v>
      </c>
      <c r="P158" s="137">
        <f>O158*H158</f>
        <v>0</v>
      </c>
      <c r="Q158" s="137">
        <v>0</v>
      </c>
      <c r="R158" s="137">
        <f>Q158*H158</f>
        <v>0</v>
      </c>
      <c r="S158" s="137">
        <v>0</v>
      </c>
      <c r="T158" s="138">
        <f>S158*H158</f>
        <v>0</v>
      </c>
      <c r="AR158" s="139" t="s">
        <v>2164</v>
      </c>
      <c r="AT158" s="139" t="s">
        <v>131</v>
      </c>
      <c r="AU158" s="139" t="s">
        <v>84</v>
      </c>
      <c r="AY158" s="18" t="s">
        <v>129</v>
      </c>
      <c r="BE158" s="140">
        <f>IF(N158="základní",J158,0)</f>
        <v>0</v>
      </c>
      <c r="BF158" s="140">
        <f>IF(N158="snížená",J158,0)</f>
        <v>0</v>
      </c>
      <c r="BG158" s="140">
        <f>IF(N158="zákl. přenesená",J158,0)</f>
        <v>0</v>
      </c>
      <c r="BH158" s="140">
        <f>IF(N158="sníž. přenesená",J158,0)</f>
        <v>0</v>
      </c>
      <c r="BI158" s="140">
        <f>IF(N158="nulová",J158,0)</f>
        <v>0</v>
      </c>
      <c r="BJ158" s="18" t="s">
        <v>82</v>
      </c>
      <c r="BK158" s="140">
        <f>ROUND(I158*H158,2)</f>
        <v>0</v>
      </c>
      <c r="BL158" s="18" t="s">
        <v>2164</v>
      </c>
      <c r="BM158" s="139" t="s">
        <v>2245</v>
      </c>
    </row>
    <row r="159" spans="2:65" s="12" customFormat="1" ht="11.25">
      <c r="B159" s="145"/>
      <c r="D159" s="146" t="s">
        <v>140</v>
      </c>
      <c r="E159" s="147" t="s">
        <v>19</v>
      </c>
      <c r="F159" s="148" t="s">
        <v>2169</v>
      </c>
      <c r="H159" s="147" t="s">
        <v>19</v>
      </c>
      <c r="I159" s="149"/>
      <c r="L159" s="145"/>
      <c r="M159" s="150"/>
      <c r="T159" s="151"/>
      <c r="AT159" s="147" t="s">
        <v>140</v>
      </c>
      <c r="AU159" s="147" t="s">
        <v>84</v>
      </c>
      <c r="AV159" s="12" t="s">
        <v>82</v>
      </c>
      <c r="AW159" s="12" t="s">
        <v>35</v>
      </c>
      <c r="AX159" s="12" t="s">
        <v>74</v>
      </c>
      <c r="AY159" s="147" t="s">
        <v>129</v>
      </c>
    </row>
    <row r="160" spans="2:65" s="13" customFormat="1" ht="11.25">
      <c r="B160" s="152"/>
      <c r="D160" s="146" t="s">
        <v>140</v>
      </c>
      <c r="E160" s="153" t="s">
        <v>19</v>
      </c>
      <c r="F160" s="154" t="s">
        <v>82</v>
      </c>
      <c r="H160" s="155">
        <v>1</v>
      </c>
      <c r="I160" s="156"/>
      <c r="L160" s="152"/>
      <c r="M160" s="157"/>
      <c r="T160" s="158"/>
      <c r="AT160" s="153" t="s">
        <v>140</v>
      </c>
      <c r="AU160" s="153" t="s">
        <v>84</v>
      </c>
      <c r="AV160" s="13" t="s">
        <v>84</v>
      </c>
      <c r="AW160" s="13" t="s">
        <v>35</v>
      </c>
      <c r="AX160" s="13" t="s">
        <v>82</v>
      </c>
      <c r="AY160" s="153" t="s">
        <v>129</v>
      </c>
    </row>
    <row r="161" spans="2:65" s="1" customFormat="1" ht="16.5" customHeight="1">
      <c r="B161" s="33"/>
      <c r="C161" s="128" t="s">
        <v>255</v>
      </c>
      <c r="D161" s="128" t="s">
        <v>131</v>
      </c>
      <c r="E161" s="129" t="s">
        <v>2246</v>
      </c>
      <c r="F161" s="130" t="s">
        <v>2247</v>
      </c>
      <c r="G161" s="131" t="s">
        <v>751</v>
      </c>
      <c r="H161" s="132">
        <v>1</v>
      </c>
      <c r="I161" s="133"/>
      <c r="J161" s="134">
        <f>ROUND(I161*H161,2)</f>
        <v>0</v>
      </c>
      <c r="K161" s="130" t="s">
        <v>19</v>
      </c>
      <c r="L161" s="33"/>
      <c r="M161" s="135" t="s">
        <v>19</v>
      </c>
      <c r="N161" s="136" t="s">
        <v>45</v>
      </c>
      <c r="P161" s="137">
        <f>O161*H161</f>
        <v>0</v>
      </c>
      <c r="Q161" s="137">
        <v>0</v>
      </c>
      <c r="R161" s="137">
        <f>Q161*H161</f>
        <v>0</v>
      </c>
      <c r="S161" s="137">
        <v>0</v>
      </c>
      <c r="T161" s="138">
        <f>S161*H161</f>
        <v>0</v>
      </c>
      <c r="AR161" s="139" t="s">
        <v>2164</v>
      </c>
      <c r="AT161" s="139" t="s">
        <v>131</v>
      </c>
      <c r="AU161" s="139" t="s">
        <v>84</v>
      </c>
      <c r="AY161" s="18" t="s">
        <v>129</v>
      </c>
      <c r="BE161" s="140">
        <f>IF(N161="základní",J161,0)</f>
        <v>0</v>
      </c>
      <c r="BF161" s="140">
        <f>IF(N161="snížená",J161,0)</f>
        <v>0</v>
      </c>
      <c r="BG161" s="140">
        <f>IF(N161="zákl. přenesená",J161,0)</f>
        <v>0</v>
      </c>
      <c r="BH161" s="140">
        <f>IF(N161="sníž. přenesená",J161,0)</f>
        <v>0</v>
      </c>
      <c r="BI161" s="140">
        <f>IF(N161="nulová",J161,0)</f>
        <v>0</v>
      </c>
      <c r="BJ161" s="18" t="s">
        <v>82</v>
      </c>
      <c r="BK161" s="140">
        <f>ROUND(I161*H161,2)</f>
        <v>0</v>
      </c>
      <c r="BL161" s="18" t="s">
        <v>2164</v>
      </c>
      <c r="BM161" s="139" t="s">
        <v>2248</v>
      </c>
    </row>
    <row r="162" spans="2:65" s="12" customFormat="1" ht="11.25">
      <c r="B162" s="145"/>
      <c r="D162" s="146" t="s">
        <v>140</v>
      </c>
      <c r="E162" s="147" t="s">
        <v>19</v>
      </c>
      <c r="F162" s="148" t="s">
        <v>2169</v>
      </c>
      <c r="H162" s="147" t="s">
        <v>19</v>
      </c>
      <c r="I162" s="149"/>
      <c r="L162" s="145"/>
      <c r="M162" s="150"/>
      <c r="T162" s="151"/>
      <c r="AT162" s="147" t="s">
        <v>140</v>
      </c>
      <c r="AU162" s="147" t="s">
        <v>84</v>
      </c>
      <c r="AV162" s="12" t="s">
        <v>82</v>
      </c>
      <c r="AW162" s="12" t="s">
        <v>35</v>
      </c>
      <c r="AX162" s="12" t="s">
        <v>74</v>
      </c>
      <c r="AY162" s="147" t="s">
        <v>129</v>
      </c>
    </row>
    <row r="163" spans="2:65" s="12" customFormat="1" ht="22.5">
      <c r="B163" s="145"/>
      <c r="D163" s="146" t="s">
        <v>140</v>
      </c>
      <c r="E163" s="147" t="s">
        <v>19</v>
      </c>
      <c r="F163" s="148" t="s">
        <v>2249</v>
      </c>
      <c r="H163" s="147" t="s">
        <v>19</v>
      </c>
      <c r="I163" s="149"/>
      <c r="L163" s="145"/>
      <c r="M163" s="150"/>
      <c r="T163" s="151"/>
      <c r="AT163" s="147" t="s">
        <v>140</v>
      </c>
      <c r="AU163" s="147" t="s">
        <v>84</v>
      </c>
      <c r="AV163" s="12" t="s">
        <v>82</v>
      </c>
      <c r="AW163" s="12" t="s">
        <v>35</v>
      </c>
      <c r="AX163" s="12" t="s">
        <v>74</v>
      </c>
      <c r="AY163" s="147" t="s">
        <v>129</v>
      </c>
    </row>
    <row r="164" spans="2:65" s="13" customFormat="1" ht="11.25">
      <c r="B164" s="152"/>
      <c r="D164" s="146" t="s">
        <v>140</v>
      </c>
      <c r="E164" s="153" t="s">
        <v>19</v>
      </c>
      <c r="F164" s="154" t="s">
        <v>82</v>
      </c>
      <c r="H164" s="155">
        <v>1</v>
      </c>
      <c r="I164" s="156"/>
      <c r="L164" s="152"/>
      <c r="M164" s="157"/>
      <c r="T164" s="158"/>
      <c r="AT164" s="153" t="s">
        <v>140</v>
      </c>
      <c r="AU164" s="153" t="s">
        <v>84</v>
      </c>
      <c r="AV164" s="13" t="s">
        <v>84</v>
      </c>
      <c r="AW164" s="13" t="s">
        <v>35</v>
      </c>
      <c r="AX164" s="13" t="s">
        <v>82</v>
      </c>
      <c r="AY164" s="153" t="s">
        <v>129</v>
      </c>
    </row>
    <row r="165" spans="2:65" s="1" customFormat="1" ht="24.2" customHeight="1">
      <c r="B165" s="33"/>
      <c r="C165" s="128" t="s">
        <v>261</v>
      </c>
      <c r="D165" s="128" t="s">
        <v>131</v>
      </c>
      <c r="E165" s="129" t="s">
        <v>2250</v>
      </c>
      <c r="F165" s="130" t="s">
        <v>2251</v>
      </c>
      <c r="G165" s="131" t="s">
        <v>751</v>
      </c>
      <c r="H165" s="132">
        <v>1</v>
      </c>
      <c r="I165" s="133"/>
      <c r="J165" s="134">
        <f>ROUND(I165*H165,2)</f>
        <v>0</v>
      </c>
      <c r="K165" s="130" t="s">
        <v>19</v>
      </c>
      <c r="L165" s="33"/>
      <c r="M165" s="135" t="s">
        <v>19</v>
      </c>
      <c r="N165" s="136" t="s">
        <v>45</v>
      </c>
      <c r="P165" s="137">
        <f>O165*H165</f>
        <v>0</v>
      </c>
      <c r="Q165" s="137">
        <v>0</v>
      </c>
      <c r="R165" s="137">
        <f>Q165*H165</f>
        <v>0</v>
      </c>
      <c r="S165" s="137">
        <v>0</v>
      </c>
      <c r="T165" s="138">
        <f>S165*H165</f>
        <v>0</v>
      </c>
      <c r="AR165" s="139" t="s">
        <v>2164</v>
      </c>
      <c r="AT165" s="139" t="s">
        <v>131</v>
      </c>
      <c r="AU165" s="139" t="s">
        <v>84</v>
      </c>
      <c r="AY165" s="18" t="s">
        <v>129</v>
      </c>
      <c r="BE165" s="140">
        <f>IF(N165="základní",J165,0)</f>
        <v>0</v>
      </c>
      <c r="BF165" s="140">
        <f>IF(N165="snížená",J165,0)</f>
        <v>0</v>
      </c>
      <c r="BG165" s="140">
        <f>IF(N165="zákl. přenesená",J165,0)</f>
        <v>0</v>
      </c>
      <c r="BH165" s="140">
        <f>IF(N165="sníž. přenesená",J165,0)</f>
        <v>0</v>
      </c>
      <c r="BI165" s="140">
        <f>IF(N165="nulová",J165,0)</f>
        <v>0</v>
      </c>
      <c r="BJ165" s="18" t="s">
        <v>82</v>
      </c>
      <c r="BK165" s="140">
        <f>ROUND(I165*H165,2)</f>
        <v>0</v>
      </c>
      <c r="BL165" s="18" t="s">
        <v>2164</v>
      </c>
      <c r="BM165" s="139" t="s">
        <v>2252</v>
      </c>
    </row>
    <row r="166" spans="2:65" s="11" customFormat="1" ht="22.9" customHeight="1">
      <c r="B166" s="116"/>
      <c r="D166" s="117" t="s">
        <v>73</v>
      </c>
      <c r="E166" s="126" t="s">
        <v>2253</v>
      </c>
      <c r="F166" s="126" t="s">
        <v>2254</v>
      </c>
      <c r="I166" s="119"/>
      <c r="J166" s="127">
        <f>BK166</f>
        <v>0</v>
      </c>
      <c r="L166" s="116"/>
      <c r="M166" s="121"/>
      <c r="P166" s="122">
        <f>SUM(P167:P191)</f>
        <v>0</v>
      </c>
      <c r="R166" s="122">
        <f>SUM(R167:R191)</f>
        <v>0</v>
      </c>
      <c r="T166" s="123">
        <f>SUM(T167:T191)</f>
        <v>0</v>
      </c>
      <c r="AR166" s="117" t="s">
        <v>158</v>
      </c>
      <c r="AT166" s="124" t="s">
        <v>73</v>
      </c>
      <c r="AU166" s="124" t="s">
        <v>82</v>
      </c>
      <c r="AY166" s="117" t="s">
        <v>129</v>
      </c>
      <c r="BK166" s="125">
        <f>SUM(BK167:BK191)</f>
        <v>0</v>
      </c>
    </row>
    <row r="167" spans="2:65" s="1" customFormat="1" ht="16.5" customHeight="1">
      <c r="B167" s="33"/>
      <c r="C167" s="128" t="s">
        <v>7</v>
      </c>
      <c r="D167" s="128" t="s">
        <v>131</v>
      </c>
      <c r="E167" s="129" t="s">
        <v>2255</v>
      </c>
      <c r="F167" s="130" t="s">
        <v>2256</v>
      </c>
      <c r="G167" s="131" t="s">
        <v>751</v>
      </c>
      <c r="H167" s="132">
        <v>1</v>
      </c>
      <c r="I167" s="133"/>
      <c r="J167" s="134">
        <f>ROUND(I167*H167,2)</f>
        <v>0</v>
      </c>
      <c r="K167" s="130" t="s">
        <v>19</v>
      </c>
      <c r="L167" s="33"/>
      <c r="M167" s="135" t="s">
        <v>19</v>
      </c>
      <c r="N167" s="136" t="s">
        <v>45</v>
      </c>
      <c r="P167" s="137">
        <f>O167*H167</f>
        <v>0</v>
      </c>
      <c r="Q167" s="137">
        <v>0</v>
      </c>
      <c r="R167" s="137">
        <f>Q167*H167</f>
        <v>0</v>
      </c>
      <c r="S167" s="137">
        <v>0</v>
      </c>
      <c r="T167" s="138">
        <f>S167*H167</f>
        <v>0</v>
      </c>
      <c r="AR167" s="139" t="s">
        <v>2164</v>
      </c>
      <c r="AT167" s="139" t="s">
        <v>131</v>
      </c>
      <c r="AU167" s="139" t="s">
        <v>84</v>
      </c>
      <c r="AY167" s="18" t="s">
        <v>129</v>
      </c>
      <c r="BE167" s="140">
        <f>IF(N167="základní",J167,0)</f>
        <v>0</v>
      </c>
      <c r="BF167" s="140">
        <f>IF(N167="snížená",J167,0)</f>
        <v>0</v>
      </c>
      <c r="BG167" s="140">
        <f>IF(N167="zákl. přenesená",J167,0)</f>
        <v>0</v>
      </c>
      <c r="BH167" s="140">
        <f>IF(N167="sníž. přenesená",J167,0)</f>
        <v>0</v>
      </c>
      <c r="BI167" s="140">
        <f>IF(N167="nulová",J167,0)</f>
        <v>0</v>
      </c>
      <c r="BJ167" s="18" t="s">
        <v>82</v>
      </c>
      <c r="BK167" s="140">
        <f>ROUND(I167*H167,2)</f>
        <v>0</v>
      </c>
      <c r="BL167" s="18" t="s">
        <v>2164</v>
      </c>
      <c r="BM167" s="139" t="s">
        <v>2257</v>
      </c>
    </row>
    <row r="168" spans="2:65" s="12" customFormat="1" ht="11.25">
      <c r="B168" s="145"/>
      <c r="D168" s="146" t="s">
        <v>140</v>
      </c>
      <c r="E168" s="147" t="s">
        <v>19</v>
      </c>
      <c r="F168" s="148" t="s">
        <v>141</v>
      </c>
      <c r="H168" s="147" t="s">
        <v>19</v>
      </c>
      <c r="I168" s="149"/>
      <c r="L168" s="145"/>
      <c r="M168" s="150"/>
      <c r="T168" s="151"/>
      <c r="AT168" s="147" t="s">
        <v>140</v>
      </c>
      <c r="AU168" s="147" t="s">
        <v>84</v>
      </c>
      <c r="AV168" s="12" t="s">
        <v>82</v>
      </c>
      <c r="AW168" s="12" t="s">
        <v>35</v>
      </c>
      <c r="AX168" s="12" t="s">
        <v>74</v>
      </c>
      <c r="AY168" s="147" t="s">
        <v>129</v>
      </c>
    </row>
    <row r="169" spans="2:65" s="13" customFormat="1" ht="11.25">
      <c r="B169" s="152"/>
      <c r="D169" s="146" t="s">
        <v>140</v>
      </c>
      <c r="E169" s="153" t="s">
        <v>19</v>
      </c>
      <c r="F169" s="154" t="s">
        <v>82</v>
      </c>
      <c r="H169" s="155">
        <v>1</v>
      </c>
      <c r="I169" s="156"/>
      <c r="L169" s="152"/>
      <c r="M169" s="157"/>
      <c r="T169" s="158"/>
      <c r="AT169" s="153" t="s">
        <v>140</v>
      </c>
      <c r="AU169" s="153" t="s">
        <v>84</v>
      </c>
      <c r="AV169" s="13" t="s">
        <v>84</v>
      </c>
      <c r="AW169" s="13" t="s">
        <v>35</v>
      </c>
      <c r="AX169" s="13" t="s">
        <v>82</v>
      </c>
      <c r="AY169" s="153" t="s">
        <v>129</v>
      </c>
    </row>
    <row r="170" spans="2:65" s="1" customFormat="1" ht="16.5" customHeight="1">
      <c r="B170" s="33"/>
      <c r="C170" s="128" t="s">
        <v>281</v>
      </c>
      <c r="D170" s="128" t="s">
        <v>131</v>
      </c>
      <c r="E170" s="129" t="s">
        <v>2258</v>
      </c>
      <c r="F170" s="130" t="s">
        <v>2259</v>
      </c>
      <c r="G170" s="131" t="s">
        <v>751</v>
      </c>
      <c r="H170" s="132">
        <v>1</v>
      </c>
      <c r="I170" s="133"/>
      <c r="J170" s="134">
        <f>ROUND(I170*H170,2)</f>
        <v>0</v>
      </c>
      <c r="K170" s="130" t="s">
        <v>19</v>
      </c>
      <c r="L170" s="33"/>
      <c r="M170" s="135" t="s">
        <v>19</v>
      </c>
      <c r="N170" s="136" t="s">
        <v>45</v>
      </c>
      <c r="P170" s="137">
        <f>O170*H170</f>
        <v>0</v>
      </c>
      <c r="Q170" s="137">
        <v>0</v>
      </c>
      <c r="R170" s="137">
        <f>Q170*H170</f>
        <v>0</v>
      </c>
      <c r="S170" s="137">
        <v>0</v>
      </c>
      <c r="T170" s="138">
        <f>S170*H170</f>
        <v>0</v>
      </c>
      <c r="AR170" s="139" t="s">
        <v>2164</v>
      </c>
      <c r="AT170" s="139" t="s">
        <v>131</v>
      </c>
      <c r="AU170" s="139" t="s">
        <v>84</v>
      </c>
      <c r="AY170" s="18" t="s">
        <v>129</v>
      </c>
      <c r="BE170" s="140">
        <f>IF(N170="základní",J170,0)</f>
        <v>0</v>
      </c>
      <c r="BF170" s="140">
        <f>IF(N170="snížená",J170,0)</f>
        <v>0</v>
      </c>
      <c r="BG170" s="140">
        <f>IF(N170="zákl. přenesená",J170,0)</f>
        <v>0</v>
      </c>
      <c r="BH170" s="140">
        <f>IF(N170="sníž. přenesená",J170,0)</f>
        <v>0</v>
      </c>
      <c r="BI170" s="140">
        <f>IF(N170="nulová",J170,0)</f>
        <v>0</v>
      </c>
      <c r="BJ170" s="18" t="s">
        <v>82</v>
      </c>
      <c r="BK170" s="140">
        <f>ROUND(I170*H170,2)</f>
        <v>0</v>
      </c>
      <c r="BL170" s="18" t="s">
        <v>2164</v>
      </c>
      <c r="BM170" s="139" t="s">
        <v>2260</v>
      </c>
    </row>
    <row r="171" spans="2:65" s="12" customFormat="1" ht="11.25">
      <c r="B171" s="145"/>
      <c r="D171" s="146" t="s">
        <v>140</v>
      </c>
      <c r="E171" s="147" t="s">
        <v>19</v>
      </c>
      <c r="F171" s="148" t="s">
        <v>141</v>
      </c>
      <c r="H171" s="147" t="s">
        <v>19</v>
      </c>
      <c r="I171" s="149"/>
      <c r="L171" s="145"/>
      <c r="M171" s="150"/>
      <c r="T171" s="151"/>
      <c r="AT171" s="147" t="s">
        <v>140</v>
      </c>
      <c r="AU171" s="147" t="s">
        <v>84</v>
      </c>
      <c r="AV171" s="12" t="s">
        <v>82</v>
      </c>
      <c r="AW171" s="12" t="s">
        <v>35</v>
      </c>
      <c r="AX171" s="12" t="s">
        <v>74</v>
      </c>
      <c r="AY171" s="147" t="s">
        <v>129</v>
      </c>
    </row>
    <row r="172" spans="2:65" s="13" customFormat="1" ht="11.25">
      <c r="B172" s="152"/>
      <c r="D172" s="146" t="s">
        <v>140</v>
      </c>
      <c r="E172" s="153" t="s">
        <v>19</v>
      </c>
      <c r="F172" s="154" t="s">
        <v>82</v>
      </c>
      <c r="H172" s="155">
        <v>1</v>
      </c>
      <c r="I172" s="156"/>
      <c r="L172" s="152"/>
      <c r="M172" s="157"/>
      <c r="T172" s="158"/>
      <c r="AT172" s="153" t="s">
        <v>140</v>
      </c>
      <c r="AU172" s="153" t="s">
        <v>84</v>
      </c>
      <c r="AV172" s="13" t="s">
        <v>84</v>
      </c>
      <c r="AW172" s="13" t="s">
        <v>35</v>
      </c>
      <c r="AX172" s="13" t="s">
        <v>82</v>
      </c>
      <c r="AY172" s="153" t="s">
        <v>129</v>
      </c>
    </row>
    <row r="173" spans="2:65" s="1" customFormat="1" ht="24.2" customHeight="1">
      <c r="B173" s="33"/>
      <c r="C173" s="128" t="s">
        <v>287</v>
      </c>
      <c r="D173" s="128" t="s">
        <v>131</v>
      </c>
      <c r="E173" s="129" t="s">
        <v>2261</v>
      </c>
      <c r="F173" s="130" t="s">
        <v>2262</v>
      </c>
      <c r="G173" s="131" t="s">
        <v>751</v>
      </c>
      <c r="H173" s="132">
        <v>1</v>
      </c>
      <c r="I173" s="133"/>
      <c r="J173" s="134">
        <f>ROUND(I173*H173,2)</f>
        <v>0</v>
      </c>
      <c r="K173" s="130" t="s">
        <v>19</v>
      </c>
      <c r="L173" s="33"/>
      <c r="M173" s="135" t="s">
        <v>19</v>
      </c>
      <c r="N173" s="136" t="s">
        <v>45</v>
      </c>
      <c r="P173" s="137">
        <f>O173*H173</f>
        <v>0</v>
      </c>
      <c r="Q173" s="137">
        <v>0</v>
      </c>
      <c r="R173" s="137">
        <f>Q173*H173</f>
        <v>0</v>
      </c>
      <c r="S173" s="137">
        <v>0</v>
      </c>
      <c r="T173" s="138">
        <f>S173*H173</f>
        <v>0</v>
      </c>
      <c r="AR173" s="139" t="s">
        <v>2164</v>
      </c>
      <c r="AT173" s="139" t="s">
        <v>131</v>
      </c>
      <c r="AU173" s="139" t="s">
        <v>84</v>
      </c>
      <c r="AY173" s="18" t="s">
        <v>129</v>
      </c>
      <c r="BE173" s="140">
        <f>IF(N173="základní",J173,0)</f>
        <v>0</v>
      </c>
      <c r="BF173" s="140">
        <f>IF(N173="snížená",J173,0)</f>
        <v>0</v>
      </c>
      <c r="BG173" s="140">
        <f>IF(N173="zákl. přenesená",J173,0)</f>
        <v>0</v>
      </c>
      <c r="BH173" s="140">
        <f>IF(N173="sníž. přenesená",J173,0)</f>
        <v>0</v>
      </c>
      <c r="BI173" s="140">
        <f>IF(N173="nulová",J173,0)</f>
        <v>0</v>
      </c>
      <c r="BJ173" s="18" t="s">
        <v>82</v>
      </c>
      <c r="BK173" s="140">
        <f>ROUND(I173*H173,2)</f>
        <v>0</v>
      </c>
      <c r="BL173" s="18" t="s">
        <v>2164</v>
      </c>
      <c r="BM173" s="139" t="s">
        <v>2263</v>
      </c>
    </row>
    <row r="174" spans="2:65" s="12" customFormat="1" ht="11.25">
      <c r="B174" s="145"/>
      <c r="D174" s="146" t="s">
        <v>140</v>
      </c>
      <c r="E174" s="147" t="s">
        <v>19</v>
      </c>
      <c r="F174" s="148" t="s">
        <v>141</v>
      </c>
      <c r="H174" s="147" t="s">
        <v>19</v>
      </c>
      <c r="I174" s="149"/>
      <c r="L174" s="145"/>
      <c r="M174" s="150"/>
      <c r="T174" s="151"/>
      <c r="AT174" s="147" t="s">
        <v>140</v>
      </c>
      <c r="AU174" s="147" t="s">
        <v>84</v>
      </c>
      <c r="AV174" s="12" t="s">
        <v>82</v>
      </c>
      <c r="AW174" s="12" t="s">
        <v>35</v>
      </c>
      <c r="AX174" s="12" t="s">
        <v>74</v>
      </c>
      <c r="AY174" s="147" t="s">
        <v>129</v>
      </c>
    </row>
    <row r="175" spans="2:65" s="13" customFormat="1" ht="11.25">
      <c r="B175" s="152"/>
      <c r="D175" s="146" t="s">
        <v>140</v>
      </c>
      <c r="E175" s="153" t="s">
        <v>19</v>
      </c>
      <c r="F175" s="154" t="s">
        <v>82</v>
      </c>
      <c r="H175" s="155">
        <v>1</v>
      </c>
      <c r="I175" s="156"/>
      <c r="L175" s="152"/>
      <c r="M175" s="157"/>
      <c r="T175" s="158"/>
      <c r="AT175" s="153" t="s">
        <v>140</v>
      </c>
      <c r="AU175" s="153" t="s">
        <v>84</v>
      </c>
      <c r="AV175" s="13" t="s">
        <v>84</v>
      </c>
      <c r="AW175" s="13" t="s">
        <v>35</v>
      </c>
      <c r="AX175" s="13" t="s">
        <v>82</v>
      </c>
      <c r="AY175" s="153" t="s">
        <v>129</v>
      </c>
    </row>
    <row r="176" spans="2:65" s="1" customFormat="1" ht="16.5" customHeight="1">
      <c r="B176" s="33"/>
      <c r="C176" s="128" t="s">
        <v>297</v>
      </c>
      <c r="D176" s="128" t="s">
        <v>131</v>
      </c>
      <c r="E176" s="129" t="s">
        <v>2264</v>
      </c>
      <c r="F176" s="130" t="s">
        <v>2265</v>
      </c>
      <c r="G176" s="131" t="s">
        <v>751</v>
      </c>
      <c r="H176" s="132">
        <v>1</v>
      </c>
      <c r="I176" s="133"/>
      <c r="J176" s="134">
        <f>ROUND(I176*H176,2)</f>
        <v>0</v>
      </c>
      <c r="K176" s="130" t="s">
        <v>19</v>
      </c>
      <c r="L176" s="33"/>
      <c r="M176" s="135" t="s">
        <v>19</v>
      </c>
      <c r="N176" s="136" t="s">
        <v>45</v>
      </c>
      <c r="P176" s="137">
        <f>O176*H176</f>
        <v>0</v>
      </c>
      <c r="Q176" s="137">
        <v>0</v>
      </c>
      <c r="R176" s="137">
        <f>Q176*H176</f>
        <v>0</v>
      </c>
      <c r="S176" s="137">
        <v>0</v>
      </c>
      <c r="T176" s="138">
        <f>S176*H176</f>
        <v>0</v>
      </c>
      <c r="AR176" s="139" t="s">
        <v>2164</v>
      </c>
      <c r="AT176" s="139" t="s">
        <v>131</v>
      </c>
      <c r="AU176" s="139" t="s">
        <v>84</v>
      </c>
      <c r="AY176" s="18" t="s">
        <v>129</v>
      </c>
      <c r="BE176" s="140">
        <f>IF(N176="základní",J176,0)</f>
        <v>0</v>
      </c>
      <c r="BF176" s="140">
        <f>IF(N176="snížená",J176,0)</f>
        <v>0</v>
      </c>
      <c r="BG176" s="140">
        <f>IF(N176="zákl. přenesená",J176,0)</f>
        <v>0</v>
      </c>
      <c r="BH176" s="140">
        <f>IF(N176="sníž. přenesená",J176,0)</f>
        <v>0</v>
      </c>
      <c r="BI176" s="140">
        <f>IF(N176="nulová",J176,0)</f>
        <v>0</v>
      </c>
      <c r="BJ176" s="18" t="s">
        <v>82</v>
      </c>
      <c r="BK176" s="140">
        <f>ROUND(I176*H176,2)</f>
        <v>0</v>
      </c>
      <c r="BL176" s="18" t="s">
        <v>2164</v>
      </c>
      <c r="BM176" s="139" t="s">
        <v>2266</v>
      </c>
    </row>
    <row r="177" spans="2:65" s="12" customFormat="1" ht="11.25">
      <c r="B177" s="145"/>
      <c r="D177" s="146" t="s">
        <v>140</v>
      </c>
      <c r="E177" s="147" t="s">
        <v>19</v>
      </c>
      <c r="F177" s="148" t="s">
        <v>141</v>
      </c>
      <c r="H177" s="147" t="s">
        <v>19</v>
      </c>
      <c r="I177" s="149"/>
      <c r="L177" s="145"/>
      <c r="M177" s="150"/>
      <c r="T177" s="151"/>
      <c r="AT177" s="147" t="s">
        <v>140</v>
      </c>
      <c r="AU177" s="147" t="s">
        <v>84</v>
      </c>
      <c r="AV177" s="12" t="s">
        <v>82</v>
      </c>
      <c r="AW177" s="12" t="s">
        <v>35</v>
      </c>
      <c r="AX177" s="12" t="s">
        <v>74</v>
      </c>
      <c r="AY177" s="147" t="s">
        <v>129</v>
      </c>
    </row>
    <row r="178" spans="2:65" s="13" customFormat="1" ht="11.25">
      <c r="B178" s="152"/>
      <c r="D178" s="146" t="s">
        <v>140</v>
      </c>
      <c r="E178" s="153" t="s">
        <v>19</v>
      </c>
      <c r="F178" s="154" t="s">
        <v>82</v>
      </c>
      <c r="H178" s="155">
        <v>1</v>
      </c>
      <c r="I178" s="156"/>
      <c r="L178" s="152"/>
      <c r="M178" s="157"/>
      <c r="T178" s="158"/>
      <c r="AT178" s="153" t="s">
        <v>140</v>
      </c>
      <c r="AU178" s="153" t="s">
        <v>84</v>
      </c>
      <c r="AV178" s="13" t="s">
        <v>84</v>
      </c>
      <c r="AW178" s="13" t="s">
        <v>35</v>
      </c>
      <c r="AX178" s="13" t="s">
        <v>82</v>
      </c>
      <c r="AY178" s="153" t="s">
        <v>129</v>
      </c>
    </row>
    <row r="179" spans="2:65" s="1" customFormat="1" ht="16.5" customHeight="1">
      <c r="B179" s="33"/>
      <c r="C179" s="128" t="s">
        <v>317</v>
      </c>
      <c r="D179" s="128" t="s">
        <v>131</v>
      </c>
      <c r="E179" s="129" t="s">
        <v>2267</v>
      </c>
      <c r="F179" s="130" t="s">
        <v>2268</v>
      </c>
      <c r="G179" s="131" t="s">
        <v>751</v>
      </c>
      <c r="H179" s="132">
        <v>1</v>
      </c>
      <c r="I179" s="133"/>
      <c r="J179" s="134">
        <f>ROUND(I179*H179,2)</f>
        <v>0</v>
      </c>
      <c r="K179" s="130" t="s">
        <v>19</v>
      </c>
      <c r="L179" s="33"/>
      <c r="M179" s="135" t="s">
        <v>19</v>
      </c>
      <c r="N179" s="136" t="s">
        <v>45</v>
      </c>
      <c r="P179" s="137">
        <f>O179*H179</f>
        <v>0</v>
      </c>
      <c r="Q179" s="137">
        <v>0</v>
      </c>
      <c r="R179" s="137">
        <f>Q179*H179</f>
        <v>0</v>
      </c>
      <c r="S179" s="137">
        <v>0</v>
      </c>
      <c r="T179" s="138">
        <f>S179*H179</f>
        <v>0</v>
      </c>
      <c r="AR179" s="139" t="s">
        <v>2164</v>
      </c>
      <c r="AT179" s="139" t="s">
        <v>131</v>
      </c>
      <c r="AU179" s="139" t="s">
        <v>84</v>
      </c>
      <c r="AY179" s="18" t="s">
        <v>129</v>
      </c>
      <c r="BE179" s="140">
        <f>IF(N179="základní",J179,0)</f>
        <v>0</v>
      </c>
      <c r="BF179" s="140">
        <f>IF(N179="snížená",J179,0)</f>
        <v>0</v>
      </c>
      <c r="BG179" s="140">
        <f>IF(N179="zákl. přenesená",J179,0)</f>
        <v>0</v>
      </c>
      <c r="BH179" s="140">
        <f>IF(N179="sníž. přenesená",J179,0)</f>
        <v>0</v>
      </c>
      <c r="BI179" s="140">
        <f>IF(N179="nulová",J179,0)</f>
        <v>0</v>
      </c>
      <c r="BJ179" s="18" t="s">
        <v>82</v>
      </c>
      <c r="BK179" s="140">
        <f>ROUND(I179*H179,2)</f>
        <v>0</v>
      </c>
      <c r="BL179" s="18" t="s">
        <v>2164</v>
      </c>
      <c r="BM179" s="139" t="s">
        <v>2269</v>
      </c>
    </row>
    <row r="180" spans="2:65" s="12" customFormat="1" ht="11.25">
      <c r="B180" s="145"/>
      <c r="D180" s="146" t="s">
        <v>140</v>
      </c>
      <c r="E180" s="147" t="s">
        <v>19</v>
      </c>
      <c r="F180" s="148" t="s">
        <v>2169</v>
      </c>
      <c r="H180" s="147" t="s">
        <v>19</v>
      </c>
      <c r="I180" s="149"/>
      <c r="L180" s="145"/>
      <c r="M180" s="150"/>
      <c r="T180" s="151"/>
      <c r="AT180" s="147" t="s">
        <v>140</v>
      </c>
      <c r="AU180" s="147" t="s">
        <v>84</v>
      </c>
      <c r="AV180" s="12" t="s">
        <v>82</v>
      </c>
      <c r="AW180" s="12" t="s">
        <v>35</v>
      </c>
      <c r="AX180" s="12" t="s">
        <v>74</v>
      </c>
      <c r="AY180" s="147" t="s">
        <v>129</v>
      </c>
    </row>
    <row r="181" spans="2:65" s="13" customFormat="1" ht="11.25">
      <c r="B181" s="152"/>
      <c r="D181" s="146" t="s">
        <v>140</v>
      </c>
      <c r="E181" s="153" t="s">
        <v>19</v>
      </c>
      <c r="F181" s="154" t="s">
        <v>82</v>
      </c>
      <c r="H181" s="155">
        <v>1</v>
      </c>
      <c r="I181" s="156"/>
      <c r="L181" s="152"/>
      <c r="M181" s="157"/>
      <c r="T181" s="158"/>
      <c r="AT181" s="153" t="s">
        <v>140</v>
      </c>
      <c r="AU181" s="153" t="s">
        <v>84</v>
      </c>
      <c r="AV181" s="13" t="s">
        <v>84</v>
      </c>
      <c r="AW181" s="13" t="s">
        <v>35</v>
      </c>
      <c r="AX181" s="13" t="s">
        <v>82</v>
      </c>
      <c r="AY181" s="153" t="s">
        <v>129</v>
      </c>
    </row>
    <row r="182" spans="2:65" s="12" customFormat="1" ht="11.25">
      <c r="B182" s="145"/>
      <c r="D182" s="146" t="s">
        <v>140</v>
      </c>
      <c r="E182" s="147" t="s">
        <v>19</v>
      </c>
      <c r="F182" s="148" t="s">
        <v>2270</v>
      </c>
      <c r="H182" s="147" t="s">
        <v>19</v>
      </c>
      <c r="I182" s="149"/>
      <c r="L182" s="145"/>
      <c r="M182" s="150"/>
      <c r="T182" s="151"/>
      <c r="AT182" s="147" t="s">
        <v>140</v>
      </c>
      <c r="AU182" s="147" t="s">
        <v>84</v>
      </c>
      <c r="AV182" s="12" t="s">
        <v>82</v>
      </c>
      <c r="AW182" s="12" t="s">
        <v>35</v>
      </c>
      <c r="AX182" s="12" t="s">
        <v>74</v>
      </c>
      <c r="AY182" s="147" t="s">
        <v>129</v>
      </c>
    </row>
    <row r="183" spans="2:65" s="12" customFormat="1" ht="11.25">
      <c r="B183" s="145"/>
      <c r="D183" s="146" t="s">
        <v>140</v>
      </c>
      <c r="E183" s="147" t="s">
        <v>19</v>
      </c>
      <c r="F183" s="148" t="s">
        <v>2271</v>
      </c>
      <c r="H183" s="147" t="s">
        <v>19</v>
      </c>
      <c r="I183" s="149"/>
      <c r="L183" s="145"/>
      <c r="M183" s="150"/>
      <c r="T183" s="151"/>
      <c r="AT183" s="147" t="s">
        <v>140</v>
      </c>
      <c r="AU183" s="147" t="s">
        <v>84</v>
      </c>
      <c r="AV183" s="12" t="s">
        <v>82</v>
      </c>
      <c r="AW183" s="12" t="s">
        <v>35</v>
      </c>
      <c r="AX183" s="12" t="s">
        <v>74</v>
      </c>
      <c r="AY183" s="147" t="s">
        <v>129</v>
      </c>
    </row>
    <row r="184" spans="2:65" s="12" customFormat="1" ht="11.25">
      <c r="B184" s="145"/>
      <c r="D184" s="146" t="s">
        <v>140</v>
      </c>
      <c r="E184" s="147" t="s">
        <v>19</v>
      </c>
      <c r="F184" s="148" t="s">
        <v>2272</v>
      </c>
      <c r="H184" s="147" t="s">
        <v>19</v>
      </c>
      <c r="I184" s="149"/>
      <c r="L184" s="145"/>
      <c r="M184" s="150"/>
      <c r="T184" s="151"/>
      <c r="AT184" s="147" t="s">
        <v>140</v>
      </c>
      <c r="AU184" s="147" t="s">
        <v>84</v>
      </c>
      <c r="AV184" s="12" t="s">
        <v>82</v>
      </c>
      <c r="AW184" s="12" t="s">
        <v>35</v>
      </c>
      <c r="AX184" s="12" t="s">
        <v>74</v>
      </c>
      <c r="AY184" s="147" t="s">
        <v>129</v>
      </c>
    </row>
    <row r="185" spans="2:65" s="12" customFormat="1" ht="11.25">
      <c r="B185" s="145"/>
      <c r="D185" s="146" t="s">
        <v>140</v>
      </c>
      <c r="E185" s="147" t="s">
        <v>19</v>
      </c>
      <c r="F185" s="148" t="s">
        <v>2273</v>
      </c>
      <c r="H185" s="147" t="s">
        <v>19</v>
      </c>
      <c r="I185" s="149"/>
      <c r="L185" s="145"/>
      <c r="M185" s="150"/>
      <c r="T185" s="151"/>
      <c r="AT185" s="147" t="s">
        <v>140</v>
      </c>
      <c r="AU185" s="147" t="s">
        <v>84</v>
      </c>
      <c r="AV185" s="12" t="s">
        <v>82</v>
      </c>
      <c r="AW185" s="12" t="s">
        <v>35</v>
      </c>
      <c r="AX185" s="12" t="s">
        <v>74</v>
      </c>
      <c r="AY185" s="147" t="s">
        <v>129</v>
      </c>
    </row>
    <row r="186" spans="2:65" s="12" customFormat="1" ht="11.25">
      <c r="B186" s="145"/>
      <c r="D186" s="146" t="s">
        <v>140</v>
      </c>
      <c r="E186" s="147" t="s">
        <v>19</v>
      </c>
      <c r="F186" s="148" t="s">
        <v>2274</v>
      </c>
      <c r="H186" s="147" t="s">
        <v>19</v>
      </c>
      <c r="I186" s="149"/>
      <c r="L186" s="145"/>
      <c r="M186" s="150"/>
      <c r="T186" s="151"/>
      <c r="AT186" s="147" t="s">
        <v>140</v>
      </c>
      <c r="AU186" s="147" t="s">
        <v>84</v>
      </c>
      <c r="AV186" s="12" t="s">
        <v>82</v>
      </c>
      <c r="AW186" s="12" t="s">
        <v>35</v>
      </c>
      <c r="AX186" s="12" t="s">
        <v>74</v>
      </c>
      <c r="AY186" s="147" t="s">
        <v>129</v>
      </c>
    </row>
    <row r="187" spans="2:65" s="12" customFormat="1" ht="11.25">
      <c r="B187" s="145"/>
      <c r="D187" s="146" t="s">
        <v>140</v>
      </c>
      <c r="E187" s="147" t="s">
        <v>19</v>
      </c>
      <c r="F187" s="148" t="s">
        <v>2275</v>
      </c>
      <c r="H187" s="147" t="s">
        <v>19</v>
      </c>
      <c r="I187" s="149"/>
      <c r="L187" s="145"/>
      <c r="M187" s="150"/>
      <c r="T187" s="151"/>
      <c r="AT187" s="147" t="s">
        <v>140</v>
      </c>
      <c r="AU187" s="147" t="s">
        <v>84</v>
      </c>
      <c r="AV187" s="12" t="s">
        <v>82</v>
      </c>
      <c r="AW187" s="12" t="s">
        <v>35</v>
      </c>
      <c r="AX187" s="12" t="s">
        <v>74</v>
      </c>
      <c r="AY187" s="147" t="s">
        <v>129</v>
      </c>
    </row>
    <row r="188" spans="2:65" s="1" customFormat="1" ht="16.5" customHeight="1">
      <c r="B188" s="33"/>
      <c r="C188" s="128" t="s">
        <v>364</v>
      </c>
      <c r="D188" s="128" t="s">
        <v>131</v>
      </c>
      <c r="E188" s="129" t="s">
        <v>2276</v>
      </c>
      <c r="F188" s="130" t="s">
        <v>2277</v>
      </c>
      <c r="G188" s="131" t="s">
        <v>751</v>
      </c>
      <c r="H188" s="132">
        <v>1</v>
      </c>
      <c r="I188" s="133"/>
      <c r="J188" s="134">
        <f>ROUND(I188*H188,2)</f>
        <v>0</v>
      </c>
      <c r="K188" s="130" t="s">
        <v>19</v>
      </c>
      <c r="L188" s="33"/>
      <c r="M188" s="135" t="s">
        <v>19</v>
      </c>
      <c r="N188" s="136" t="s">
        <v>45</v>
      </c>
      <c r="P188" s="137">
        <f>O188*H188</f>
        <v>0</v>
      </c>
      <c r="Q188" s="137">
        <v>0</v>
      </c>
      <c r="R188" s="137">
        <f>Q188*H188</f>
        <v>0</v>
      </c>
      <c r="S188" s="137">
        <v>0</v>
      </c>
      <c r="T188" s="138">
        <f>S188*H188</f>
        <v>0</v>
      </c>
      <c r="AR188" s="139" t="s">
        <v>2164</v>
      </c>
      <c r="AT188" s="139" t="s">
        <v>131</v>
      </c>
      <c r="AU188" s="139" t="s">
        <v>84</v>
      </c>
      <c r="AY188" s="18" t="s">
        <v>129</v>
      </c>
      <c r="BE188" s="140">
        <f>IF(N188="základní",J188,0)</f>
        <v>0</v>
      </c>
      <c r="BF188" s="140">
        <f>IF(N188="snížená",J188,0)</f>
        <v>0</v>
      </c>
      <c r="BG188" s="140">
        <f>IF(N188="zákl. přenesená",J188,0)</f>
        <v>0</v>
      </c>
      <c r="BH188" s="140">
        <f>IF(N188="sníž. přenesená",J188,0)</f>
        <v>0</v>
      </c>
      <c r="BI188" s="140">
        <f>IF(N188="nulová",J188,0)</f>
        <v>0</v>
      </c>
      <c r="BJ188" s="18" t="s">
        <v>82</v>
      </c>
      <c r="BK188" s="140">
        <f>ROUND(I188*H188,2)</f>
        <v>0</v>
      </c>
      <c r="BL188" s="18" t="s">
        <v>2164</v>
      </c>
      <c r="BM188" s="139" t="s">
        <v>2278</v>
      </c>
    </row>
    <row r="189" spans="2:65" s="1" customFormat="1" ht="16.5" customHeight="1">
      <c r="B189" s="33"/>
      <c r="C189" s="128" t="s">
        <v>326</v>
      </c>
      <c r="D189" s="128" t="s">
        <v>131</v>
      </c>
      <c r="E189" s="129" t="s">
        <v>2279</v>
      </c>
      <c r="F189" s="130" t="s">
        <v>2280</v>
      </c>
      <c r="G189" s="131" t="s">
        <v>751</v>
      </c>
      <c r="H189" s="132">
        <v>1</v>
      </c>
      <c r="I189" s="133"/>
      <c r="J189" s="134">
        <f>ROUND(I189*H189,2)</f>
        <v>0</v>
      </c>
      <c r="K189" s="130" t="s">
        <v>19</v>
      </c>
      <c r="L189" s="33"/>
      <c r="M189" s="135" t="s">
        <v>19</v>
      </c>
      <c r="N189" s="136" t="s">
        <v>45</v>
      </c>
      <c r="P189" s="137">
        <f>O189*H189</f>
        <v>0</v>
      </c>
      <c r="Q189" s="137">
        <v>0</v>
      </c>
      <c r="R189" s="137">
        <f>Q189*H189</f>
        <v>0</v>
      </c>
      <c r="S189" s="137">
        <v>0</v>
      </c>
      <c r="T189" s="138">
        <f>S189*H189</f>
        <v>0</v>
      </c>
      <c r="AR189" s="139" t="s">
        <v>2164</v>
      </c>
      <c r="AT189" s="139" t="s">
        <v>131</v>
      </c>
      <c r="AU189" s="139" t="s">
        <v>84</v>
      </c>
      <c r="AY189" s="18" t="s">
        <v>129</v>
      </c>
      <c r="BE189" s="140">
        <f>IF(N189="základní",J189,0)</f>
        <v>0</v>
      </c>
      <c r="BF189" s="140">
        <f>IF(N189="snížená",J189,0)</f>
        <v>0</v>
      </c>
      <c r="BG189" s="140">
        <f>IF(N189="zákl. přenesená",J189,0)</f>
        <v>0</v>
      </c>
      <c r="BH189" s="140">
        <f>IF(N189="sníž. přenesená",J189,0)</f>
        <v>0</v>
      </c>
      <c r="BI189" s="140">
        <f>IF(N189="nulová",J189,0)</f>
        <v>0</v>
      </c>
      <c r="BJ189" s="18" t="s">
        <v>82</v>
      </c>
      <c r="BK189" s="140">
        <f>ROUND(I189*H189,2)</f>
        <v>0</v>
      </c>
      <c r="BL189" s="18" t="s">
        <v>2164</v>
      </c>
      <c r="BM189" s="139" t="s">
        <v>2281</v>
      </c>
    </row>
    <row r="190" spans="2:65" s="12" customFormat="1" ht="11.25">
      <c r="B190" s="145"/>
      <c r="D190" s="146" t="s">
        <v>140</v>
      </c>
      <c r="E190" s="147" t="s">
        <v>19</v>
      </c>
      <c r="F190" s="148" t="s">
        <v>2169</v>
      </c>
      <c r="H190" s="147" t="s">
        <v>19</v>
      </c>
      <c r="I190" s="149"/>
      <c r="L190" s="145"/>
      <c r="M190" s="150"/>
      <c r="T190" s="151"/>
      <c r="AT190" s="147" t="s">
        <v>140</v>
      </c>
      <c r="AU190" s="147" t="s">
        <v>84</v>
      </c>
      <c r="AV190" s="12" t="s">
        <v>82</v>
      </c>
      <c r="AW190" s="12" t="s">
        <v>35</v>
      </c>
      <c r="AX190" s="12" t="s">
        <v>74</v>
      </c>
      <c r="AY190" s="147" t="s">
        <v>129</v>
      </c>
    </row>
    <row r="191" spans="2:65" s="13" customFormat="1" ht="11.25">
      <c r="B191" s="152"/>
      <c r="D191" s="146" t="s">
        <v>140</v>
      </c>
      <c r="E191" s="153" t="s">
        <v>19</v>
      </c>
      <c r="F191" s="154" t="s">
        <v>82</v>
      </c>
      <c r="H191" s="155">
        <v>1</v>
      </c>
      <c r="I191" s="156"/>
      <c r="L191" s="152"/>
      <c r="M191" s="157"/>
      <c r="T191" s="158"/>
      <c r="AT191" s="153" t="s">
        <v>140</v>
      </c>
      <c r="AU191" s="153" t="s">
        <v>84</v>
      </c>
      <c r="AV191" s="13" t="s">
        <v>84</v>
      </c>
      <c r="AW191" s="13" t="s">
        <v>35</v>
      </c>
      <c r="AX191" s="13" t="s">
        <v>82</v>
      </c>
      <c r="AY191" s="153" t="s">
        <v>129</v>
      </c>
    </row>
    <row r="192" spans="2:65" s="11" customFormat="1" ht="22.9" customHeight="1">
      <c r="B192" s="116"/>
      <c r="D192" s="117" t="s">
        <v>73</v>
      </c>
      <c r="E192" s="126" t="s">
        <v>2282</v>
      </c>
      <c r="F192" s="126" t="s">
        <v>2283</v>
      </c>
      <c r="I192" s="119"/>
      <c r="J192" s="127">
        <f>BK192</f>
        <v>0</v>
      </c>
      <c r="L192" s="116"/>
      <c r="M192" s="121"/>
      <c r="P192" s="122">
        <f>SUM(P193:P196)</f>
        <v>0</v>
      </c>
      <c r="R192" s="122">
        <f>SUM(R193:R196)</f>
        <v>0</v>
      </c>
      <c r="T192" s="123">
        <f>SUM(T193:T196)</f>
        <v>0</v>
      </c>
      <c r="AR192" s="117" t="s">
        <v>158</v>
      </c>
      <c r="AT192" s="124" t="s">
        <v>73</v>
      </c>
      <c r="AU192" s="124" t="s">
        <v>82</v>
      </c>
      <c r="AY192" s="117" t="s">
        <v>129</v>
      </c>
      <c r="BK192" s="125">
        <f>SUM(BK193:BK196)</f>
        <v>0</v>
      </c>
    </row>
    <row r="193" spans="2:65" s="1" customFormat="1" ht="16.5" customHeight="1">
      <c r="B193" s="33"/>
      <c r="C193" s="128" t="s">
        <v>332</v>
      </c>
      <c r="D193" s="128" t="s">
        <v>131</v>
      </c>
      <c r="E193" s="129" t="s">
        <v>2284</v>
      </c>
      <c r="F193" s="130" t="s">
        <v>2285</v>
      </c>
      <c r="G193" s="131" t="s">
        <v>751</v>
      </c>
      <c r="H193" s="132">
        <v>1</v>
      </c>
      <c r="I193" s="133"/>
      <c r="J193" s="134">
        <f>ROUND(I193*H193,2)</f>
        <v>0</v>
      </c>
      <c r="K193" s="130" t="s">
        <v>19</v>
      </c>
      <c r="L193" s="33"/>
      <c r="M193" s="135" t="s">
        <v>19</v>
      </c>
      <c r="N193" s="136" t="s">
        <v>45</v>
      </c>
      <c r="P193" s="137">
        <f>O193*H193</f>
        <v>0</v>
      </c>
      <c r="Q193" s="137">
        <v>0</v>
      </c>
      <c r="R193" s="137">
        <f>Q193*H193</f>
        <v>0</v>
      </c>
      <c r="S193" s="137">
        <v>0</v>
      </c>
      <c r="T193" s="138">
        <f>S193*H193</f>
        <v>0</v>
      </c>
      <c r="AR193" s="139" t="s">
        <v>2164</v>
      </c>
      <c r="AT193" s="139" t="s">
        <v>131</v>
      </c>
      <c r="AU193" s="139" t="s">
        <v>84</v>
      </c>
      <c r="AY193" s="18" t="s">
        <v>129</v>
      </c>
      <c r="BE193" s="140">
        <f>IF(N193="základní",J193,0)</f>
        <v>0</v>
      </c>
      <c r="BF193" s="140">
        <f>IF(N193="snížená",J193,0)</f>
        <v>0</v>
      </c>
      <c r="BG193" s="140">
        <f>IF(N193="zákl. přenesená",J193,0)</f>
        <v>0</v>
      </c>
      <c r="BH193" s="140">
        <f>IF(N193="sníž. přenesená",J193,0)</f>
        <v>0</v>
      </c>
      <c r="BI193" s="140">
        <f>IF(N193="nulová",J193,0)</f>
        <v>0</v>
      </c>
      <c r="BJ193" s="18" t="s">
        <v>82</v>
      </c>
      <c r="BK193" s="140">
        <f>ROUND(I193*H193,2)</f>
        <v>0</v>
      </c>
      <c r="BL193" s="18" t="s">
        <v>2164</v>
      </c>
      <c r="BM193" s="139" t="s">
        <v>2286</v>
      </c>
    </row>
    <row r="194" spans="2:65" s="12" customFormat="1" ht="11.25">
      <c r="B194" s="145"/>
      <c r="D194" s="146" t="s">
        <v>140</v>
      </c>
      <c r="E194" s="147" t="s">
        <v>19</v>
      </c>
      <c r="F194" s="148" t="s">
        <v>2169</v>
      </c>
      <c r="H194" s="147" t="s">
        <v>19</v>
      </c>
      <c r="I194" s="149"/>
      <c r="L194" s="145"/>
      <c r="M194" s="150"/>
      <c r="T194" s="151"/>
      <c r="AT194" s="147" t="s">
        <v>140</v>
      </c>
      <c r="AU194" s="147" t="s">
        <v>84</v>
      </c>
      <c r="AV194" s="12" t="s">
        <v>82</v>
      </c>
      <c r="AW194" s="12" t="s">
        <v>35</v>
      </c>
      <c r="AX194" s="12" t="s">
        <v>74</v>
      </c>
      <c r="AY194" s="147" t="s">
        <v>129</v>
      </c>
    </row>
    <row r="195" spans="2:65" s="12" customFormat="1" ht="22.5">
      <c r="B195" s="145"/>
      <c r="D195" s="146" t="s">
        <v>140</v>
      </c>
      <c r="E195" s="147" t="s">
        <v>19</v>
      </c>
      <c r="F195" s="148" t="s">
        <v>2287</v>
      </c>
      <c r="H195" s="147" t="s">
        <v>19</v>
      </c>
      <c r="I195" s="149"/>
      <c r="L195" s="145"/>
      <c r="M195" s="150"/>
      <c r="T195" s="151"/>
      <c r="AT195" s="147" t="s">
        <v>140</v>
      </c>
      <c r="AU195" s="147" t="s">
        <v>84</v>
      </c>
      <c r="AV195" s="12" t="s">
        <v>82</v>
      </c>
      <c r="AW195" s="12" t="s">
        <v>35</v>
      </c>
      <c r="AX195" s="12" t="s">
        <v>74</v>
      </c>
      <c r="AY195" s="147" t="s">
        <v>129</v>
      </c>
    </row>
    <row r="196" spans="2:65" s="13" customFormat="1" ht="11.25">
      <c r="B196" s="152"/>
      <c r="D196" s="146" t="s">
        <v>140</v>
      </c>
      <c r="E196" s="153" t="s">
        <v>19</v>
      </c>
      <c r="F196" s="154" t="s">
        <v>82</v>
      </c>
      <c r="H196" s="155">
        <v>1</v>
      </c>
      <c r="I196" s="156"/>
      <c r="L196" s="152"/>
      <c r="M196" s="157"/>
      <c r="T196" s="158"/>
      <c r="AT196" s="153" t="s">
        <v>140</v>
      </c>
      <c r="AU196" s="153" t="s">
        <v>84</v>
      </c>
      <c r="AV196" s="13" t="s">
        <v>84</v>
      </c>
      <c r="AW196" s="13" t="s">
        <v>35</v>
      </c>
      <c r="AX196" s="13" t="s">
        <v>82</v>
      </c>
      <c r="AY196" s="153" t="s">
        <v>129</v>
      </c>
    </row>
    <row r="197" spans="2:65" s="11" customFormat="1" ht="22.9" customHeight="1">
      <c r="B197" s="116"/>
      <c r="D197" s="117" t="s">
        <v>73</v>
      </c>
      <c r="E197" s="126" t="s">
        <v>2288</v>
      </c>
      <c r="F197" s="126" t="s">
        <v>2289</v>
      </c>
      <c r="I197" s="119"/>
      <c r="J197" s="127">
        <f>BK197</f>
        <v>0</v>
      </c>
      <c r="L197" s="116"/>
      <c r="M197" s="121"/>
      <c r="P197" s="122">
        <f>SUM(P198:P203)</f>
        <v>0</v>
      </c>
      <c r="R197" s="122">
        <f>SUM(R198:R203)</f>
        <v>0</v>
      </c>
      <c r="T197" s="123">
        <f>SUM(T198:T203)</f>
        <v>0</v>
      </c>
      <c r="AR197" s="117" t="s">
        <v>158</v>
      </c>
      <c r="AT197" s="124" t="s">
        <v>73</v>
      </c>
      <c r="AU197" s="124" t="s">
        <v>82</v>
      </c>
      <c r="AY197" s="117" t="s">
        <v>129</v>
      </c>
      <c r="BK197" s="125">
        <f>SUM(BK198:BK203)</f>
        <v>0</v>
      </c>
    </row>
    <row r="198" spans="2:65" s="1" customFormat="1" ht="16.5" customHeight="1">
      <c r="B198" s="33"/>
      <c r="C198" s="128" t="s">
        <v>339</v>
      </c>
      <c r="D198" s="128" t="s">
        <v>131</v>
      </c>
      <c r="E198" s="129" t="s">
        <v>2290</v>
      </c>
      <c r="F198" s="130" t="s">
        <v>2291</v>
      </c>
      <c r="G198" s="131" t="s">
        <v>751</v>
      </c>
      <c r="H198" s="132">
        <v>1</v>
      </c>
      <c r="I198" s="133"/>
      <c r="J198" s="134">
        <f>ROUND(I198*H198,2)</f>
        <v>0</v>
      </c>
      <c r="K198" s="130" t="s">
        <v>19</v>
      </c>
      <c r="L198" s="33"/>
      <c r="M198" s="135" t="s">
        <v>19</v>
      </c>
      <c r="N198" s="136" t="s">
        <v>45</v>
      </c>
      <c r="P198" s="137">
        <f>O198*H198</f>
        <v>0</v>
      </c>
      <c r="Q198" s="137">
        <v>0</v>
      </c>
      <c r="R198" s="137">
        <f>Q198*H198</f>
        <v>0</v>
      </c>
      <c r="S198" s="137">
        <v>0</v>
      </c>
      <c r="T198" s="138">
        <f>S198*H198</f>
        <v>0</v>
      </c>
      <c r="AR198" s="139" t="s">
        <v>2164</v>
      </c>
      <c r="AT198" s="139" t="s">
        <v>131</v>
      </c>
      <c r="AU198" s="139" t="s">
        <v>84</v>
      </c>
      <c r="AY198" s="18" t="s">
        <v>129</v>
      </c>
      <c r="BE198" s="140">
        <f>IF(N198="základní",J198,0)</f>
        <v>0</v>
      </c>
      <c r="BF198" s="140">
        <f>IF(N198="snížená",J198,0)</f>
        <v>0</v>
      </c>
      <c r="BG198" s="140">
        <f>IF(N198="zákl. přenesená",J198,0)</f>
        <v>0</v>
      </c>
      <c r="BH198" s="140">
        <f>IF(N198="sníž. přenesená",J198,0)</f>
        <v>0</v>
      </c>
      <c r="BI198" s="140">
        <f>IF(N198="nulová",J198,0)</f>
        <v>0</v>
      </c>
      <c r="BJ198" s="18" t="s">
        <v>82</v>
      </c>
      <c r="BK198" s="140">
        <f>ROUND(I198*H198,2)</f>
        <v>0</v>
      </c>
      <c r="BL198" s="18" t="s">
        <v>2164</v>
      </c>
      <c r="BM198" s="139" t="s">
        <v>2292</v>
      </c>
    </row>
    <row r="199" spans="2:65" s="12" customFormat="1" ht="11.25">
      <c r="B199" s="145"/>
      <c r="D199" s="146" t="s">
        <v>140</v>
      </c>
      <c r="E199" s="147" t="s">
        <v>19</v>
      </c>
      <c r="F199" s="148" t="s">
        <v>141</v>
      </c>
      <c r="H199" s="147" t="s">
        <v>19</v>
      </c>
      <c r="I199" s="149"/>
      <c r="L199" s="145"/>
      <c r="M199" s="150"/>
      <c r="T199" s="151"/>
      <c r="AT199" s="147" t="s">
        <v>140</v>
      </c>
      <c r="AU199" s="147" t="s">
        <v>84</v>
      </c>
      <c r="AV199" s="12" t="s">
        <v>82</v>
      </c>
      <c r="AW199" s="12" t="s">
        <v>35</v>
      </c>
      <c r="AX199" s="12" t="s">
        <v>74</v>
      </c>
      <c r="AY199" s="147" t="s">
        <v>129</v>
      </c>
    </row>
    <row r="200" spans="2:65" s="12" customFormat="1" ht="11.25">
      <c r="B200" s="145"/>
      <c r="D200" s="146" t="s">
        <v>140</v>
      </c>
      <c r="E200" s="147" t="s">
        <v>19</v>
      </c>
      <c r="F200" s="148" t="s">
        <v>2293</v>
      </c>
      <c r="H200" s="147" t="s">
        <v>19</v>
      </c>
      <c r="I200" s="149"/>
      <c r="L200" s="145"/>
      <c r="M200" s="150"/>
      <c r="T200" s="151"/>
      <c r="AT200" s="147" t="s">
        <v>140</v>
      </c>
      <c r="AU200" s="147" t="s">
        <v>84</v>
      </c>
      <c r="AV200" s="12" t="s">
        <v>82</v>
      </c>
      <c r="AW200" s="12" t="s">
        <v>35</v>
      </c>
      <c r="AX200" s="12" t="s">
        <v>74</v>
      </c>
      <c r="AY200" s="147" t="s">
        <v>129</v>
      </c>
    </row>
    <row r="201" spans="2:65" s="13" customFormat="1" ht="11.25">
      <c r="B201" s="152"/>
      <c r="D201" s="146" t="s">
        <v>140</v>
      </c>
      <c r="E201" s="153" t="s">
        <v>19</v>
      </c>
      <c r="F201" s="154" t="s">
        <v>82</v>
      </c>
      <c r="H201" s="155">
        <v>1</v>
      </c>
      <c r="I201" s="156"/>
      <c r="L201" s="152"/>
      <c r="M201" s="157"/>
      <c r="T201" s="158"/>
      <c r="AT201" s="153" t="s">
        <v>140</v>
      </c>
      <c r="AU201" s="153" t="s">
        <v>84</v>
      </c>
      <c r="AV201" s="13" t="s">
        <v>84</v>
      </c>
      <c r="AW201" s="13" t="s">
        <v>35</v>
      </c>
      <c r="AX201" s="13" t="s">
        <v>82</v>
      </c>
      <c r="AY201" s="153" t="s">
        <v>129</v>
      </c>
    </row>
    <row r="202" spans="2:65" s="1" customFormat="1" ht="24.2" customHeight="1">
      <c r="B202" s="33"/>
      <c r="C202" s="128" t="s">
        <v>350</v>
      </c>
      <c r="D202" s="128" t="s">
        <v>131</v>
      </c>
      <c r="E202" s="129" t="s">
        <v>2294</v>
      </c>
      <c r="F202" s="130" t="s">
        <v>2295</v>
      </c>
      <c r="G202" s="131" t="s">
        <v>751</v>
      </c>
      <c r="H202" s="132">
        <v>1</v>
      </c>
      <c r="I202" s="133"/>
      <c r="J202" s="134">
        <f>ROUND(I202*H202,2)</f>
        <v>0</v>
      </c>
      <c r="K202" s="130" t="s">
        <v>19</v>
      </c>
      <c r="L202" s="33"/>
      <c r="M202" s="135" t="s">
        <v>19</v>
      </c>
      <c r="N202" s="136" t="s">
        <v>45</v>
      </c>
      <c r="P202" s="137">
        <f>O202*H202</f>
        <v>0</v>
      </c>
      <c r="Q202" s="137">
        <v>0</v>
      </c>
      <c r="R202" s="137">
        <f>Q202*H202</f>
        <v>0</v>
      </c>
      <c r="S202" s="137">
        <v>0</v>
      </c>
      <c r="T202" s="138">
        <f>S202*H202</f>
        <v>0</v>
      </c>
      <c r="AR202" s="139" t="s">
        <v>2164</v>
      </c>
      <c r="AT202" s="139" t="s">
        <v>131</v>
      </c>
      <c r="AU202" s="139" t="s">
        <v>84</v>
      </c>
      <c r="AY202" s="18" t="s">
        <v>129</v>
      </c>
      <c r="BE202" s="140">
        <f>IF(N202="základní",J202,0)</f>
        <v>0</v>
      </c>
      <c r="BF202" s="140">
        <f>IF(N202="snížená",J202,0)</f>
        <v>0</v>
      </c>
      <c r="BG202" s="140">
        <f>IF(N202="zákl. přenesená",J202,0)</f>
        <v>0</v>
      </c>
      <c r="BH202" s="140">
        <f>IF(N202="sníž. přenesená",J202,0)</f>
        <v>0</v>
      </c>
      <c r="BI202" s="140">
        <f>IF(N202="nulová",J202,0)</f>
        <v>0</v>
      </c>
      <c r="BJ202" s="18" t="s">
        <v>82</v>
      </c>
      <c r="BK202" s="140">
        <f>ROUND(I202*H202,2)</f>
        <v>0</v>
      </c>
      <c r="BL202" s="18" t="s">
        <v>2164</v>
      </c>
      <c r="BM202" s="139" t="s">
        <v>2296</v>
      </c>
    </row>
    <row r="203" spans="2:65" s="1" customFormat="1" ht="24.2" customHeight="1">
      <c r="B203" s="33"/>
      <c r="C203" s="128" t="s">
        <v>358</v>
      </c>
      <c r="D203" s="128" t="s">
        <v>131</v>
      </c>
      <c r="E203" s="129" t="s">
        <v>2297</v>
      </c>
      <c r="F203" s="130" t="s">
        <v>2298</v>
      </c>
      <c r="G203" s="131" t="s">
        <v>751</v>
      </c>
      <c r="H203" s="132">
        <v>1</v>
      </c>
      <c r="I203" s="133"/>
      <c r="J203" s="134">
        <f>ROUND(I203*H203,2)</f>
        <v>0</v>
      </c>
      <c r="K203" s="130" t="s">
        <v>19</v>
      </c>
      <c r="L203" s="33"/>
      <c r="M203" s="187" t="s">
        <v>19</v>
      </c>
      <c r="N203" s="188" t="s">
        <v>45</v>
      </c>
      <c r="O203" s="185"/>
      <c r="P203" s="189">
        <f>O203*H203</f>
        <v>0</v>
      </c>
      <c r="Q203" s="189">
        <v>0</v>
      </c>
      <c r="R203" s="189">
        <f>Q203*H203</f>
        <v>0</v>
      </c>
      <c r="S203" s="189">
        <v>0</v>
      </c>
      <c r="T203" s="190">
        <f>S203*H203</f>
        <v>0</v>
      </c>
      <c r="AR203" s="139" t="s">
        <v>2164</v>
      </c>
      <c r="AT203" s="139" t="s">
        <v>131</v>
      </c>
      <c r="AU203" s="139" t="s">
        <v>84</v>
      </c>
      <c r="AY203" s="18" t="s">
        <v>129</v>
      </c>
      <c r="BE203" s="140">
        <f>IF(N203="základní",J203,0)</f>
        <v>0</v>
      </c>
      <c r="BF203" s="140">
        <f>IF(N203="snížená",J203,0)</f>
        <v>0</v>
      </c>
      <c r="BG203" s="140">
        <f>IF(N203="zákl. přenesená",J203,0)</f>
        <v>0</v>
      </c>
      <c r="BH203" s="140">
        <f>IF(N203="sníž. přenesená",J203,0)</f>
        <v>0</v>
      </c>
      <c r="BI203" s="140">
        <f>IF(N203="nulová",J203,0)</f>
        <v>0</v>
      </c>
      <c r="BJ203" s="18" t="s">
        <v>82</v>
      </c>
      <c r="BK203" s="140">
        <f>ROUND(I203*H203,2)</f>
        <v>0</v>
      </c>
      <c r="BL203" s="18" t="s">
        <v>2164</v>
      </c>
      <c r="BM203" s="139" t="s">
        <v>2299</v>
      </c>
    </row>
    <row r="204" spans="2:65" s="1" customFormat="1" ht="6.95" customHeight="1">
      <c r="B204" s="42"/>
      <c r="C204" s="43"/>
      <c r="D204" s="43"/>
      <c r="E204" s="43"/>
      <c r="F204" s="43"/>
      <c r="G204" s="43"/>
      <c r="H204" s="43"/>
      <c r="I204" s="43"/>
      <c r="J204" s="43"/>
      <c r="K204" s="43"/>
      <c r="L204" s="33"/>
    </row>
  </sheetData>
  <sheetProtection algorithmName="SHA-512" hashValue="h8Kyv3c/UXQQbwfduhIFWT7wsQG5ZmrpBmWhA12FtwREItuYy9q/7r6YPjHC/nc1HNA5YVpdJstLGqsqLfenXQ==" saltValue="rtB3FbP/hSs+t4LUlH0iUGH/Ete7Zu+qkCMShIge1ErmZE8ylyS+9RPynr9Xg85BsiYNMYIvMI/qpY1Azz+SaA==" spinCount="100000" sheet="1" objects="1" scenarios="1" formatColumns="0" formatRows="0" autoFilter="0"/>
  <autoFilter ref="C84:K203" xr:uid="{00000000-0009-0000-0000-000002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9"/>
  <sheetViews>
    <sheetView showGridLines="0" topLeftCell="A43" zoomScale="110" zoomScaleNormal="110" workbookViewId="0"/>
  </sheetViews>
  <sheetFormatPr defaultRowHeight="15"/>
  <cols>
    <col min="1" max="1" width="8.33203125" style="191" customWidth="1"/>
    <col min="2" max="2" width="1.6640625" style="191" customWidth="1"/>
    <col min="3" max="4" width="5" style="191" customWidth="1"/>
    <col min="5" max="5" width="11.6640625" style="191" customWidth="1"/>
    <col min="6" max="6" width="9.1640625" style="191" customWidth="1"/>
    <col min="7" max="7" width="5" style="191" customWidth="1"/>
    <col min="8" max="8" width="77.83203125" style="191" customWidth="1"/>
    <col min="9" max="10" width="20" style="191" customWidth="1"/>
    <col min="11" max="11" width="1.6640625" style="191" customWidth="1"/>
  </cols>
  <sheetData>
    <row r="1" spans="2:11" customFormat="1" ht="37.5" customHeight="1"/>
    <row r="2" spans="2:11" customFormat="1" ht="7.5" customHeight="1">
      <c r="B2" s="192"/>
      <c r="C2" s="193"/>
      <c r="D2" s="193"/>
      <c r="E2" s="193"/>
      <c r="F2" s="193"/>
      <c r="G2" s="193"/>
      <c r="H2" s="193"/>
      <c r="I2" s="193"/>
      <c r="J2" s="193"/>
      <c r="K2" s="194"/>
    </row>
    <row r="3" spans="2:11" s="16" customFormat="1" ht="45" customHeight="1">
      <c r="B3" s="195"/>
      <c r="C3" s="319" t="s">
        <v>2300</v>
      </c>
      <c r="D3" s="319"/>
      <c r="E3" s="319"/>
      <c r="F3" s="319"/>
      <c r="G3" s="319"/>
      <c r="H3" s="319"/>
      <c r="I3" s="319"/>
      <c r="J3" s="319"/>
      <c r="K3" s="196"/>
    </row>
    <row r="4" spans="2:11" customFormat="1" ht="25.5" customHeight="1">
      <c r="B4" s="197"/>
      <c r="C4" s="318" t="s">
        <v>2301</v>
      </c>
      <c r="D4" s="318"/>
      <c r="E4" s="318"/>
      <c r="F4" s="318"/>
      <c r="G4" s="318"/>
      <c r="H4" s="318"/>
      <c r="I4" s="318"/>
      <c r="J4" s="318"/>
      <c r="K4" s="198"/>
    </row>
    <row r="5" spans="2:11" customFormat="1" ht="5.25" customHeight="1">
      <c r="B5" s="197"/>
      <c r="C5" s="199"/>
      <c r="D5" s="199"/>
      <c r="E5" s="199"/>
      <c r="F5" s="199"/>
      <c r="G5" s="199"/>
      <c r="H5" s="199"/>
      <c r="I5" s="199"/>
      <c r="J5" s="199"/>
      <c r="K5" s="198"/>
    </row>
    <row r="6" spans="2:11" customFormat="1" ht="15" customHeight="1">
      <c r="B6" s="197"/>
      <c r="C6" s="317" t="s">
        <v>2302</v>
      </c>
      <c r="D6" s="317"/>
      <c r="E6" s="317"/>
      <c r="F6" s="317"/>
      <c r="G6" s="317"/>
      <c r="H6" s="317"/>
      <c r="I6" s="317"/>
      <c r="J6" s="317"/>
      <c r="K6" s="198"/>
    </row>
    <row r="7" spans="2:11" customFormat="1" ht="15" customHeight="1">
      <c r="B7" s="201"/>
      <c r="C7" s="317" t="s">
        <v>2303</v>
      </c>
      <c r="D7" s="317"/>
      <c r="E7" s="317"/>
      <c r="F7" s="317"/>
      <c r="G7" s="317"/>
      <c r="H7" s="317"/>
      <c r="I7" s="317"/>
      <c r="J7" s="317"/>
      <c r="K7" s="198"/>
    </row>
    <row r="8" spans="2:11" customFormat="1" ht="12.75" customHeight="1">
      <c r="B8" s="201"/>
      <c r="C8" s="200"/>
      <c r="D8" s="200"/>
      <c r="E8" s="200"/>
      <c r="F8" s="200"/>
      <c r="G8" s="200"/>
      <c r="H8" s="200"/>
      <c r="I8" s="200"/>
      <c r="J8" s="200"/>
      <c r="K8" s="198"/>
    </row>
    <row r="9" spans="2:11" customFormat="1" ht="15" customHeight="1">
      <c r="B9" s="201"/>
      <c r="C9" s="317" t="s">
        <v>2304</v>
      </c>
      <c r="D9" s="317"/>
      <c r="E9" s="317"/>
      <c r="F9" s="317"/>
      <c r="G9" s="317"/>
      <c r="H9" s="317"/>
      <c r="I9" s="317"/>
      <c r="J9" s="317"/>
      <c r="K9" s="198"/>
    </row>
    <row r="10" spans="2:11" customFormat="1" ht="15" customHeight="1">
      <c r="B10" s="201"/>
      <c r="C10" s="200"/>
      <c r="D10" s="317" t="s">
        <v>2305</v>
      </c>
      <c r="E10" s="317"/>
      <c r="F10" s="317"/>
      <c r="G10" s="317"/>
      <c r="H10" s="317"/>
      <c r="I10" s="317"/>
      <c r="J10" s="317"/>
      <c r="K10" s="198"/>
    </row>
    <row r="11" spans="2:11" customFormat="1" ht="15" customHeight="1">
      <c r="B11" s="201"/>
      <c r="C11" s="202"/>
      <c r="D11" s="317" t="s">
        <v>2306</v>
      </c>
      <c r="E11" s="317"/>
      <c r="F11" s="317"/>
      <c r="G11" s="317"/>
      <c r="H11" s="317"/>
      <c r="I11" s="317"/>
      <c r="J11" s="317"/>
      <c r="K11" s="198"/>
    </row>
    <row r="12" spans="2:11" customFormat="1" ht="15" customHeight="1">
      <c r="B12" s="201"/>
      <c r="C12" s="202"/>
      <c r="D12" s="200"/>
      <c r="E12" s="200"/>
      <c r="F12" s="200"/>
      <c r="G12" s="200"/>
      <c r="H12" s="200"/>
      <c r="I12" s="200"/>
      <c r="J12" s="200"/>
      <c r="K12" s="198"/>
    </row>
    <row r="13" spans="2:11" customFormat="1" ht="15" customHeight="1">
      <c r="B13" s="201"/>
      <c r="C13" s="202"/>
      <c r="D13" s="203" t="s">
        <v>2307</v>
      </c>
      <c r="E13" s="200"/>
      <c r="F13" s="200"/>
      <c r="G13" s="200"/>
      <c r="H13" s="200"/>
      <c r="I13" s="200"/>
      <c r="J13" s="200"/>
      <c r="K13" s="198"/>
    </row>
    <row r="14" spans="2:11" customFormat="1" ht="12.75" customHeight="1">
      <c r="B14" s="201"/>
      <c r="C14" s="202"/>
      <c r="D14" s="202"/>
      <c r="E14" s="202"/>
      <c r="F14" s="202"/>
      <c r="G14" s="202"/>
      <c r="H14" s="202"/>
      <c r="I14" s="202"/>
      <c r="J14" s="202"/>
      <c r="K14" s="198"/>
    </row>
    <row r="15" spans="2:11" customFormat="1" ht="15" customHeight="1">
      <c r="B15" s="201"/>
      <c r="C15" s="202"/>
      <c r="D15" s="317" t="s">
        <v>2308</v>
      </c>
      <c r="E15" s="317"/>
      <c r="F15" s="317"/>
      <c r="G15" s="317"/>
      <c r="H15" s="317"/>
      <c r="I15" s="317"/>
      <c r="J15" s="317"/>
      <c r="K15" s="198"/>
    </row>
    <row r="16" spans="2:11" customFormat="1" ht="15" customHeight="1">
      <c r="B16" s="201"/>
      <c r="C16" s="202"/>
      <c r="D16" s="317" t="s">
        <v>2309</v>
      </c>
      <c r="E16" s="317"/>
      <c r="F16" s="317"/>
      <c r="G16" s="317"/>
      <c r="H16" s="317"/>
      <c r="I16" s="317"/>
      <c r="J16" s="317"/>
      <c r="K16" s="198"/>
    </row>
    <row r="17" spans="2:11" customFormat="1" ht="15" customHeight="1">
      <c r="B17" s="201"/>
      <c r="C17" s="202"/>
      <c r="D17" s="317" t="s">
        <v>2310</v>
      </c>
      <c r="E17" s="317"/>
      <c r="F17" s="317"/>
      <c r="G17" s="317"/>
      <c r="H17" s="317"/>
      <c r="I17" s="317"/>
      <c r="J17" s="317"/>
      <c r="K17" s="198"/>
    </row>
    <row r="18" spans="2:11" customFormat="1" ht="15" customHeight="1">
      <c r="B18" s="201"/>
      <c r="C18" s="202"/>
      <c r="D18" s="202"/>
      <c r="E18" s="204" t="s">
        <v>81</v>
      </c>
      <c r="F18" s="317" t="s">
        <v>2311</v>
      </c>
      <c r="G18" s="317"/>
      <c r="H18" s="317"/>
      <c r="I18" s="317"/>
      <c r="J18" s="317"/>
      <c r="K18" s="198"/>
    </row>
    <row r="19" spans="2:11" customFormat="1" ht="15" customHeight="1">
      <c r="B19" s="201"/>
      <c r="C19" s="202"/>
      <c r="D19" s="202"/>
      <c r="E19" s="204" t="s">
        <v>2312</v>
      </c>
      <c r="F19" s="317" t="s">
        <v>2313</v>
      </c>
      <c r="G19" s="317"/>
      <c r="H19" s="317"/>
      <c r="I19" s="317"/>
      <c r="J19" s="317"/>
      <c r="K19" s="198"/>
    </row>
    <row r="20" spans="2:11" customFormat="1" ht="15" customHeight="1">
      <c r="B20" s="201"/>
      <c r="C20" s="202"/>
      <c r="D20" s="202"/>
      <c r="E20" s="204" t="s">
        <v>2314</v>
      </c>
      <c r="F20" s="317" t="s">
        <v>2315</v>
      </c>
      <c r="G20" s="317"/>
      <c r="H20" s="317"/>
      <c r="I20" s="317"/>
      <c r="J20" s="317"/>
      <c r="K20" s="198"/>
    </row>
    <row r="21" spans="2:11" customFormat="1" ht="15" customHeight="1">
      <c r="B21" s="201"/>
      <c r="C21" s="202"/>
      <c r="D21" s="202"/>
      <c r="E21" s="204" t="s">
        <v>85</v>
      </c>
      <c r="F21" s="317" t="s">
        <v>2316</v>
      </c>
      <c r="G21" s="317"/>
      <c r="H21" s="317"/>
      <c r="I21" s="317"/>
      <c r="J21" s="317"/>
      <c r="K21" s="198"/>
    </row>
    <row r="22" spans="2:11" customFormat="1" ht="15" customHeight="1">
      <c r="B22" s="201"/>
      <c r="C22" s="202"/>
      <c r="D22" s="202"/>
      <c r="E22" s="204" t="s">
        <v>2317</v>
      </c>
      <c r="F22" s="317" t="s">
        <v>2318</v>
      </c>
      <c r="G22" s="317"/>
      <c r="H22" s="317"/>
      <c r="I22" s="317"/>
      <c r="J22" s="317"/>
      <c r="K22" s="198"/>
    </row>
    <row r="23" spans="2:11" customFormat="1" ht="15" customHeight="1">
      <c r="B23" s="201"/>
      <c r="C23" s="202"/>
      <c r="D23" s="202"/>
      <c r="E23" s="204" t="s">
        <v>2319</v>
      </c>
      <c r="F23" s="317" t="s">
        <v>2320</v>
      </c>
      <c r="G23" s="317"/>
      <c r="H23" s="317"/>
      <c r="I23" s="317"/>
      <c r="J23" s="317"/>
      <c r="K23" s="198"/>
    </row>
    <row r="24" spans="2:11" customFormat="1" ht="12.75" customHeight="1">
      <c r="B24" s="201"/>
      <c r="C24" s="202"/>
      <c r="D24" s="202"/>
      <c r="E24" s="202"/>
      <c r="F24" s="202"/>
      <c r="G24" s="202"/>
      <c r="H24" s="202"/>
      <c r="I24" s="202"/>
      <c r="J24" s="202"/>
      <c r="K24" s="198"/>
    </row>
    <row r="25" spans="2:11" customFormat="1" ht="15" customHeight="1">
      <c r="B25" s="201"/>
      <c r="C25" s="317" t="s">
        <v>2321</v>
      </c>
      <c r="D25" s="317"/>
      <c r="E25" s="317"/>
      <c r="F25" s="317"/>
      <c r="G25" s="317"/>
      <c r="H25" s="317"/>
      <c r="I25" s="317"/>
      <c r="J25" s="317"/>
      <c r="K25" s="198"/>
    </row>
    <row r="26" spans="2:11" customFormat="1" ht="15" customHeight="1">
      <c r="B26" s="201"/>
      <c r="C26" s="317" t="s">
        <v>2322</v>
      </c>
      <c r="D26" s="317"/>
      <c r="E26" s="317"/>
      <c r="F26" s="317"/>
      <c r="G26" s="317"/>
      <c r="H26" s="317"/>
      <c r="I26" s="317"/>
      <c r="J26" s="317"/>
      <c r="K26" s="198"/>
    </row>
    <row r="27" spans="2:11" customFormat="1" ht="15" customHeight="1">
      <c r="B27" s="201"/>
      <c r="C27" s="200"/>
      <c r="D27" s="317" t="s">
        <v>2323</v>
      </c>
      <c r="E27" s="317"/>
      <c r="F27" s="317"/>
      <c r="G27" s="317"/>
      <c r="H27" s="317"/>
      <c r="I27" s="317"/>
      <c r="J27" s="317"/>
      <c r="K27" s="198"/>
    </row>
    <row r="28" spans="2:11" customFormat="1" ht="15" customHeight="1">
      <c r="B28" s="201"/>
      <c r="C28" s="202"/>
      <c r="D28" s="317" t="s">
        <v>2324</v>
      </c>
      <c r="E28" s="317"/>
      <c r="F28" s="317"/>
      <c r="G28" s="317"/>
      <c r="H28" s="317"/>
      <c r="I28" s="317"/>
      <c r="J28" s="317"/>
      <c r="K28" s="198"/>
    </row>
    <row r="29" spans="2:11" customFormat="1" ht="12.75" customHeight="1">
      <c r="B29" s="201"/>
      <c r="C29" s="202"/>
      <c r="D29" s="202"/>
      <c r="E29" s="202"/>
      <c r="F29" s="202"/>
      <c r="G29" s="202"/>
      <c r="H29" s="202"/>
      <c r="I29" s="202"/>
      <c r="J29" s="202"/>
      <c r="K29" s="198"/>
    </row>
    <row r="30" spans="2:11" customFormat="1" ht="15" customHeight="1">
      <c r="B30" s="201"/>
      <c r="C30" s="202"/>
      <c r="D30" s="317" t="s">
        <v>2325</v>
      </c>
      <c r="E30" s="317"/>
      <c r="F30" s="317"/>
      <c r="G30" s="317"/>
      <c r="H30" s="317"/>
      <c r="I30" s="317"/>
      <c r="J30" s="317"/>
      <c r="K30" s="198"/>
    </row>
    <row r="31" spans="2:11" customFormat="1" ht="15" customHeight="1">
      <c r="B31" s="201"/>
      <c r="C31" s="202"/>
      <c r="D31" s="317" t="s">
        <v>2326</v>
      </c>
      <c r="E31" s="317"/>
      <c r="F31" s="317"/>
      <c r="G31" s="317"/>
      <c r="H31" s="317"/>
      <c r="I31" s="317"/>
      <c r="J31" s="317"/>
      <c r="K31" s="198"/>
    </row>
    <row r="32" spans="2:11" customFormat="1" ht="12.75" customHeight="1">
      <c r="B32" s="201"/>
      <c r="C32" s="202"/>
      <c r="D32" s="202"/>
      <c r="E32" s="202"/>
      <c r="F32" s="202"/>
      <c r="G32" s="202"/>
      <c r="H32" s="202"/>
      <c r="I32" s="202"/>
      <c r="J32" s="202"/>
      <c r="K32" s="198"/>
    </row>
    <row r="33" spans="2:11" customFormat="1" ht="15" customHeight="1">
      <c r="B33" s="201"/>
      <c r="C33" s="202"/>
      <c r="D33" s="317" t="s">
        <v>2327</v>
      </c>
      <c r="E33" s="317"/>
      <c r="F33" s="317"/>
      <c r="G33" s="317"/>
      <c r="H33" s="317"/>
      <c r="I33" s="317"/>
      <c r="J33" s="317"/>
      <c r="K33" s="198"/>
    </row>
    <row r="34" spans="2:11" customFormat="1" ht="15" customHeight="1">
      <c r="B34" s="201"/>
      <c r="C34" s="202"/>
      <c r="D34" s="317" t="s">
        <v>2328</v>
      </c>
      <c r="E34" s="317"/>
      <c r="F34" s="317"/>
      <c r="G34" s="317"/>
      <c r="H34" s="317"/>
      <c r="I34" s="317"/>
      <c r="J34" s="317"/>
      <c r="K34" s="198"/>
    </row>
    <row r="35" spans="2:11" customFormat="1" ht="15" customHeight="1">
      <c r="B35" s="201"/>
      <c r="C35" s="202"/>
      <c r="D35" s="317" t="s">
        <v>2329</v>
      </c>
      <c r="E35" s="317"/>
      <c r="F35" s="317"/>
      <c r="G35" s="317"/>
      <c r="H35" s="317"/>
      <c r="I35" s="317"/>
      <c r="J35" s="317"/>
      <c r="K35" s="198"/>
    </row>
    <row r="36" spans="2:11" customFormat="1" ht="15" customHeight="1">
      <c r="B36" s="201"/>
      <c r="C36" s="202"/>
      <c r="D36" s="200"/>
      <c r="E36" s="203" t="s">
        <v>115</v>
      </c>
      <c r="F36" s="200"/>
      <c r="G36" s="317" t="s">
        <v>2330</v>
      </c>
      <c r="H36" s="317"/>
      <c r="I36" s="317"/>
      <c r="J36" s="317"/>
      <c r="K36" s="198"/>
    </row>
    <row r="37" spans="2:11" customFormat="1" ht="30.75" customHeight="1">
      <c r="B37" s="201"/>
      <c r="C37" s="202"/>
      <c r="D37" s="200"/>
      <c r="E37" s="203" t="s">
        <v>2331</v>
      </c>
      <c r="F37" s="200"/>
      <c r="G37" s="317" t="s">
        <v>2332</v>
      </c>
      <c r="H37" s="317"/>
      <c r="I37" s="317"/>
      <c r="J37" s="317"/>
      <c r="K37" s="198"/>
    </row>
    <row r="38" spans="2:11" customFormat="1" ht="15" customHeight="1">
      <c r="B38" s="201"/>
      <c r="C38" s="202"/>
      <c r="D38" s="200"/>
      <c r="E38" s="203" t="s">
        <v>55</v>
      </c>
      <c r="F38" s="200"/>
      <c r="G38" s="317" t="s">
        <v>2333</v>
      </c>
      <c r="H38" s="317"/>
      <c r="I38" s="317"/>
      <c r="J38" s="317"/>
      <c r="K38" s="198"/>
    </row>
    <row r="39" spans="2:11" customFormat="1" ht="15" customHeight="1">
      <c r="B39" s="201"/>
      <c r="C39" s="202"/>
      <c r="D39" s="200"/>
      <c r="E39" s="203" t="s">
        <v>56</v>
      </c>
      <c r="F39" s="200"/>
      <c r="G39" s="317" t="s">
        <v>2334</v>
      </c>
      <c r="H39" s="317"/>
      <c r="I39" s="317"/>
      <c r="J39" s="317"/>
      <c r="K39" s="198"/>
    </row>
    <row r="40" spans="2:11" customFormat="1" ht="15" customHeight="1">
      <c r="B40" s="201"/>
      <c r="C40" s="202"/>
      <c r="D40" s="200"/>
      <c r="E40" s="203" t="s">
        <v>116</v>
      </c>
      <c r="F40" s="200"/>
      <c r="G40" s="317" t="s">
        <v>2335</v>
      </c>
      <c r="H40" s="317"/>
      <c r="I40" s="317"/>
      <c r="J40" s="317"/>
      <c r="K40" s="198"/>
    </row>
    <row r="41" spans="2:11" customFormat="1" ht="15" customHeight="1">
      <c r="B41" s="201"/>
      <c r="C41" s="202"/>
      <c r="D41" s="200"/>
      <c r="E41" s="203" t="s">
        <v>117</v>
      </c>
      <c r="F41" s="200"/>
      <c r="G41" s="317" t="s">
        <v>2336</v>
      </c>
      <c r="H41" s="317"/>
      <c r="I41" s="317"/>
      <c r="J41" s="317"/>
      <c r="K41" s="198"/>
    </row>
    <row r="42" spans="2:11" customFormat="1" ht="15" customHeight="1">
      <c r="B42" s="201"/>
      <c r="C42" s="202"/>
      <c r="D42" s="200"/>
      <c r="E42" s="203" t="s">
        <v>2337</v>
      </c>
      <c r="F42" s="200"/>
      <c r="G42" s="317" t="s">
        <v>2338</v>
      </c>
      <c r="H42" s="317"/>
      <c r="I42" s="317"/>
      <c r="J42" s="317"/>
      <c r="K42" s="198"/>
    </row>
    <row r="43" spans="2:11" customFormat="1" ht="15" customHeight="1">
      <c r="B43" s="201"/>
      <c r="C43" s="202"/>
      <c r="D43" s="200"/>
      <c r="E43" s="203"/>
      <c r="F43" s="200"/>
      <c r="G43" s="317" t="s">
        <v>2339</v>
      </c>
      <c r="H43" s="317"/>
      <c r="I43" s="317"/>
      <c r="J43" s="317"/>
      <c r="K43" s="198"/>
    </row>
    <row r="44" spans="2:11" customFormat="1" ht="15" customHeight="1">
      <c r="B44" s="201"/>
      <c r="C44" s="202"/>
      <c r="D44" s="200"/>
      <c r="E44" s="203" t="s">
        <v>2340</v>
      </c>
      <c r="F44" s="200"/>
      <c r="G44" s="317" t="s">
        <v>2341</v>
      </c>
      <c r="H44" s="317"/>
      <c r="I44" s="317"/>
      <c r="J44" s="317"/>
      <c r="K44" s="198"/>
    </row>
    <row r="45" spans="2:11" customFormat="1" ht="15" customHeight="1">
      <c r="B45" s="201"/>
      <c r="C45" s="202"/>
      <c r="D45" s="200"/>
      <c r="E45" s="203" t="s">
        <v>119</v>
      </c>
      <c r="F45" s="200"/>
      <c r="G45" s="317" t="s">
        <v>2342</v>
      </c>
      <c r="H45" s="317"/>
      <c r="I45" s="317"/>
      <c r="J45" s="317"/>
      <c r="K45" s="198"/>
    </row>
    <row r="46" spans="2:11" customFormat="1" ht="12.75" customHeight="1">
      <c r="B46" s="201"/>
      <c r="C46" s="202"/>
      <c r="D46" s="200"/>
      <c r="E46" s="200"/>
      <c r="F46" s="200"/>
      <c r="G46" s="200"/>
      <c r="H46" s="200"/>
      <c r="I46" s="200"/>
      <c r="J46" s="200"/>
      <c r="K46" s="198"/>
    </row>
    <row r="47" spans="2:11" customFormat="1" ht="15" customHeight="1">
      <c r="B47" s="201"/>
      <c r="C47" s="202"/>
      <c r="D47" s="317" t="s">
        <v>2343</v>
      </c>
      <c r="E47" s="317"/>
      <c r="F47" s="317"/>
      <c r="G47" s="317"/>
      <c r="H47" s="317"/>
      <c r="I47" s="317"/>
      <c r="J47" s="317"/>
      <c r="K47" s="198"/>
    </row>
    <row r="48" spans="2:11" customFormat="1" ht="15" customHeight="1">
      <c r="B48" s="201"/>
      <c r="C48" s="202"/>
      <c r="D48" s="202"/>
      <c r="E48" s="317" t="s">
        <v>2344</v>
      </c>
      <c r="F48" s="317"/>
      <c r="G48" s="317"/>
      <c r="H48" s="317"/>
      <c r="I48" s="317"/>
      <c r="J48" s="317"/>
      <c r="K48" s="198"/>
    </row>
    <row r="49" spans="2:11" customFormat="1" ht="15" customHeight="1">
      <c r="B49" s="201"/>
      <c r="C49" s="202"/>
      <c r="D49" s="202"/>
      <c r="E49" s="317" t="s">
        <v>2345</v>
      </c>
      <c r="F49" s="317"/>
      <c r="G49" s="317"/>
      <c r="H49" s="317"/>
      <c r="I49" s="317"/>
      <c r="J49" s="317"/>
      <c r="K49" s="198"/>
    </row>
    <row r="50" spans="2:11" customFormat="1" ht="15" customHeight="1">
      <c r="B50" s="201"/>
      <c r="C50" s="202"/>
      <c r="D50" s="202"/>
      <c r="E50" s="317" t="s">
        <v>2346</v>
      </c>
      <c r="F50" s="317"/>
      <c r="G50" s="317"/>
      <c r="H50" s="317"/>
      <c r="I50" s="317"/>
      <c r="J50" s="317"/>
      <c r="K50" s="198"/>
    </row>
    <row r="51" spans="2:11" customFormat="1" ht="15" customHeight="1">
      <c r="B51" s="201"/>
      <c r="C51" s="202"/>
      <c r="D51" s="317" t="s">
        <v>2347</v>
      </c>
      <c r="E51" s="317"/>
      <c r="F51" s="317"/>
      <c r="G51" s="317"/>
      <c r="H51" s="317"/>
      <c r="I51" s="317"/>
      <c r="J51" s="317"/>
      <c r="K51" s="198"/>
    </row>
    <row r="52" spans="2:11" customFormat="1" ht="25.5" customHeight="1">
      <c r="B52" s="197"/>
      <c r="C52" s="318" t="s">
        <v>2348</v>
      </c>
      <c r="D52" s="318"/>
      <c r="E52" s="318"/>
      <c r="F52" s="318"/>
      <c r="G52" s="318"/>
      <c r="H52" s="318"/>
      <c r="I52" s="318"/>
      <c r="J52" s="318"/>
      <c r="K52" s="198"/>
    </row>
    <row r="53" spans="2:11" customFormat="1" ht="5.25" customHeight="1">
      <c r="B53" s="197"/>
      <c r="C53" s="199"/>
      <c r="D53" s="199"/>
      <c r="E53" s="199"/>
      <c r="F53" s="199"/>
      <c r="G53" s="199"/>
      <c r="H53" s="199"/>
      <c r="I53" s="199"/>
      <c r="J53" s="199"/>
      <c r="K53" s="198"/>
    </row>
    <row r="54" spans="2:11" customFormat="1" ht="15" customHeight="1">
      <c r="B54" s="197"/>
      <c r="C54" s="317" t="s">
        <v>2349</v>
      </c>
      <c r="D54" s="317"/>
      <c r="E54" s="317"/>
      <c r="F54" s="317"/>
      <c r="G54" s="317"/>
      <c r="H54" s="317"/>
      <c r="I54" s="317"/>
      <c r="J54" s="317"/>
      <c r="K54" s="198"/>
    </row>
    <row r="55" spans="2:11" customFormat="1" ht="15" customHeight="1">
      <c r="B55" s="197"/>
      <c r="C55" s="317" t="s">
        <v>2350</v>
      </c>
      <c r="D55" s="317"/>
      <c r="E55" s="317"/>
      <c r="F55" s="317"/>
      <c r="G55" s="317"/>
      <c r="H55" s="317"/>
      <c r="I55" s="317"/>
      <c r="J55" s="317"/>
      <c r="K55" s="198"/>
    </row>
    <row r="56" spans="2:11" customFormat="1" ht="12.75" customHeight="1">
      <c r="B56" s="197"/>
      <c r="C56" s="200"/>
      <c r="D56" s="200"/>
      <c r="E56" s="200"/>
      <c r="F56" s="200"/>
      <c r="G56" s="200"/>
      <c r="H56" s="200"/>
      <c r="I56" s="200"/>
      <c r="J56" s="200"/>
      <c r="K56" s="198"/>
    </row>
    <row r="57" spans="2:11" customFormat="1" ht="15" customHeight="1">
      <c r="B57" s="197"/>
      <c r="C57" s="317" t="s">
        <v>2351</v>
      </c>
      <c r="D57" s="317"/>
      <c r="E57" s="317"/>
      <c r="F57" s="317"/>
      <c r="G57" s="317"/>
      <c r="H57" s="317"/>
      <c r="I57" s="317"/>
      <c r="J57" s="317"/>
      <c r="K57" s="198"/>
    </row>
    <row r="58" spans="2:11" customFormat="1" ht="15" customHeight="1">
      <c r="B58" s="197"/>
      <c r="C58" s="202"/>
      <c r="D58" s="317" t="s">
        <v>2352</v>
      </c>
      <c r="E58" s="317"/>
      <c r="F58" s="317"/>
      <c r="G58" s="317"/>
      <c r="H58" s="317"/>
      <c r="I58" s="317"/>
      <c r="J58" s="317"/>
      <c r="K58" s="198"/>
    </row>
    <row r="59" spans="2:11" customFormat="1" ht="15" customHeight="1">
      <c r="B59" s="197"/>
      <c r="C59" s="202"/>
      <c r="D59" s="317" t="s">
        <v>2353</v>
      </c>
      <c r="E59" s="317"/>
      <c r="F59" s="317"/>
      <c r="G59" s="317"/>
      <c r="H59" s="317"/>
      <c r="I59" s="317"/>
      <c r="J59" s="317"/>
      <c r="K59" s="198"/>
    </row>
    <row r="60" spans="2:11" customFormat="1" ht="15" customHeight="1">
      <c r="B60" s="197"/>
      <c r="C60" s="202"/>
      <c r="D60" s="317" t="s">
        <v>2354</v>
      </c>
      <c r="E60" s="317"/>
      <c r="F60" s="317"/>
      <c r="G60" s="317"/>
      <c r="H60" s="317"/>
      <c r="I60" s="317"/>
      <c r="J60" s="317"/>
      <c r="K60" s="198"/>
    </row>
    <row r="61" spans="2:11" customFormat="1" ht="15" customHeight="1">
      <c r="B61" s="197"/>
      <c r="C61" s="202"/>
      <c r="D61" s="317" t="s">
        <v>2355</v>
      </c>
      <c r="E61" s="317"/>
      <c r="F61" s="317"/>
      <c r="G61" s="317"/>
      <c r="H61" s="317"/>
      <c r="I61" s="317"/>
      <c r="J61" s="317"/>
      <c r="K61" s="198"/>
    </row>
    <row r="62" spans="2:11" customFormat="1" ht="15" customHeight="1">
      <c r="B62" s="197"/>
      <c r="C62" s="202"/>
      <c r="D62" s="320" t="s">
        <v>2356</v>
      </c>
      <c r="E62" s="320"/>
      <c r="F62" s="320"/>
      <c r="G62" s="320"/>
      <c r="H62" s="320"/>
      <c r="I62" s="320"/>
      <c r="J62" s="320"/>
      <c r="K62" s="198"/>
    </row>
    <row r="63" spans="2:11" customFormat="1" ht="15" customHeight="1">
      <c r="B63" s="197"/>
      <c r="C63" s="202"/>
      <c r="D63" s="317" t="s">
        <v>2357</v>
      </c>
      <c r="E63" s="317"/>
      <c r="F63" s="317"/>
      <c r="G63" s="317"/>
      <c r="H63" s="317"/>
      <c r="I63" s="317"/>
      <c r="J63" s="317"/>
      <c r="K63" s="198"/>
    </row>
    <row r="64" spans="2:11" customFormat="1" ht="12.75" customHeight="1">
      <c r="B64" s="197"/>
      <c r="C64" s="202"/>
      <c r="D64" s="202"/>
      <c r="E64" s="205"/>
      <c r="F64" s="202"/>
      <c r="G64" s="202"/>
      <c r="H64" s="202"/>
      <c r="I64" s="202"/>
      <c r="J64" s="202"/>
      <c r="K64" s="198"/>
    </row>
    <row r="65" spans="2:11" customFormat="1" ht="15" customHeight="1">
      <c r="B65" s="197"/>
      <c r="C65" s="202"/>
      <c r="D65" s="317" t="s">
        <v>2358</v>
      </c>
      <c r="E65" s="317"/>
      <c r="F65" s="317"/>
      <c r="G65" s="317"/>
      <c r="H65" s="317"/>
      <c r="I65" s="317"/>
      <c r="J65" s="317"/>
      <c r="K65" s="198"/>
    </row>
    <row r="66" spans="2:11" customFormat="1" ht="15" customHeight="1">
      <c r="B66" s="197"/>
      <c r="C66" s="202"/>
      <c r="D66" s="320" t="s">
        <v>2359</v>
      </c>
      <c r="E66" s="320"/>
      <c r="F66" s="320"/>
      <c r="G66" s="320"/>
      <c r="H66" s="320"/>
      <c r="I66" s="320"/>
      <c r="J66" s="320"/>
      <c r="K66" s="198"/>
    </row>
    <row r="67" spans="2:11" customFormat="1" ht="15" customHeight="1">
      <c r="B67" s="197"/>
      <c r="C67" s="202"/>
      <c r="D67" s="317" t="s">
        <v>2360</v>
      </c>
      <c r="E67" s="317"/>
      <c r="F67" s="317"/>
      <c r="G67" s="317"/>
      <c r="H67" s="317"/>
      <c r="I67" s="317"/>
      <c r="J67" s="317"/>
      <c r="K67" s="198"/>
    </row>
    <row r="68" spans="2:11" customFormat="1" ht="15" customHeight="1">
      <c r="B68" s="197"/>
      <c r="C68" s="202"/>
      <c r="D68" s="317" t="s">
        <v>2361</v>
      </c>
      <c r="E68" s="317"/>
      <c r="F68" s="317"/>
      <c r="G68" s="317"/>
      <c r="H68" s="317"/>
      <c r="I68" s="317"/>
      <c r="J68" s="317"/>
      <c r="K68" s="198"/>
    </row>
    <row r="69" spans="2:11" customFormat="1" ht="15" customHeight="1">
      <c r="B69" s="197"/>
      <c r="C69" s="202"/>
      <c r="D69" s="317" t="s">
        <v>2362</v>
      </c>
      <c r="E69" s="317"/>
      <c r="F69" s="317"/>
      <c r="G69" s="317"/>
      <c r="H69" s="317"/>
      <c r="I69" s="317"/>
      <c r="J69" s="317"/>
      <c r="K69" s="198"/>
    </row>
    <row r="70" spans="2:11" customFormat="1" ht="15" customHeight="1">
      <c r="B70" s="197"/>
      <c r="C70" s="202"/>
      <c r="D70" s="317" t="s">
        <v>2363</v>
      </c>
      <c r="E70" s="317"/>
      <c r="F70" s="317"/>
      <c r="G70" s="317"/>
      <c r="H70" s="317"/>
      <c r="I70" s="317"/>
      <c r="J70" s="317"/>
      <c r="K70" s="198"/>
    </row>
    <row r="71" spans="2:11" customFormat="1" ht="12.75" customHeight="1">
      <c r="B71" s="206"/>
      <c r="C71" s="207"/>
      <c r="D71" s="207"/>
      <c r="E71" s="207"/>
      <c r="F71" s="207"/>
      <c r="G71" s="207"/>
      <c r="H71" s="207"/>
      <c r="I71" s="207"/>
      <c r="J71" s="207"/>
      <c r="K71" s="208"/>
    </row>
    <row r="72" spans="2:11" customFormat="1" ht="18.75" customHeight="1">
      <c r="B72" s="209"/>
      <c r="C72" s="209"/>
      <c r="D72" s="209"/>
      <c r="E72" s="209"/>
      <c r="F72" s="209"/>
      <c r="G72" s="209"/>
      <c r="H72" s="209"/>
      <c r="I72" s="209"/>
      <c r="J72" s="209"/>
      <c r="K72" s="210"/>
    </row>
    <row r="73" spans="2:11" customFormat="1" ht="18.75" customHeight="1">
      <c r="B73" s="210"/>
      <c r="C73" s="210"/>
      <c r="D73" s="210"/>
      <c r="E73" s="210"/>
      <c r="F73" s="210"/>
      <c r="G73" s="210"/>
      <c r="H73" s="210"/>
      <c r="I73" s="210"/>
      <c r="J73" s="210"/>
      <c r="K73" s="210"/>
    </row>
    <row r="74" spans="2:11" customFormat="1" ht="7.5" customHeight="1">
      <c r="B74" s="211"/>
      <c r="C74" s="212"/>
      <c r="D74" s="212"/>
      <c r="E74" s="212"/>
      <c r="F74" s="212"/>
      <c r="G74" s="212"/>
      <c r="H74" s="212"/>
      <c r="I74" s="212"/>
      <c r="J74" s="212"/>
      <c r="K74" s="213"/>
    </row>
    <row r="75" spans="2:11" customFormat="1" ht="45" customHeight="1">
      <c r="B75" s="214"/>
      <c r="C75" s="321" t="s">
        <v>2364</v>
      </c>
      <c r="D75" s="321"/>
      <c r="E75" s="321"/>
      <c r="F75" s="321"/>
      <c r="G75" s="321"/>
      <c r="H75" s="321"/>
      <c r="I75" s="321"/>
      <c r="J75" s="321"/>
      <c r="K75" s="215"/>
    </row>
    <row r="76" spans="2:11" customFormat="1" ht="17.25" customHeight="1">
      <c r="B76" s="214"/>
      <c r="C76" s="216" t="s">
        <v>2365</v>
      </c>
      <c r="D76" s="216"/>
      <c r="E76" s="216"/>
      <c r="F76" s="216" t="s">
        <v>2366</v>
      </c>
      <c r="G76" s="217"/>
      <c r="H76" s="216" t="s">
        <v>56</v>
      </c>
      <c r="I76" s="216" t="s">
        <v>59</v>
      </c>
      <c r="J76" s="216" t="s">
        <v>2367</v>
      </c>
      <c r="K76" s="215"/>
    </row>
    <row r="77" spans="2:11" customFormat="1" ht="17.25" customHeight="1">
      <c r="B77" s="214"/>
      <c r="C77" s="218" t="s">
        <v>2368</v>
      </c>
      <c r="D77" s="218"/>
      <c r="E77" s="218"/>
      <c r="F77" s="219" t="s">
        <v>2369</v>
      </c>
      <c r="G77" s="220"/>
      <c r="H77" s="218"/>
      <c r="I77" s="218"/>
      <c r="J77" s="218" t="s">
        <v>2370</v>
      </c>
      <c r="K77" s="215"/>
    </row>
    <row r="78" spans="2:11" customFormat="1" ht="5.25" customHeight="1">
      <c r="B78" s="214"/>
      <c r="C78" s="221"/>
      <c r="D78" s="221"/>
      <c r="E78" s="221"/>
      <c r="F78" s="221"/>
      <c r="G78" s="222"/>
      <c r="H78" s="221"/>
      <c r="I78" s="221"/>
      <c r="J78" s="221"/>
      <c r="K78" s="215"/>
    </row>
    <row r="79" spans="2:11" customFormat="1" ht="15" customHeight="1">
      <c r="B79" s="214"/>
      <c r="C79" s="203" t="s">
        <v>55</v>
      </c>
      <c r="D79" s="223"/>
      <c r="E79" s="223"/>
      <c r="F79" s="224" t="s">
        <v>2371</v>
      </c>
      <c r="G79" s="225"/>
      <c r="H79" s="203" t="s">
        <v>2372</v>
      </c>
      <c r="I79" s="203" t="s">
        <v>2373</v>
      </c>
      <c r="J79" s="203">
        <v>20</v>
      </c>
      <c r="K79" s="215"/>
    </row>
    <row r="80" spans="2:11" customFormat="1" ht="15" customHeight="1">
      <c r="B80" s="214"/>
      <c r="C80" s="203" t="s">
        <v>2374</v>
      </c>
      <c r="D80" s="203"/>
      <c r="E80" s="203"/>
      <c r="F80" s="224" t="s">
        <v>2371</v>
      </c>
      <c r="G80" s="225"/>
      <c r="H80" s="203" t="s">
        <v>2375</v>
      </c>
      <c r="I80" s="203" t="s">
        <v>2373</v>
      </c>
      <c r="J80" s="203">
        <v>120</v>
      </c>
      <c r="K80" s="215"/>
    </row>
    <row r="81" spans="2:11" customFormat="1" ht="15" customHeight="1">
      <c r="B81" s="226"/>
      <c r="C81" s="203" t="s">
        <v>2376</v>
      </c>
      <c r="D81" s="203"/>
      <c r="E81" s="203"/>
      <c r="F81" s="224" t="s">
        <v>2377</v>
      </c>
      <c r="G81" s="225"/>
      <c r="H81" s="203" t="s">
        <v>2378</v>
      </c>
      <c r="I81" s="203" t="s">
        <v>2373</v>
      </c>
      <c r="J81" s="203">
        <v>50</v>
      </c>
      <c r="K81" s="215"/>
    </row>
    <row r="82" spans="2:11" customFormat="1" ht="15" customHeight="1">
      <c r="B82" s="226"/>
      <c r="C82" s="203" t="s">
        <v>2379</v>
      </c>
      <c r="D82" s="203"/>
      <c r="E82" s="203"/>
      <c r="F82" s="224" t="s">
        <v>2371</v>
      </c>
      <c r="G82" s="225"/>
      <c r="H82" s="203" t="s">
        <v>2380</v>
      </c>
      <c r="I82" s="203" t="s">
        <v>2381</v>
      </c>
      <c r="J82" s="203"/>
      <c r="K82" s="215"/>
    </row>
    <row r="83" spans="2:11" customFormat="1" ht="15" customHeight="1">
      <c r="B83" s="226"/>
      <c r="C83" s="203" t="s">
        <v>2382</v>
      </c>
      <c r="D83" s="203"/>
      <c r="E83" s="203"/>
      <c r="F83" s="224" t="s">
        <v>2377</v>
      </c>
      <c r="G83" s="203"/>
      <c r="H83" s="203" t="s">
        <v>2383</v>
      </c>
      <c r="I83" s="203" t="s">
        <v>2373</v>
      </c>
      <c r="J83" s="203">
        <v>15</v>
      </c>
      <c r="K83" s="215"/>
    </row>
    <row r="84" spans="2:11" customFormat="1" ht="15" customHeight="1">
      <c r="B84" s="226"/>
      <c r="C84" s="203" t="s">
        <v>2384</v>
      </c>
      <c r="D84" s="203"/>
      <c r="E84" s="203"/>
      <c r="F84" s="224" t="s">
        <v>2377</v>
      </c>
      <c r="G84" s="203"/>
      <c r="H84" s="203" t="s">
        <v>2385</v>
      </c>
      <c r="I84" s="203" t="s">
        <v>2373</v>
      </c>
      <c r="J84" s="203">
        <v>15</v>
      </c>
      <c r="K84" s="215"/>
    </row>
    <row r="85" spans="2:11" customFormat="1" ht="15" customHeight="1">
      <c r="B85" s="226"/>
      <c r="C85" s="203" t="s">
        <v>2386</v>
      </c>
      <c r="D85" s="203"/>
      <c r="E85" s="203"/>
      <c r="F85" s="224" t="s">
        <v>2377</v>
      </c>
      <c r="G85" s="203"/>
      <c r="H85" s="203" t="s">
        <v>2387</v>
      </c>
      <c r="I85" s="203" t="s">
        <v>2373</v>
      </c>
      <c r="J85" s="203">
        <v>20</v>
      </c>
      <c r="K85" s="215"/>
    </row>
    <row r="86" spans="2:11" customFormat="1" ht="15" customHeight="1">
      <c r="B86" s="226"/>
      <c r="C86" s="203" t="s">
        <v>2388</v>
      </c>
      <c r="D86" s="203"/>
      <c r="E86" s="203"/>
      <c r="F86" s="224" t="s">
        <v>2377</v>
      </c>
      <c r="G86" s="203"/>
      <c r="H86" s="203" t="s">
        <v>2389</v>
      </c>
      <c r="I86" s="203" t="s">
        <v>2373</v>
      </c>
      <c r="J86" s="203">
        <v>20</v>
      </c>
      <c r="K86" s="215"/>
    </row>
    <row r="87" spans="2:11" customFormat="1" ht="15" customHeight="1">
      <c r="B87" s="226"/>
      <c r="C87" s="203" t="s">
        <v>2390</v>
      </c>
      <c r="D87" s="203"/>
      <c r="E87" s="203"/>
      <c r="F87" s="224" t="s">
        <v>2377</v>
      </c>
      <c r="G87" s="225"/>
      <c r="H87" s="203" t="s">
        <v>2391</v>
      </c>
      <c r="I87" s="203" t="s">
        <v>2373</v>
      </c>
      <c r="J87" s="203">
        <v>50</v>
      </c>
      <c r="K87" s="215"/>
    </row>
    <row r="88" spans="2:11" customFormat="1" ht="15" customHeight="1">
      <c r="B88" s="226"/>
      <c r="C88" s="203" t="s">
        <v>2392</v>
      </c>
      <c r="D88" s="203"/>
      <c r="E88" s="203"/>
      <c r="F88" s="224" t="s">
        <v>2377</v>
      </c>
      <c r="G88" s="225"/>
      <c r="H88" s="203" t="s">
        <v>2393</v>
      </c>
      <c r="I88" s="203" t="s">
        <v>2373</v>
      </c>
      <c r="J88" s="203">
        <v>20</v>
      </c>
      <c r="K88" s="215"/>
    </row>
    <row r="89" spans="2:11" customFormat="1" ht="15" customHeight="1">
      <c r="B89" s="226"/>
      <c r="C89" s="203" t="s">
        <v>2394</v>
      </c>
      <c r="D89" s="203"/>
      <c r="E89" s="203"/>
      <c r="F89" s="224" t="s">
        <v>2377</v>
      </c>
      <c r="G89" s="225"/>
      <c r="H89" s="203" t="s">
        <v>2395</v>
      </c>
      <c r="I89" s="203" t="s">
        <v>2373</v>
      </c>
      <c r="J89" s="203">
        <v>20</v>
      </c>
      <c r="K89" s="215"/>
    </row>
    <row r="90" spans="2:11" customFormat="1" ht="15" customHeight="1">
      <c r="B90" s="226"/>
      <c r="C90" s="203" t="s">
        <v>2396</v>
      </c>
      <c r="D90" s="203"/>
      <c r="E90" s="203"/>
      <c r="F90" s="224" t="s">
        <v>2377</v>
      </c>
      <c r="G90" s="225"/>
      <c r="H90" s="203" t="s">
        <v>2397</v>
      </c>
      <c r="I90" s="203" t="s">
        <v>2373</v>
      </c>
      <c r="J90" s="203">
        <v>50</v>
      </c>
      <c r="K90" s="215"/>
    </row>
    <row r="91" spans="2:11" customFormat="1" ht="15" customHeight="1">
      <c r="B91" s="226"/>
      <c r="C91" s="203" t="s">
        <v>2398</v>
      </c>
      <c r="D91" s="203"/>
      <c r="E91" s="203"/>
      <c r="F91" s="224" t="s">
        <v>2377</v>
      </c>
      <c r="G91" s="225"/>
      <c r="H91" s="203" t="s">
        <v>2398</v>
      </c>
      <c r="I91" s="203" t="s">
        <v>2373</v>
      </c>
      <c r="J91" s="203">
        <v>50</v>
      </c>
      <c r="K91" s="215"/>
    </row>
    <row r="92" spans="2:11" customFormat="1" ht="15" customHeight="1">
      <c r="B92" s="226"/>
      <c r="C92" s="203" t="s">
        <v>2399</v>
      </c>
      <c r="D92" s="203"/>
      <c r="E92" s="203"/>
      <c r="F92" s="224" t="s">
        <v>2377</v>
      </c>
      <c r="G92" s="225"/>
      <c r="H92" s="203" t="s">
        <v>2400</v>
      </c>
      <c r="I92" s="203" t="s">
        <v>2373</v>
      </c>
      <c r="J92" s="203">
        <v>255</v>
      </c>
      <c r="K92" s="215"/>
    </row>
    <row r="93" spans="2:11" customFormat="1" ht="15" customHeight="1">
      <c r="B93" s="226"/>
      <c r="C93" s="203" t="s">
        <v>2401</v>
      </c>
      <c r="D93" s="203"/>
      <c r="E93" s="203"/>
      <c r="F93" s="224" t="s">
        <v>2371</v>
      </c>
      <c r="G93" s="225"/>
      <c r="H93" s="203" t="s">
        <v>2402</v>
      </c>
      <c r="I93" s="203" t="s">
        <v>2403</v>
      </c>
      <c r="J93" s="203"/>
      <c r="K93" s="215"/>
    </row>
    <row r="94" spans="2:11" customFormat="1" ht="15" customHeight="1">
      <c r="B94" s="226"/>
      <c r="C94" s="203" t="s">
        <v>2404</v>
      </c>
      <c r="D94" s="203"/>
      <c r="E94" s="203"/>
      <c r="F94" s="224" t="s">
        <v>2371</v>
      </c>
      <c r="G94" s="225"/>
      <c r="H94" s="203" t="s">
        <v>2405</v>
      </c>
      <c r="I94" s="203" t="s">
        <v>2406</v>
      </c>
      <c r="J94" s="203"/>
      <c r="K94" s="215"/>
    </row>
    <row r="95" spans="2:11" customFormat="1" ht="15" customHeight="1">
      <c r="B95" s="226"/>
      <c r="C95" s="203" t="s">
        <v>2407</v>
      </c>
      <c r="D95" s="203"/>
      <c r="E95" s="203"/>
      <c r="F95" s="224" t="s">
        <v>2371</v>
      </c>
      <c r="G95" s="225"/>
      <c r="H95" s="203" t="s">
        <v>2407</v>
      </c>
      <c r="I95" s="203" t="s">
        <v>2406</v>
      </c>
      <c r="J95" s="203"/>
      <c r="K95" s="215"/>
    </row>
    <row r="96" spans="2:11" customFormat="1" ht="15" customHeight="1">
      <c r="B96" s="226"/>
      <c r="C96" s="203" t="s">
        <v>40</v>
      </c>
      <c r="D96" s="203"/>
      <c r="E96" s="203"/>
      <c r="F96" s="224" t="s">
        <v>2371</v>
      </c>
      <c r="G96" s="225"/>
      <c r="H96" s="203" t="s">
        <v>2408</v>
      </c>
      <c r="I96" s="203" t="s">
        <v>2406</v>
      </c>
      <c r="J96" s="203"/>
      <c r="K96" s="215"/>
    </row>
    <row r="97" spans="2:11" customFormat="1" ht="15" customHeight="1">
      <c r="B97" s="226"/>
      <c r="C97" s="203" t="s">
        <v>50</v>
      </c>
      <c r="D97" s="203"/>
      <c r="E97" s="203"/>
      <c r="F97" s="224" t="s">
        <v>2371</v>
      </c>
      <c r="G97" s="225"/>
      <c r="H97" s="203" t="s">
        <v>2409</v>
      </c>
      <c r="I97" s="203" t="s">
        <v>2406</v>
      </c>
      <c r="J97" s="203"/>
      <c r="K97" s="215"/>
    </row>
    <row r="98" spans="2:11" customFormat="1" ht="15" customHeight="1">
      <c r="B98" s="227"/>
      <c r="C98" s="228"/>
      <c r="D98" s="228"/>
      <c r="E98" s="228"/>
      <c r="F98" s="228"/>
      <c r="G98" s="228"/>
      <c r="H98" s="228"/>
      <c r="I98" s="228"/>
      <c r="J98" s="228"/>
      <c r="K98" s="229"/>
    </row>
    <row r="99" spans="2:11" customFormat="1" ht="18.75" customHeight="1">
      <c r="B99" s="230"/>
      <c r="C99" s="231"/>
      <c r="D99" s="231"/>
      <c r="E99" s="231"/>
      <c r="F99" s="231"/>
      <c r="G99" s="231"/>
      <c r="H99" s="231"/>
      <c r="I99" s="231"/>
      <c r="J99" s="231"/>
      <c r="K99" s="230"/>
    </row>
    <row r="100" spans="2:11" customFormat="1" ht="18.75" customHeight="1">
      <c r="B100" s="210"/>
      <c r="C100" s="210"/>
      <c r="D100" s="210"/>
      <c r="E100" s="210"/>
      <c r="F100" s="210"/>
      <c r="G100" s="210"/>
      <c r="H100" s="210"/>
      <c r="I100" s="210"/>
      <c r="J100" s="210"/>
      <c r="K100" s="210"/>
    </row>
    <row r="101" spans="2:11" customFormat="1" ht="7.5" customHeight="1">
      <c r="B101" s="211"/>
      <c r="C101" s="212"/>
      <c r="D101" s="212"/>
      <c r="E101" s="212"/>
      <c r="F101" s="212"/>
      <c r="G101" s="212"/>
      <c r="H101" s="212"/>
      <c r="I101" s="212"/>
      <c r="J101" s="212"/>
      <c r="K101" s="213"/>
    </row>
    <row r="102" spans="2:11" customFormat="1" ht="45" customHeight="1">
      <c r="B102" s="214"/>
      <c r="C102" s="321" t="s">
        <v>2410</v>
      </c>
      <c r="D102" s="321"/>
      <c r="E102" s="321"/>
      <c r="F102" s="321"/>
      <c r="G102" s="321"/>
      <c r="H102" s="321"/>
      <c r="I102" s="321"/>
      <c r="J102" s="321"/>
      <c r="K102" s="215"/>
    </row>
    <row r="103" spans="2:11" customFormat="1" ht="17.25" customHeight="1">
      <c r="B103" s="214"/>
      <c r="C103" s="216" t="s">
        <v>2365</v>
      </c>
      <c r="D103" s="216"/>
      <c r="E103" s="216"/>
      <c r="F103" s="216" t="s">
        <v>2366</v>
      </c>
      <c r="G103" s="217"/>
      <c r="H103" s="216" t="s">
        <v>56</v>
      </c>
      <c r="I103" s="216" t="s">
        <v>59</v>
      </c>
      <c r="J103" s="216" t="s">
        <v>2367</v>
      </c>
      <c r="K103" s="215"/>
    </row>
    <row r="104" spans="2:11" customFormat="1" ht="17.25" customHeight="1">
      <c r="B104" s="214"/>
      <c r="C104" s="218" t="s">
        <v>2368</v>
      </c>
      <c r="D104" s="218"/>
      <c r="E104" s="218"/>
      <c r="F104" s="219" t="s">
        <v>2369</v>
      </c>
      <c r="G104" s="220"/>
      <c r="H104" s="218"/>
      <c r="I104" s="218"/>
      <c r="J104" s="218" t="s">
        <v>2370</v>
      </c>
      <c r="K104" s="215"/>
    </row>
    <row r="105" spans="2:11" customFormat="1" ht="5.25" customHeight="1">
      <c r="B105" s="214"/>
      <c r="C105" s="216"/>
      <c r="D105" s="216"/>
      <c r="E105" s="216"/>
      <c r="F105" s="216"/>
      <c r="G105" s="232"/>
      <c r="H105" s="216"/>
      <c r="I105" s="216"/>
      <c r="J105" s="216"/>
      <c r="K105" s="215"/>
    </row>
    <row r="106" spans="2:11" customFormat="1" ht="15" customHeight="1">
      <c r="B106" s="214"/>
      <c r="C106" s="203" t="s">
        <v>55</v>
      </c>
      <c r="D106" s="223"/>
      <c r="E106" s="223"/>
      <c r="F106" s="224" t="s">
        <v>2371</v>
      </c>
      <c r="G106" s="203"/>
      <c r="H106" s="203" t="s">
        <v>2411</v>
      </c>
      <c r="I106" s="203" t="s">
        <v>2373</v>
      </c>
      <c r="J106" s="203">
        <v>20</v>
      </c>
      <c r="K106" s="215"/>
    </row>
    <row r="107" spans="2:11" customFormat="1" ht="15" customHeight="1">
      <c r="B107" s="214"/>
      <c r="C107" s="203" t="s">
        <v>2374</v>
      </c>
      <c r="D107" s="203"/>
      <c r="E107" s="203"/>
      <c r="F107" s="224" t="s">
        <v>2371</v>
      </c>
      <c r="G107" s="203"/>
      <c r="H107" s="203" t="s">
        <v>2411</v>
      </c>
      <c r="I107" s="203" t="s">
        <v>2373</v>
      </c>
      <c r="J107" s="203">
        <v>120</v>
      </c>
      <c r="K107" s="215"/>
    </row>
    <row r="108" spans="2:11" customFormat="1" ht="15" customHeight="1">
      <c r="B108" s="226"/>
      <c r="C108" s="203" t="s">
        <v>2376</v>
      </c>
      <c r="D108" s="203"/>
      <c r="E108" s="203"/>
      <c r="F108" s="224" t="s">
        <v>2377</v>
      </c>
      <c r="G108" s="203"/>
      <c r="H108" s="203" t="s">
        <v>2411</v>
      </c>
      <c r="I108" s="203" t="s">
        <v>2373</v>
      </c>
      <c r="J108" s="203">
        <v>50</v>
      </c>
      <c r="K108" s="215"/>
    </row>
    <row r="109" spans="2:11" customFormat="1" ht="15" customHeight="1">
      <c r="B109" s="226"/>
      <c r="C109" s="203" t="s">
        <v>2379</v>
      </c>
      <c r="D109" s="203"/>
      <c r="E109" s="203"/>
      <c r="F109" s="224" t="s">
        <v>2371</v>
      </c>
      <c r="G109" s="203"/>
      <c r="H109" s="203" t="s">
        <v>2411</v>
      </c>
      <c r="I109" s="203" t="s">
        <v>2381</v>
      </c>
      <c r="J109" s="203"/>
      <c r="K109" s="215"/>
    </row>
    <row r="110" spans="2:11" customFormat="1" ht="15" customHeight="1">
      <c r="B110" s="226"/>
      <c r="C110" s="203" t="s">
        <v>2390</v>
      </c>
      <c r="D110" s="203"/>
      <c r="E110" s="203"/>
      <c r="F110" s="224" t="s">
        <v>2377</v>
      </c>
      <c r="G110" s="203"/>
      <c r="H110" s="203" t="s">
        <v>2411</v>
      </c>
      <c r="I110" s="203" t="s">
        <v>2373</v>
      </c>
      <c r="J110" s="203">
        <v>50</v>
      </c>
      <c r="K110" s="215"/>
    </row>
    <row r="111" spans="2:11" customFormat="1" ht="15" customHeight="1">
      <c r="B111" s="226"/>
      <c r="C111" s="203" t="s">
        <v>2398</v>
      </c>
      <c r="D111" s="203"/>
      <c r="E111" s="203"/>
      <c r="F111" s="224" t="s">
        <v>2377</v>
      </c>
      <c r="G111" s="203"/>
      <c r="H111" s="203" t="s">
        <v>2411</v>
      </c>
      <c r="I111" s="203" t="s">
        <v>2373</v>
      </c>
      <c r="J111" s="203">
        <v>50</v>
      </c>
      <c r="K111" s="215"/>
    </row>
    <row r="112" spans="2:11" customFormat="1" ht="15" customHeight="1">
      <c r="B112" s="226"/>
      <c r="C112" s="203" t="s">
        <v>2396</v>
      </c>
      <c r="D112" s="203"/>
      <c r="E112" s="203"/>
      <c r="F112" s="224" t="s">
        <v>2377</v>
      </c>
      <c r="G112" s="203"/>
      <c r="H112" s="203" t="s">
        <v>2411</v>
      </c>
      <c r="I112" s="203" t="s">
        <v>2373</v>
      </c>
      <c r="J112" s="203">
        <v>50</v>
      </c>
      <c r="K112" s="215"/>
    </row>
    <row r="113" spans="2:11" customFormat="1" ht="15" customHeight="1">
      <c r="B113" s="226"/>
      <c r="C113" s="203" t="s">
        <v>55</v>
      </c>
      <c r="D113" s="203"/>
      <c r="E113" s="203"/>
      <c r="F113" s="224" t="s">
        <v>2371</v>
      </c>
      <c r="G113" s="203"/>
      <c r="H113" s="203" t="s">
        <v>2412</v>
      </c>
      <c r="I113" s="203" t="s">
        <v>2373</v>
      </c>
      <c r="J113" s="203">
        <v>20</v>
      </c>
      <c r="K113" s="215"/>
    </row>
    <row r="114" spans="2:11" customFormat="1" ht="15" customHeight="1">
      <c r="B114" s="226"/>
      <c r="C114" s="203" t="s">
        <v>2413</v>
      </c>
      <c r="D114" s="203"/>
      <c r="E114" s="203"/>
      <c r="F114" s="224" t="s">
        <v>2371</v>
      </c>
      <c r="G114" s="203"/>
      <c r="H114" s="203" t="s">
        <v>2414</v>
      </c>
      <c r="I114" s="203" t="s">
        <v>2373</v>
      </c>
      <c r="J114" s="203">
        <v>120</v>
      </c>
      <c r="K114" s="215"/>
    </row>
    <row r="115" spans="2:11" customFormat="1" ht="15" customHeight="1">
      <c r="B115" s="226"/>
      <c r="C115" s="203" t="s">
        <v>40</v>
      </c>
      <c r="D115" s="203"/>
      <c r="E115" s="203"/>
      <c r="F115" s="224" t="s">
        <v>2371</v>
      </c>
      <c r="G115" s="203"/>
      <c r="H115" s="203" t="s">
        <v>2415</v>
      </c>
      <c r="I115" s="203" t="s">
        <v>2406</v>
      </c>
      <c r="J115" s="203"/>
      <c r="K115" s="215"/>
    </row>
    <row r="116" spans="2:11" customFormat="1" ht="15" customHeight="1">
      <c r="B116" s="226"/>
      <c r="C116" s="203" t="s">
        <v>50</v>
      </c>
      <c r="D116" s="203"/>
      <c r="E116" s="203"/>
      <c r="F116" s="224" t="s">
        <v>2371</v>
      </c>
      <c r="G116" s="203"/>
      <c r="H116" s="203" t="s">
        <v>2416</v>
      </c>
      <c r="I116" s="203" t="s">
        <v>2406</v>
      </c>
      <c r="J116" s="203"/>
      <c r="K116" s="215"/>
    </row>
    <row r="117" spans="2:11" customFormat="1" ht="15" customHeight="1">
      <c r="B117" s="226"/>
      <c r="C117" s="203" t="s">
        <v>59</v>
      </c>
      <c r="D117" s="203"/>
      <c r="E117" s="203"/>
      <c r="F117" s="224" t="s">
        <v>2371</v>
      </c>
      <c r="G117" s="203"/>
      <c r="H117" s="203" t="s">
        <v>2417</v>
      </c>
      <c r="I117" s="203" t="s">
        <v>2418</v>
      </c>
      <c r="J117" s="203"/>
      <c r="K117" s="215"/>
    </row>
    <row r="118" spans="2:11" customFormat="1" ht="15" customHeight="1">
      <c r="B118" s="227"/>
      <c r="C118" s="233"/>
      <c r="D118" s="233"/>
      <c r="E118" s="233"/>
      <c r="F118" s="233"/>
      <c r="G118" s="233"/>
      <c r="H118" s="233"/>
      <c r="I118" s="233"/>
      <c r="J118" s="233"/>
      <c r="K118" s="229"/>
    </row>
    <row r="119" spans="2:11" customFormat="1" ht="18.75" customHeight="1">
      <c r="B119" s="234"/>
      <c r="C119" s="235"/>
      <c r="D119" s="235"/>
      <c r="E119" s="235"/>
      <c r="F119" s="236"/>
      <c r="G119" s="235"/>
      <c r="H119" s="235"/>
      <c r="I119" s="235"/>
      <c r="J119" s="235"/>
      <c r="K119" s="234"/>
    </row>
    <row r="120" spans="2:11" customFormat="1" ht="18.75" customHeight="1">
      <c r="B120" s="210"/>
      <c r="C120" s="210"/>
      <c r="D120" s="210"/>
      <c r="E120" s="210"/>
      <c r="F120" s="210"/>
      <c r="G120" s="210"/>
      <c r="H120" s="210"/>
      <c r="I120" s="210"/>
      <c r="J120" s="210"/>
      <c r="K120" s="210"/>
    </row>
    <row r="121" spans="2:11" customFormat="1" ht="7.5" customHeight="1">
      <c r="B121" s="237"/>
      <c r="C121" s="238"/>
      <c r="D121" s="238"/>
      <c r="E121" s="238"/>
      <c r="F121" s="238"/>
      <c r="G121" s="238"/>
      <c r="H121" s="238"/>
      <c r="I121" s="238"/>
      <c r="J121" s="238"/>
      <c r="K121" s="239"/>
    </row>
    <row r="122" spans="2:11" customFormat="1" ht="45" customHeight="1">
      <c r="B122" s="240"/>
      <c r="C122" s="319" t="s">
        <v>2419</v>
      </c>
      <c r="D122" s="319"/>
      <c r="E122" s="319"/>
      <c r="F122" s="319"/>
      <c r="G122" s="319"/>
      <c r="H122" s="319"/>
      <c r="I122" s="319"/>
      <c r="J122" s="319"/>
      <c r="K122" s="241"/>
    </row>
    <row r="123" spans="2:11" customFormat="1" ht="17.25" customHeight="1">
      <c r="B123" s="242"/>
      <c r="C123" s="216" t="s">
        <v>2365</v>
      </c>
      <c r="D123" s="216"/>
      <c r="E123" s="216"/>
      <c r="F123" s="216" t="s">
        <v>2366</v>
      </c>
      <c r="G123" s="217"/>
      <c r="H123" s="216" t="s">
        <v>56</v>
      </c>
      <c r="I123" s="216" t="s">
        <v>59</v>
      </c>
      <c r="J123" s="216" t="s">
        <v>2367</v>
      </c>
      <c r="K123" s="243"/>
    </row>
    <row r="124" spans="2:11" customFormat="1" ht="17.25" customHeight="1">
      <c r="B124" s="242"/>
      <c r="C124" s="218" t="s">
        <v>2368</v>
      </c>
      <c r="D124" s="218"/>
      <c r="E124" s="218"/>
      <c r="F124" s="219" t="s">
        <v>2369</v>
      </c>
      <c r="G124" s="220"/>
      <c r="H124" s="218"/>
      <c r="I124" s="218"/>
      <c r="J124" s="218" t="s">
        <v>2370</v>
      </c>
      <c r="K124" s="243"/>
    </row>
    <row r="125" spans="2:11" customFormat="1" ht="5.25" customHeight="1">
      <c r="B125" s="244"/>
      <c r="C125" s="221"/>
      <c r="D125" s="221"/>
      <c r="E125" s="221"/>
      <c r="F125" s="221"/>
      <c r="G125" s="245"/>
      <c r="H125" s="221"/>
      <c r="I125" s="221"/>
      <c r="J125" s="221"/>
      <c r="K125" s="246"/>
    </row>
    <row r="126" spans="2:11" customFormat="1" ht="15" customHeight="1">
      <c r="B126" s="244"/>
      <c r="C126" s="203" t="s">
        <v>2374</v>
      </c>
      <c r="D126" s="223"/>
      <c r="E126" s="223"/>
      <c r="F126" s="224" t="s">
        <v>2371</v>
      </c>
      <c r="G126" s="203"/>
      <c r="H126" s="203" t="s">
        <v>2411</v>
      </c>
      <c r="I126" s="203" t="s">
        <v>2373</v>
      </c>
      <c r="J126" s="203">
        <v>120</v>
      </c>
      <c r="K126" s="247"/>
    </row>
    <row r="127" spans="2:11" customFormat="1" ht="15" customHeight="1">
      <c r="B127" s="244"/>
      <c r="C127" s="203" t="s">
        <v>2420</v>
      </c>
      <c r="D127" s="203"/>
      <c r="E127" s="203"/>
      <c r="F127" s="224" t="s">
        <v>2371</v>
      </c>
      <c r="G127" s="203"/>
      <c r="H127" s="203" t="s">
        <v>2421</v>
      </c>
      <c r="I127" s="203" t="s">
        <v>2373</v>
      </c>
      <c r="J127" s="203" t="s">
        <v>2422</v>
      </c>
      <c r="K127" s="247"/>
    </row>
    <row r="128" spans="2:11" customFormat="1" ht="15" customHeight="1">
      <c r="B128" s="244"/>
      <c r="C128" s="203" t="s">
        <v>2319</v>
      </c>
      <c r="D128" s="203"/>
      <c r="E128" s="203"/>
      <c r="F128" s="224" t="s">
        <v>2371</v>
      </c>
      <c r="G128" s="203"/>
      <c r="H128" s="203" t="s">
        <v>2423</v>
      </c>
      <c r="I128" s="203" t="s">
        <v>2373</v>
      </c>
      <c r="J128" s="203" t="s">
        <v>2422</v>
      </c>
      <c r="K128" s="247"/>
    </row>
    <row r="129" spans="2:11" customFormat="1" ht="15" customHeight="1">
      <c r="B129" s="244"/>
      <c r="C129" s="203" t="s">
        <v>2382</v>
      </c>
      <c r="D129" s="203"/>
      <c r="E129" s="203"/>
      <c r="F129" s="224" t="s">
        <v>2377</v>
      </c>
      <c r="G129" s="203"/>
      <c r="H129" s="203" t="s">
        <v>2383</v>
      </c>
      <c r="I129" s="203" t="s">
        <v>2373</v>
      </c>
      <c r="J129" s="203">
        <v>15</v>
      </c>
      <c r="K129" s="247"/>
    </row>
    <row r="130" spans="2:11" customFormat="1" ht="15" customHeight="1">
      <c r="B130" s="244"/>
      <c r="C130" s="203" t="s">
        <v>2384</v>
      </c>
      <c r="D130" s="203"/>
      <c r="E130" s="203"/>
      <c r="F130" s="224" t="s">
        <v>2377</v>
      </c>
      <c r="G130" s="203"/>
      <c r="H130" s="203" t="s">
        <v>2385</v>
      </c>
      <c r="I130" s="203" t="s">
        <v>2373</v>
      </c>
      <c r="J130" s="203">
        <v>15</v>
      </c>
      <c r="K130" s="247"/>
    </row>
    <row r="131" spans="2:11" customFormat="1" ht="15" customHeight="1">
      <c r="B131" s="244"/>
      <c r="C131" s="203" t="s">
        <v>2386</v>
      </c>
      <c r="D131" s="203"/>
      <c r="E131" s="203"/>
      <c r="F131" s="224" t="s">
        <v>2377</v>
      </c>
      <c r="G131" s="203"/>
      <c r="H131" s="203" t="s">
        <v>2387</v>
      </c>
      <c r="I131" s="203" t="s">
        <v>2373</v>
      </c>
      <c r="J131" s="203">
        <v>20</v>
      </c>
      <c r="K131" s="247"/>
    </row>
    <row r="132" spans="2:11" customFormat="1" ht="15" customHeight="1">
      <c r="B132" s="244"/>
      <c r="C132" s="203" t="s">
        <v>2388</v>
      </c>
      <c r="D132" s="203"/>
      <c r="E132" s="203"/>
      <c r="F132" s="224" t="s">
        <v>2377</v>
      </c>
      <c r="G132" s="203"/>
      <c r="H132" s="203" t="s">
        <v>2389</v>
      </c>
      <c r="I132" s="203" t="s">
        <v>2373</v>
      </c>
      <c r="J132" s="203">
        <v>20</v>
      </c>
      <c r="K132" s="247"/>
    </row>
    <row r="133" spans="2:11" customFormat="1" ht="15" customHeight="1">
      <c r="B133" s="244"/>
      <c r="C133" s="203" t="s">
        <v>2376</v>
      </c>
      <c r="D133" s="203"/>
      <c r="E133" s="203"/>
      <c r="F133" s="224" t="s">
        <v>2377</v>
      </c>
      <c r="G133" s="203"/>
      <c r="H133" s="203" t="s">
        <v>2411</v>
      </c>
      <c r="I133" s="203" t="s">
        <v>2373</v>
      </c>
      <c r="J133" s="203">
        <v>50</v>
      </c>
      <c r="K133" s="247"/>
    </row>
    <row r="134" spans="2:11" customFormat="1" ht="15" customHeight="1">
      <c r="B134" s="244"/>
      <c r="C134" s="203" t="s">
        <v>2390</v>
      </c>
      <c r="D134" s="203"/>
      <c r="E134" s="203"/>
      <c r="F134" s="224" t="s">
        <v>2377</v>
      </c>
      <c r="G134" s="203"/>
      <c r="H134" s="203" t="s">
        <v>2411</v>
      </c>
      <c r="I134" s="203" t="s">
        <v>2373</v>
      </c>
      <c r="J134" s="203">
        <v>50</v>
      </c>
      <c r="K134" s="247"/>
    </row>
    <row r="135" spans="2:11" customFormat="1" ht="15" customHeight="1">
      <c r="B135" s="244"/>
      <c r="C135" s="203" t="s">
        <v>2396</v>
      </c>
      <c r="D135" s="203"/>
      <c r="E135" s="203"/>
      <c r="F135" s="224" t="s">
        <v>2377</v>
      </c>
      <c r="G135" s="203"/>
      <c r="H135" s="203" t="s">
        <v>2411</v>
      </c>
      <c r="I135" s="203" t="s">
        <v>2373</v>
      </c>
      <c r="J135" s="203">
        <v>50</v>
      </c>
      <c r="K135" s="247"/>
    </row>
    <row r="136" spans="2:11" customFormat="1" ht="15" customHeight="1">
      <c r="B136" s="244"/>
      <c r="C136" s="203" t="s">
        <v>2398</v>
      </c>
      <c r="D136" s="203"/>
      <c r="E136" s="203"/>
      <c r="F136" s="224" t="s">
        <v>2377</v>
      </c>
      <c r="G136" s="203"/>
      <c r="H136" s="203" t="s">
        <v>2411</v>
      </c>
      <c r="I136" s="203" t="s">
        <v>2373</v>
      </c>
      <c r="J136" s="203">
        <v>50</v>
      </c>
      <c r="K136" s="247"/>
    </row>
    <row r="137" spans="2:11" customFormat="1" ht="15" customHeight="1">
      <c r="B137" s="244"/>
      <c r="C137" s="203" t="s">
        <v>2399</v>
      </c>
      <c r="D137" s="203"/>
      <c r="E137" s="203"/>
      <c r="F137" s="224" t="s">
        <v>2377</v>
      </c>
      <c r="G137" s="203"/>
      <c r="H137" s="203" t="s">
        <v>2424</v>
      </c>
      <c r="I137" s="203" t="s">
        <v>2373</v>
      </c>
      <c r="J137" s="203">
        <v>255</v>
      </c>
      <c r="K137" s="247"/>
    </row>
    <row r="138" spans="2:11" customFormat="1" ht="15" customHeight="1">
      <c r="B138" s="244"/>
      <c r="C138" s="203" t="s">
        <v>2401</v>
      </c>
      <c r="D138" s="203"/>
      <c r="E138" s="203"/>
      <c r="F138" s="224" t="s">
        <v>2371</v>
      </c>
      <c r="G138" s="203"/>
      <c r="H138" s="203" t="s">
        <v>2425</v>
      </c>
      <c r="I138" s="203" t="s">
        <v>2403</v>
      </c>
      <c r="J138" s="203"/>
      <c r="K138" s="247"/>
    </row>
    <row r="139" spans="2:11" customFormat="1" ht="15" customHeight="1">
      <c r="B139" s="244"/>
      <c r="C139" s="203" t="s">
        <v>2404</v>
      </c>
      <c r="D139" s="203"/>
      <c r="E139" s="203"/>
      <c r="F139" s="224" t="s">
        <v>2371</v>
      </c>
      <c r="G139" s="203"/>
      <c r="H139" s="203" t="s">
        <v>2426</v>
      </c>
      <c r="I139" s="203" t="s">
        <v>2406</v>
      </c>
      <c r="J139" s="203"/>
      <c r="K139" s="247"/>
    </row>
    <row r="140" spans="2:11" customFormat="1" ht="15" customHeight="1">
      <c r="B140" s="244"/>
      <c r="C140" s="203" t="s">
        <v>2407</v>
      </c>
      <c r="D140" s="203"/>
      <c r="E140" s="203"/>
      <c r="F140" s="224" t="s">
        <v>2371</v>
      </c>
      <c r="G140" s="203"/>
      <c r="H140" s="203" t="s">
        <v>2407</v>
      </c>
      <c r="I140" s="203" t="s">
        <v>2406</v>
      </c>
      <c r="J140" s="203"/>
      <c r="K140" s="247"/>
    </row>
    <row r="141" spans="2:11" customFormat="1" ht="15" customHeight="1">
      <c r="B141" s="244"/>
      <c r="C141" s="203" t="s">
        <v>40</v>
      </c>
      <c r="D141" s="203"/>
      <c r="E141" s="203"/>
      <c r="F141" s="224" t="s">
        <v>2371</v>
      </c>
      <c r="G141" s="203"/>
      <c r="H141" s="203" t="s">
        <v>2427</v>
      </c>
      <c r="I141" s="203" t="s">
        <v>2406</v>
      </c>
      <c r="J141" s="203"/>
      <c r="K141" s="247"/>
    </row>
    <row r="142" spans="2:11" customFormat="1" ht="15" customHeight="1">
      <c r="B142" s="244"/>
      <c r="C142" s="203" t="s">
        <v>2428</v>
      </c>
      <c r="D142" s="203"/>
      <c r="E142" s="203"/>
      <c r="F142" s="224" t="s">
        <v>2371</v>
      </c>
      <c r="G142" s="203"/>
      <c r="H142" s="203" t="s">
        <v>2429</v>
      </c>
      <c r="I142" s="203" t="s">
        <v>2406</v>
      </c>
      <c r="J142" s="203"/>
      <c r="K142" s="247"/>
    </row>
    <row r="143" spans="2:11" customFormat="1" ht="15" customHeight="1">
      <c r="B143" s="248"/>
      <c r="C143" s="249"/>
      <c r="D143" s="249"/>
      <c r="E143" s="249"/>
      <c r="F143" s="249"/>
      <c r="G143" s="249"/>
      <c r="H143" s="249"/>
      <c r="I143" s="249"/>
      <c r="J143" s="249"/>
      <c r="K143" s="250"/>
    </row>
    <row r="144" spans="2:11" customFormat="1" ht="18.75" customHeight="1">
      <c r="B144" s="235"/>
      <c r="C144" s="235"/>
      <c r="D144" s="235"/>
      <c r="E144" s="235"/>
      <c r="F144" s="236"/>
      <c r="G144" s="235"/>
      <c r="H144" s="235"/>
      <c r="I144" s="235"/>
      <c r="J144" s="235"/>
      <c r="K144" s="235"/>
    </row>
    <row r="145" spans="2:11" customFormat="1" ht="18.75" customHeight="1">
      <c r="B145" s="210"/>
      <c r="C145" s="210"/>
      <c r="D145" s="210"/>
      <c r="E145" s="210"/>
      <c r="F145" s="210"/>
      <c r="G145" s="210"/>
      <c r="H145" s="210"/>
      <c r="I145" s="210"/>
      <c r="J145" s="210"/>
      <c r="K145" s="210"/>
    </row>
    <row r="146" spans="2:11" customFormat="1" ht="7.5" customHeight="1">
      <c r="B146" s="211"/>
      <c r="C146" s="212"/>
      <c r="D146" s="212"/>
      <c r="E146" s="212"/>
      <c r="F146" s="212"/>
      <c r="G146" s="212"/>
      <c r="H146" s="212"/>
      <c r="I146" s="212"/>
      <c r="J146" s="212"/>
      <c r="K146" s="213"/>
    </row>
    <row r="147" spans="2:11" customFormat="1" ht="45" customHeight="1">
      <c r="B147" s="214"/>
      <c r="C147" s="321" t="s">
        <v>2430</v>
      </c>
      <c r="D147" s="321"/>
      <c r="E147" s="321"/>
      <c r="F147" s="321"/>
      <c r="G147" s="321"/>
      <c r="H147" s="321"/>
      <c r="I147" s="321"/>
      <c r="J147" s="321"/>
      <c r="K147" s="215"/>
    </row>
    <row r="148" spans="2:11" customFormat="1" ht="17.25" customHeight="1">
      <c r="B148" s="214"/>
      <c r="C148" s="216" t="s">
        <v>2365</v>
      </c>
      <c r="D148" s="216"/>
      <c r="E148" s="216"/>
      <c r="F148" s="216" t="s">
        <v>2366</v>
      </c>
      <c r="G148" s="217"/>
      <c r="H148" s="216" t="s">
        <v>56</v>
      </c>
      <c r="I148" s="216" t="s">
        <v>59</v>
      </c>
      <c r="J148" s="216" t="s">
        <v>2367</v>
      </c>
      <c r="K148" s="215"/>
    </row>
    <row r="149" spans="2:11" customFormat="1" ht="17.25" customHeight="1">
      <c r="B149" s="214"/>
      <c r="C149" s="218" t="s">
        <v>2368</v>
      </c>
      <c r="D149" s="218"/>
      <c r="E149" s="218"/>
      <c r="F149" s="219" t="s">
        <v>2369</v>
      </c>
      <c r="G149" s="220"/>
      <c r="H149" s="218"/>
      <c r="I149" s="218"/>
      <c r="J149" s="218" t="s">
        <v>2370</v>
      </c>
      <c r="K149" s="215"/>
    </row>
    <row r="150" spans="2:11" customFormat="1" ht="5.25" customHeight="1">
      <c r="B150" s="226"/>
      <c r="C150" s="221"/>
      <c r="D150" s="221"/>
      <c r="E150" s="221"/>
      <c r="F150" s="221"/>
      <c r="G150" s="222"/>
      <c r="H150" s="221"/>
      <c r="I150" s="221"/>
      <c r="J150" s="221"/>
      <c r="K150" s="247"/>
    </row>
    <row r="151" spans="2:11" customFormat="1" ht="15" customHeight="1">
      <c r="B151" s="226"/>
      <c r="C151" s="251" t="s">
        <v>2374</v>
      </c>
      <c r="D151" s="203"/>
      <c r="E151" s="203"/>
      <c r="F151" s="252" t="s">
        <v>2371</v>
      </c>
      <c r="G151" s="203"/>
      <c r="H151" s="251" t="s">
        <v>2411</v>
      </c>
      <c r="I151" s="251" t="s">
        <v>2373</v>
      </c>
      <c r="J151" s="251">
        <v>120</v>
      </c>
      <c r="K151" s="247"/>
    </row>
    <row r="152" spans="2:11" customFormat="1" ht="15" customHeight="1">
      <c r="B152" s="226"/>
      <c r="C152" s="251" t="s">
        <v>2420</v>
      </c>
      <c r="D152" s="203"/>
      <c r="E152" s="203"/>
      <c r="F152" s="252" t="s">
        <v>2371</v>
      </c>
      <c r="G152" s="203"/>
      <c r="H152" s="251" t="s">
        <v>2431</v>
      </c>
      <c r="I152" s="251" t="s">
        <v>2373</v>
      </c>
      <c r="J152" s="251" t="s">
        <v>2422</v>
      </c>
      <c r="K152" s="247"/>
    </row>
    <row r="153" spans="2:11" customFormat="1" ht="15" customHeight="1">
      <c r="B153" s="226"/>
      <c r="C153" s="251" t="s">
        <v>2319</v>
      </c>
      <c r="D153" s="203"/>
      <c r="E153" s="203"/>
      <c r="F153" s="252" t="s">
        <v>2371</v>
      </c>
      <c r="G153" s="203"/>
      <c r="H153" s="251" t="s">
        <v>2432</v>
      </c>
      <c r="I153" s="251" t="s">
        <v>2373</v>
      </c>
      <c r="J153" s="251" t="s">
        <v>2422</v>
      </c>
      <c r="K153" s="247"/>
    </row>
    <row r="154" spans="2:11" customFormat="1" ht="15" customHeight="1">
      <c r="B154" s="226"/>
      <c r="C154" s="251" t="s">
        <v>2376</v>
      </c>
      <c r="D154" s="203"/>
      <c r="E154" s="203"/>
      <c r="F154" s="252" t="s">
        <v>2377</v>
      </c>
      <c r="G154" s="203"/>
      <c r="H154" s="251" t="s">
        <v>2411</v>
      </c>
      <c r="I154" s="251" t="s">
        <v>2373</v>
      </c>
      <c r="J154" s="251">
        <v>50</v>
      </c>
      <c r="K154" s="247"/>
    </row>
    <row r="155" spans="2:11" customFormat="1" ht="15" customHeight="1">
      <c r="B155" s="226"/>
      <c r="C155" s="251" t="s">
        <v>2379</v>
      </c>
      <c r="D155" s="203"/>
      <c r="E155" s="203"/>
      <c r="F155" s="252" t="s">
        <v>2371</v>
      </c>
      <c r="G155" s="203"/>
      <c r="H155" s="251" t="s">
        <v>2411</v>
      </c>
      <c r="I155" s="251" t="s">
        <v>2381</v>
      </c>
      <c r="J155" s="251"/>
      <c r="K155" s="247"/>
    </row>
    <row r="156" spans="2:11" customFormat="1" ht="15" customHeight="1">
      <c r="B156" s="226"/>
      <c r="C156" s="251" t="s">
        <v>2390</v>
      </c>
      <c r="D156" s="203"/>
      <c r="E156" s="203"/>
      <c r="F156" s="252" t="s">
        <v>2377</v>
      </c>
      <c r="G156" s="203"/>
      <c r="H156" s="251" t="s">
        <v>2411</v>
      </c>
      <c r="I156" s="251" t="s">
        <v>2373</v>
      </c>
      <c r="J156" s="251">
        <v>50</v>
      </c>
      <c r="K156" s="247"/>
    </row>
    <row r="157" spans="2:11" customFormat="1" ht="15" customHeight="1">
      <c r="B157" s="226"/>
      <c r="C157" s="251" t="s">
        <v>2398</v>
      </c>
      <c r="D157" s="203"/>
      <c r="E157" s="203"/>
      <c r="F157" s="252" t="s">
        <v>2377</v>
      </c>
      <c r="G157" s="203"/>
      <c r="H157" s="251" t="s">
        <v>2411</v>
      </c>
      <c r="I157" s="251" t="s">
        <v>2373</v>
      </c>
      <c r="J157" s="251">
        <v>50</v>
      </c>
      <c r="K157" s="247"/>
    </row>
    <row r="158" spans="2:11" customFormat="1" ht="15" customHeight="1">
      <c r="B158" s="226"/>
      <c r="C158" s="251" t="s">
        <v>2396</v>
      </c>
      <c r="D158" s="203"/>
      <c r="E158" s="203"/>
      <c r="F158" s="252" t="s">
        <v>2377</v>
      </c>
      <c r="G158" s="203"/>
      <c r="H158" s="251" t="s">
        <v>2411</v>
      </c>
      <c r="I158" s="251" t="s">
        <v>2373</v>
      </c>
      <c r="J158" s="251">
        <v>50</v>
      </c>
      <c r="K158" s="247"/>
    </row>
    <row r="159" spans="2:11" customFormat="1" ht="15" customHeight="1">
      <c r="B159" s="226"/>
      <c r="C159" s="251" t="s">
        <v>92</v>
      </c>
      <c r="D159" s="203"/>
      <c r="E159" s="203"/>
      <c r="F159" s="252" t="s">
        <v>2371</v>
      </c>
      <c r="G159" s="203"/>
      <c r="H159" s="251" t="s">
        <v>2433</v>
      </c>
      <c r="I159" s="251" t="s">
        <v>2373</v>
      </c>
      <c r="J159" s="251" t="s">
        <v>2434</v>
      </c>
      <c r="K159" s="247"/>
    </row>
    <row r="160" spans="2:11" customFormat="1" ht="15" customHeight="1">
      <c r="B160" s="226"/>
      <c r="C160" s="251" t="s">
        <v>2435</v>
      </c>
      <c r="D160" s="203"/>
      <c r="E160" s="203"/>
      <c r="F160" s="252" t="s">
        <v>2371</v>
      </c>
      <c r="G160" s="203"/>
      <c r="H160" s="251" t="s">
        <v>2436</v>
      </c>
      <c r="I160" s="251" t="s">
        <v>2406</v>
      </c>
      <c r="J160" s="251"/>
      <c r="K160" s="247"/>
    </row>
    <row r="161" spans="2:11" customFormat="1" ht="15" customHeight="1">
      <c r="B161" s="253"/>
      <c r="C161" s="233"/>
      <c r="D161" s="233"/>
      <c r="E161" s="233"/>
      <c r="F161" s="233"/>
      <c r="G161" s="233"/>
      <c r="H161" s="233"/>
      <c r="I161" s="233"/>
      <c r="J161" s="233"/>
      <c r="K161" s="254"/>
    </row>
    <row r="162" spans="2:11" customFormat="1" ht="18.75" customHeight="1">
      <c r="B162" s="235"/>
      <c r="C162" s="245"/>
      <c r="D162" s="245"/>
      <c r="E162" s="245"/>
      <c r="F162" s="255"/>
      <c r="G162" s="245"/>
      <c r="H162" s="245"/>
      <c r="I162" s="245"/>
      <c r="J162" s="245"/>
      <c r="K162" s="235"/>
    </row>
    <row r="163" spans="2:11" customFormat="1" ht="18.75" customHeight="1">
      <c r="B163" s="210"/>
      <c r="C163" s="210"/>
      <c r="D163" s="210"/>
      <c r="E163" s="210"/>
      <c r="F163" s="210"/>
      <c r="G163" s="210"/>
      <c r="H163" s="210"/>
      <c r="I163" s="210"/>
      <c r="J163" s="210"/>
      <c r="K163" s="210"/>
    </row>
    <row r="164" spans="2:11" customFormat="1" ht="7.5" customHeight="1">
      <c r="B164" s="192"/>
      <c r="C164" s="193"/>
      <c r="D164" s="193"/>
      <c r="E164" s="193"/>
      <c r="F164" s="193"/>
      <c r="G164" s="193"/>
      <c r="H164" s="193"/>
      <c r="I164" s="193"/>
      <c r="J164" s="193"/>
      <c r="K164" s="194"/>
    </row>
    <row r="165" spans="2:11" customFormat="1" ht="45" customHeight="1">
      <c r="B165" s="195"/>
      <c r="C165" s="319" t="s">
        <v>2437</v>
      </c>
      <c r="D165" s="319"/>
      <c r="E165" s="319"/>
      <c r="F165" s="319"/>
      <c r="G165" s="319"/>
      <c r="H165" s="319"/>
      <c r="I165" s="319"/>
      <c r="J165" s="319"/>
      <c r="K165" s="196"/>
    </row>
    <row r="166" spans="2:11" customFormat="1" ht="17.25" customHeight="1">
      <c r="B166" s="195"/>
      <c r="C166" s="216" t="s">
        <v>2365</v>
      </c>
      <c r="D166" s="216"/>
      <c r="E166" s="216"/>
      <c r="F166" s="216" t="s">
        <v>2366</v>
      </c>
      <c r="G166" s="256"/>
      <c r="H166" s="257" t="s">
        <v>56</v>
      </c>
      <c r="I166" s="257" t="s">
        <v>59</v>
      </c>
      <c r="J166" s="216" t="s">
        <v>2367</v>
      </c>
      <c r="K166" s="196"/>
    </row>
    <row r="167" spans="2:11" customFormat="1" ht="17.25" customHeight="1">
      <c r="B167" s="197"/>
      <c r="C167" s="218" t="s">
        <v>2368</v>
      </c>
      <c r="D167" s="218"/>
      <c r="E167" s="218"/>
      <c r="F167" s="219" t="s">
        <v>2369</v>
      </c>
      <c r="G167" s="258"/>
      <c r="H167" s="259"/>
      <c r="I167" s="259"/>
      <c r="J167" s="218" t="s">
        <v>2370</v>
      </c>
      <c r="K167" s="198"/>
    </row>
    <row r="168" spans="2:11" customFormat="1" ht="5.25" customHeight="1">
      <c r="B168" s="226"/>
      <c r="C168" s="221"/>
      <c r="D168" s="221"/>
      <c r="E168" s="221"/>
      <c r="F168" s="221"/>
      <c r="G168" s="222"/>
      <c r="H168" s="221"/>
      <c r="I168" s="221"/>
      <c r="J168" s="221"/>
      <c r="K168" s="247"/>
    </row>
    <row r="169" spans="2:11" customFormat="1" ht="15" customHeight="1">
      <c r="B169" s="226"/>
      <c r="C169" s="203" t="s">
        <v>2374</v>
      </c>
      <c r="D169" s="203"/>
      <c r="E169" s="203"/>
      <c r="F169" s="224" t="s">
        <v>2371</v>
      </c>
      <c r="G169" s="203"/>
      <c r="H169" s="203" t="s">
        <v>2411</v>
      </c>
      <c r="I169" s="203" t="s">
        <v>2373</v>
      </c>
      <c r="J169" s="203">
        <v>120</v>
      </c>
      <c r="K169" s="247"/>
    </row>
    <row r="170" spans="2:11" customFormat="1" ht="15" customHeight="1">
      <c r="B170" s="226"/>
      <c r="C170" s="203" t="s">
        <v>2420</v>
      </c>
      <c r="D170" s="203"/>
      <c r="E170" s="203"/>
      <c r="F170" s="224" t="s">
        <v>2371</v>
      </c>
      <c r="G170" s="203"/>
      <c r="H170" s="203" t="s">
        <v>2421</v>
      </c>
      <c r="I170" s="203" t="s">
        <v>2373</v>
      </c>
      <c r="J170" s="203" t="s">
        <v>2422</v>
      </c>
      <c r="K170" s="247"/>
    </row>
    <row r="171" spans="2:11" customFormat="1" ht="15" customHeight="1">
      <c r="B171" s="226"/>
      <c r="C171" s="203" t="s">
        <v>2319</v>
      </c>
      <c r="D171" s="203"/>
      <c r="E171" s="203"/>
      <c r="F171" s="224" t="s">
        <v>2371</v>
      </c>
      <c r="G171" s="203"/>
      <c r="H171" s="203" t="s">
        <v>2438</v>
      </c>
      <c r="I171" s="203" t="s">
        <v>2373</v>
      </c>
      <c r="J171" s="203" t="s">
        <v>2422</v>
      </c>
      <c r="K171" s="247"/>
    </row>
    <row r="172" spans="2:11" customFormat="1" ht="15" customHeight="1">
      <c r="B172" s="226"/>
      <c r="C172" s="203" t="s">
        <v>2376</v>
      </c>
      <c r="D172" s="203"/>
      <c r="E172" s="203"/>
      <c r="F172" s="224" t="s">
        <v>2377</v>
      </c>
      <c r="G172" s="203"/>
      <c r="H172" s="203" t="s">
        <v>2438</v>
      </c>
      <c r="I172" s="203" t="s">
        <v>2373</v>
      </c>
      <c r="J172" s="203">
        <v>50</v>
      </c>
      <c r="K172" s="247"/>
    </row>
    <row r="173" spans="2:11" customFormat="1" ht="15" customHeight="1">
      <c r="B173" s="226"/>
      <c r="C173" s="203" t="s">
        <v>2379</v>
      </c>
      <c r="D173" s="203"/>
      <c r="E173" s="203"/>
      <c r="F173" s="224" t="s">
        <v>2371</v>
      </c>
      <c r="G173" s="203"/>
      <c r="H173" s="203" t="s">
        <v>2438</v>
      </c>
      <c r="I173" s="203" t="s">
        <v>2381</v>
      </c>
      <c r="J173" s="203"/>
      <c r="K173" s="247"/>
    </row>
    <row r="174" spans="2:11" customFormat="1" ht="15" customHeight="1">
      <c r="B174" s="226"/>
      <c r="C174" s="203" t="s">
        <v>2390</v>
      </c>
      <c r="D174" s="203"/>
      <c r="E174" s="203"/>
      <c r="F174" s="224" t="s">
        <v>2377</v>
      </c>
      <c r="G174" s="203"/>
      <c r="H174" s="203" t="s">
        <v>2438</v>
      </c>
      <c r="I174" s="203" t="s">
        <v>2373</v>
      </c>
      <c r="J174" s="203">
        <v>50</v>
      </c>
      <c r="K174" s="247"/>
    </row>
    <row r="175" spans="2:11" customFormat="1" ht="15" customHeight="1">
      <c r="B175" s="226"/>
      <c r="C175" s="203" t="s">
        <v>2398</v>
      </c>
      <c r="D175" s="203"/>
      <c r="E175" s="203"/>
      <c r="F175" s="224" t="s">
        <v>2377</v>
      </c>
      <c r="G175" s="203"/>
      <c r="H175" s="203" t="s">
        <v>2438</v>
      </c>
      <c r="I175" s="203" t="s">
        <v>2373</v>
      </c>
      <c r="J175" s="203">
        <v>50</v>
      </c>
      <c r="K175" s="247"/>
    </row>
    <row r="176" spans="2:11" customFormat="1" ht="15" customHeight="1">
      <c r="B176" s="226"/>
      <c r="C176" s="203" t="s">
        <v>2396</v>
      </c>
      <c r="D176" s="203"/>
      <c r="E176" s="203"/>
      <c r="F176" s="224" t="s">
        <v>2377</v>
      </c>
      <c r="G176" s="203"/>
      <c r="H176" s="203" t="s">
        <v>2438</v>
      </c>
      <c r="I176" s="203" t="s">
        <v>2373</v>
      </c>
      <c r="J176" s="203">
        <v>50</v>
      </c>
      <c r="K176" s="247"/>
    </row>
    <row r="177" spans="2:11" customFormat="1" ht="15" customHeight="1">
      <c r="B177" s="226"/>
      <c r="C177" s="203" t="s">
        <v>115</v>
      </c>
      <c r="D177" s="203"/>
      <c r="E177" s="203"/>
      <c r="F177" s="224" t="s">
        <v>2371</v>
      </c>
      <c r="G177" s="203"/>
      <c r="H177" s="203" t="s">
        <v>2439</v>
      </c>
      <c r="I177" s="203" t="s">
        <v>2440</v>
      </c>
      <c r="J177" s="203"/>
      <c r="K177" s="247"/>
    </row>
    <row r="178" spans="2:11" customFormat="1" ht="15" customHeight="1">
      <c r="B178" s="226"/>
      <c r="C178" s="203" t="s">
        <v>59</v>
      </c>
      <c r="D178" s="203"/>
      <c r="E178" s="203"/>
      <c r="F178" s="224" t="s">
        <v>2371</v>
      </c>
      <c r="G178" s="203"/>
      <c r="H178" s="203" t="s">
        <v>2441</v>
      </c>
      <c r="I178" s="203" t="s">
        <v>2442</v>
      </c>
      <c r="J178" s="203">
        <v>1</v>
      </c>
      <c r="K178" s="247"/>
    </row>
    <row r="179" spans="2:11" customFormat="1" ht="15" customHeight="1">
      <c r="B179" s="226"/>
      <c r="C179" s="203" t="s">
        <v>55</v>
      </c>
      <c r="D179" s="203"/>
      <c r="E179" s="203"/>
      <c r="F179" s="224" t="s">
        <v>2371</v>
      </c>
      <c r="G179" s="203"/>
      <c r="H179" s="203" t="s">
        <v>2443</v>
      </c>
      <c r="I179" s="203" t="s">
        <v>2373</v>
      </c>
      <c r="J179" s="203">
        <v>20</v>
      </c>
      <c r="K179" s="247"/>
    </row>
    <row r="180" spans="2:11" customFormat="1" ht="15" customHeight="1">
      <c r="B180" s="226"/>
      <c r="C180" s="203" t="s">
        <v>56</v>
      </c>
      <c r="D180" s="203"/>
      <c r="E180" s="203"/>
      <c r="F180" s="224" t="s">
        <v>2371</v>
      </c>
      <c r="G180" s="203"/>
      <c r="H180" s="203" t="s">
        <v>2444</v>
      </c>
      <c r="I180" s="203" t="s">
        <v>2373</v>
      </c>
      <c r="J180" s="203">
        <v>255</v>
      </c>
      <c r="K180" s="247"/>
    </row>
    <row r="181" spans="2:11" customFormat="1" ht="15" customHeight="1">
      <c r="B181" s="226"/>
      <c r="C181" s="203" t="s">
        <v>116</v>
      </c>
      <c r="D181" s="203"/>
      <c r="E181" s="203"/>
      <c r="F181" s="224" t="s">
        <v>2371</v>
      </c>
      <c r="G181" s="203"/>
      <c r="H181" s="203" t="s">
        <v>2335</v>
      </c>
      <c r="I181" s="203" t="s">
        <v>2373</v>
      </c>
      <c r="J181" s="203">
        <v>10</v>
      </c>
      <c r="K181" s="247"/>
    </row>
    <row r="182" spans="2:11" customFormat="1" ht="15" customHeight="1">
      <c r="B182" s="226"/>
      <c r="C182" s="203" t="s">
        <v>117</v>
      </c>
      <c r="D182" s="203"/>
      <c r="E182" s="203"/>
      <c r="F182" s="224" t="s">
        <v>2371</v>
      </c>
      <c r="G182" s="203"/>
      <c r="H182" s="203" t="s">
        <v>2445</v>
      </c>
      <c r="I182" s="203" t="s">
        <v>2406</v>
      </c>
      <c r="J182" s="203"/>
      <c r="K182" s="247"/>
    </row>
    <row r="183" spans="2:11" customFormat="1" ht="15" customHeight="1">
      <c r="B183" s="226"/>
      <c r="C183" s="203" t="s">
        <v>2446</v>
      </c>
      <c r="D183" s="203"/>
      <c r="E183" s="203"/>
      <c r="F183" s="224" t="s">
        <v>2371</v>
      </c>
      <c r="G183" s="203"/>
      <c r="H183" s="203" t="s">
        <v>2447</v>
      </c>
      <c r="I183" s="203" t="s">
        <v>2406</v>
      </c>
      <c r="J183" s="203"/>
      <c r="K183" s="247"/>
    </row>
    <row r="184" spans="2:11" customFormat="1" ht="15" customHeight="1">
      <c r="B184" s="226"/>
      <c r="C184" s="203" t="s">
        <v>2435</v>
      </c>
      <c r="D184" s="203"/>
      <c r="E184" s="203"/>
      <c r="F184" s="224" t="s">
        <v>2371</v>
      </c>
      <c r="G184" s="203"/>
      <c r="H184" s="203" t="s">
        <v>2448</v>
      </c>
      <c r="I184" s="203" t="s">
        <v>2406</v>
      </c>
      <c r="J184" s="203"/>
      <c r="K184" s="247"/>
    </row>
    <row r="185" spans="2:11" customFormat="1" ht="15" customHeight="1">
      <c r="B185" s="226"/>
      <c r="C185" s="203" t="s">
        <v>119</v>
      </c>
      <c r="D185" s="203"/>
      <c r="E185" s="203"/>
      <c r="F185" s="224" t="s">
        <v>2377</v>
      </c>
      <c r="G185" s="203"/>
      <c r="H185" s="203" t="s">
        <v>2449</v>
      </c>
      <c r="I185" s="203" t="s">
        <v>2373</v>
      </c>
      <c r="J185" s="203">
        <v>50</v>
      </c>
      <c r="K185" s="247"/>
    </row>
    <row r="186" spans="2:11" customFormat="1" ht="15" customHeight="1">
      <c r="B186" s="226"/>
      <c r="C186" s="203" t="s">
        <v>2450</v>
      </c>
      <c r="D186" s="203"/>
      <c r="E186" s="203"/>
      <c r="F186" s="224" t="s">
        <v>2377</v>
      </c>
      <c r="G186" s="203"/>
      <c r="H186" s="203" t="s">
        <v>2451</v>
      </c>
      <c r="I186" s="203" t="s">
        <v>2452</v>
      </c>
      <c r="J186" s="203"/>
      <c r="K186" s="247"/>
    </row>
    <row r="187" spans="2:11" customFormat="1" ht="15" customHeight="1">
      <c r="B187" s="226"/>
      <c r="C187" s="203" t="s">
        <v>2453</v>
      </c>
      <c r="D187" s="203"/>
      <c r="E187" s="203"/>
      <c r="F187" s="224" t="s">
        <v>2377</v>
      </c>
      <c r="G187" s="203"/>
      <c r="H187" s="203" t="s">
        <v>2454</v>
      </c>
      <c r="I187" s="203" t="s">
        <v>2452</v>
      </c>
      <c r="J187" s="203"/>
      <c r="K187" s="247"/>
    </row>
    <row r="188" spans="2:11" customFormat="1" ht="15" customHeight="1">
      <c r="B188" s="226"/>
      <c r="C188" s="203" t="s">
        <v>2455</v>
      </c>
      <c r="D188" s="203"/>
      <c r="E188" s="203"/>
      <c r="F188" s="224" t="s">
        <v>2377</v>
      </c>
      <c r="G188" s="203"/>
      <c r="H188" s="203" t="s">
        <v>2456</v>
      </c>
      <c r="I188" s="203" t="s">
        <v>2452</v>
      </c>
      <c r="J188" s="203"/>
      <c r="K188" s="247"/>
    </row>
    <row r="189" spans="2:11" customFormat="1" ht="15" customHeight="1">
      <c r="B189" s="226"/>
      <c r="C189" s="260" t="s">
        <v>2457</v>
      </c>
      <c r="D189" s="203"/>
      <c r="E189" s="203"/>
      <c r="F189" s="224" t="s">
        <v>2377</v>
      </c>
      <c r="G189" s="203"/>
      <c r="H189" s="203" t="s">
        <v>2458</v>
      </c>
      <c r="I189" s="203" t="s">
        <v>2459</v>
      </c>
      <c r="J189" s="261" t="s">
        <v>2460</v>
      </c>
      <c r="K189" s="247"/>
    </row>
    <row r="190" spans="2:11" customFormat="1" ht="15" customHeight="1">
      <c r="B190" s="262"/>
      <c r="C190" s="263" t="s">
        <v>2461</v>
      </c>
      <c r="D190" s="264"/>
      <c r="E190" s="264"/>
      <c r="F190" s="265" t="s">
        <v>2377</v>
      </c>
      <c r="G190" s="264"/>
      <c r="H190" s="264" t="s">
        <v>2462</v>
      </c>
      <c r="I190" s="264" t="s">
        <v>2459</v>
      </c>
      <c r="J190" s="266" t="s">
        <v>2460</v>
      </c>
      <c r="K190" s="267"/>
    </row>
    <row r="191" spans="2:11" customFormat="1" ht="15" customHeight="1">
      <c r="B191" s="226"/>
      <c r="C191" s="260" t="s">
        <v>44</v>
      </c>
      <c r="D191" s="203"/>
      <c r="E191" s="203"/>
      <c r="F191" s="224" t="s">
        <v>2371</v>
      </c>
      <c r="G191" s="203"/>
      <c r="H191" s="200" t="s">
        <v>2463</v>
      </c>
      <c r="I191" s="203" t="s">
        <v>2464</v>
      </c>
      <c r="J191" s="203"/>
      <c r="K191" s="247"/>
    </row>
    <row r="192" spans="2:11" customFormat="1" ht="15" customHeight="1">
      <c r="B192" s="226"/>
      <c r="C192" s="260" t="s">
        <v>2465</v>
      </c>
      <c r="D192" s="203"/>
      <c r="E192" s="203"/>
      <c r="F192" s="224" t="s">
        <v>2371</v>
      </c>
      <c r="G192" s="203"/>
      <c r="H192" s="203" t="s">
        <v>2466</v>
      </c>
      <c r="I192" s="203" t="s">
        <v>2406</v>
      </c>
      <c r="J192" s="203"/>
      <c r="K192" s="247"/>
    </row>
    <row r="193" spans="2:11" customFormat="1" ht="15" customHeight="1">
      <c r="B193" s="226"/>
      <c r="C193" s="260" t="s">
        <v>2467</v>
      </c>
      <c r="D193" s="203"/>
      <c r="E193" s="203"/>
      <c r="F193" s="224" t="s">
        <v>2371</v>
      </c>
      <c r="G193" s="203"/>
      <c r="H193" s="203" t="s">
        <v>2468</v>
      </c>
      <c r="I193" s="203" t="s">
        <v>2406</v>
      </c>
      <c r="J193" s="203"/>
      <c r="K193" s="247"/>
    </row>
    <row r="194" spans="2:11" customFormat="1" ht="15" customHeight="1">
      <c r="B194" s="226"/>
      <c r="C194" s="260" t="s">
        <v>2469</v>
      </c>
      <c r="D194" s="203"/>
      <c r="E194" s="203"/>
      <c r="F194" s="224" t="s">
        <v>2377</v>
      </c>
      <c r="G194" s="203"/>
      <c r="H194" s="203" t="s">
        <v>2470</v>
      </c>
      <c r="I194" s="203" t="s">
        <v>2406</v>
      </c>
      <c r="J194" s="203"/>
      <c r="K194" s="247"/>
    </row>
    <row r="195" spans="2:11" customFormat="1" ht="15" customHeight="1">
      <c r="B195" s="253"/>
      <c r="C195" s="268"/>
      <c r="D195" s="233"/>
      <c r="E195" s="233"/>
      <c r="F195" s="233"/>
      <c r="G195" s="233"/>
      <c r="H195" s="233"/>
      <c r="I195" s="233"/>
      <c r="J195" s="233"/>
      <c r="K195" s="254"/>
    </row>
    <row r="196" spans="2:11" customFormat="1" ht="18.75" customHeight="1">
      <c r="B196" s="235"/>
      <c r="C196" s="245"/>
      <c r="D196" s="245"/>
      <c r="E196" s="245"/>
      <c r="F196" s="255"/>
      <c r="G196" s="245"/>
      <c r="H196" s="245"/>
      <c r="I196" s="245"/>
      <c r="J196" s="245"/>
      <c r="K196" s="235"/>
    </row>
    <row r="197" spans="2:11" customFormat="1" ht="18.75" customHeight="1">
      <c r="B197" s="235"/>
      <c r="C197" s="245"/>
      <c r="D197" s="245"/>
      <c r="E197" s="245"/>
      <c r="F197" s="255"/>
      <c r="G197" s="245"/>
      <c r="H197" s="245"/>
      <c r="I197" s="245"/>
      <c r="J197" s="245"/>
      <c r="K197" s="235"/>
    </row>
    <row r="198" spans="2:11" customFormat="1" ht="18.75" customHeight="1">
      <c r="B198" s="210"/>
      <c r="C198" s="210"/>
      <c r="D198" s="210"/>
      <c r="E198" s="210"/>
      <c r="F198" s="210"/>
      <c r="G198" s="210"/>
      <c r="H198" s="210"/>
      <c r="I198" s="210"/>
      <c r="J198" s="210"/>
      <c r="K198" s="210"/>
    </row>
    <row r="199" spans="2:11" customFormat="1" ht="13.5">
      <c r="B199" s="192"/>
      <c r="C199" s="193"/>
      <c r="D199" s="193"/>
      <c r="E199" s="193"/>
      <c r="F199" s="193"/>
      <c r="G199" s="193"/>
      <c r="H199" s="193"/>
      <c r="I199" s="193"/>
      <c r="J199" s="193"/>
      <c r="K199" s="194"/>
    </row>
    <row r="200" spans="2:11" customFormat="1" ht="21">
      <c r="B200" s="195"/>
      <c r="C200" s="319" t="s">
        <v>2471</v>
      </c>
      <c r="D200" s="319"/>
      <c r="E200" s="319"/>
      <c r="F200" s="319"/>
      <c r="G200" s="319"/>
      <c r="H200" s="319"/>
      <c r="I200" s="319"/>
      <c r="J200" s="319"/>
      <c r="K200" s="196"/>
    </row>
    <row r="201" spans="2:11" customFormat="1" ht="25.5" customHeight="1">
      <c r="B201" s="195"/>
      <c r="C201" s="269" t="s">
        <v>2472</v>
      </c>
      <c r="D201" s="269"/>
      <c r="E201" s="269"/>
      <c r="F201" s="269" t="s">
        <v>2473</v>
      </c>
      <c r="G201" s="270"/>
      <c r="H201" s="322" t="s">
        <v>2474</v>
      </c>
      <c r="I201" s="322"/>
      <c r="J201" s="322"/>
      <c r="K201" s="196"/>
    </row>
    <row r="202" spans="2:11" customFormat="1" ht="5.25" customHeight="1">
      <c r="B202" s="226"/>
      <c r="C202" s="221"/>
      <c r="D202" s="221"/>
      <c r="E202" s="221"/>
      <c r="F202" s="221"/>
      <c r="G202" s="245"/>
      <c r="H202" s="221"/>
      <c r="I202" s="221"/>
      <c r="J202" s="221"/>
      <c r="K202" s="247"/>
    </row>
    <row r="203" spans="2:11" customFormat="1" ht="15" customHeight="1">
      <c r="B203" s="226"/>
      <c r="C203" s="203" t="s">
        <v>2464</v>
      </c>
      <c r="D203" s="203"/>
      <c r="E203" s="203"/>
      <c r="F203" s="224" t="s">
        <v>45</v>
      </c>
      <c r="G203" s="203"/>
      <c r="H203" s="323" t="s">
        <v>2475</v>
      </c>
      <c r="I203" s="323"/>
      <c r="J203" s="323"/>
      <c r="K203" s="247"/>
    </row>
    <row r="204" spans="2:11" customFormat="1" ht="15" customHeight="1">
      <c r="B204" s="226"/>
      <c r="C204" s="203"/>
      <c r="D204" s="203"/>
      <c r="E204" s="203"/>
      <c r="F204" s="224" t="s">
        <v>46</v>
      </c>
      <c r="G204" s="203"/>
      <c r="H204" s="323" t="s">
        <v>2476</v>
      </c>
      <c r="I204" s="323"/>
      <c r="J204" s="323"/>
      <c r="K204" s="247"/>
    </row>
    <row r="205" spans="2:11" customFormat="1" ht="15" customHeight="1">
      <c r="B205" s="226"/>
      <c r="C205" s="203"/>
      <c r="D205" s="203"/>
      <c r="E205" s="203"/>
      <c r="F205" s="224" t="s">
        <v>49</v>
      </c>
      <c r="G205" s="203"/>
      <c r="H205" s="323" t="s">
        <v>2477</v>
      </c>
      <c r="I205" s="323"/>
      <c r="J205" s="323"/>
      <c r="K205" s="247"/>
    </row>
    <row r="206" spans="2:11" customFormat="1" ht="15" customHeight="1">
      <c r="B206" s="226"/>
      <c r="C206" s="203"/>
      <c r="D206" s="203"/>
      <c r="E206" s="203"/>
      <c r="F206" s="224" t="s">
        <v>47</v>
      </c>
      <c r="G206" s="203"/>
      <c r="H206" s="323" t="s">
        <v>2478</v>
      </c>
      <c r="I206" s="323"/>
      <c r="J206" s="323"/>
      <c r="K206" s="247"/>
    </row>
    <row r="207" spans="2:11" customFormat="1" ht="15" customHeight="1">
      <c r="B207" s="226"/>
      <c r="C207" s="203"/>
      <c r="D207" s="203"/>
      <c r="E207" s="203"/>
      <c r="F207" s="224" t="s">
        <v>48</v>
      </c>
      <c r="G207" s="203"/>
      <c r="H207" s="323" t="s">
        <v>2479</v>
      </c>
      <c r="I207" s="323"/>
      <c r="J207" s="323"/>
      <c r="K207" s="247"/>
    </row>
    <row r="208" spans="2:11" customFormat="1" ht="15" customHeight="1">
      <c r="B208" s="226"/>
      <c r="C208" s="203"/>
      <c r="D208" s="203"/>
      <c r="E208" s="203"/>
      <c r="F208" s="224"/>
      <c r="G208" s="203"/>
      <c r="H208" s="203"/>
      <c r="I208" s="203"/>
      <c r="J208" s="203"/>
      <c r="K208" s="247"/>
    </row>
    <row r="209" spans="2:11" customFormat="1" ht="15" customHeight="1">
      <c r="B209" s="226"/>
      <c r="C209" s="203" t="s">
        <v>2418</v>
      </c>
      <c r="D209" s="203"/>
      <c r="E209" s="203"/>
      <c r="F209" s="224" t="s">
        <v>81</v>
      </c>
      <c r="G209" s="203"/>
      <c r="H209" s="323" t="s">
        <v>2480</v>
      </c>
      <c r="I209" s="323"/>
      <c r="J209" s="323"/>
      <c r="K209" s="247"/>
    </row>
    <row r="210" spans="2:11" customFormat="1" ht="15" customHeight="1">
      <c r="B210" s="226"/>
      <c r="C210" s="203"/>
      <c r="D210" s="203"/>
      <c r="E210" s="203"/>
      <c r="F210" s="224" t="s">
        <v>2314</v>
      </c>
      <c r="G210" s="203"/>
      <c r="H210" s="323" t="s">
        <v>2315</v>
      </c>
      <c r="I210" s="323"/>
      <c r="J210" s="323"/>
      <c r="K210" s="247"/>
    </row>
    <row r="211" spans="2:11" customFormat="1" ht="15" customHeight="1">
      <c r="B211" s="226"/>
      <c r="C211" s="203"/>
      <c r="D211" s="203"/>
      <c r="E211" s="203"/>
      <c r="F211" s="224" t="s">
        <v>2312</v>
      </c>
      <c r="G211" s="203"/>
      <c r="H211" s="323" t="s">
        <v>2481</v>
      </c>
      <c r="I211" s="323"/>
      <c r="J211" s="323"/>
      <c r="K211" s="247"/>
    </row>
    <row r="212" spans="2:11" customFormat="1" ht="15" customHeight="1">
      <c r="B212" s="271"/>
      <c r="C212" s="203"/>
      <c r="D212" s="203"/>
      <c r="E212" s="203"/>
      <c r="F212" s="224" t="s">
        <v>85</v>
      </c>
      <c r="G212" s="260"/>
      <c r="H212" s="324" t="s">
        <v>2316</v>
      </c>
      <c r="I212" s="324"/>
      <c r="J212" s="324"/>
      <c r="K212" s="272"/>
    </row>
    <row r="213" spans="2:11" customFormat="1" ht="15" customHeight="1">
      <c r="B213" s="271"/>
      <c r="C213" s="203"/>
      <c r="D213" s="203"/>
      <c r="E213" s="203"/>
      <c r="F213" s="224" t="s">
        <v>2317</v>
      </c>
      <c r="G213" s="260"/>
      <c r="H213" s="324" t="s">
        <v>2289</v>
      </c>
      <c r="I213" s="324"/>
      <c r="J213" s="324"/>
      <c r="K213" s="272"/>
    </row>
    <row r="214" spans="2:11" customFormat="1" ht="15" customHeight="1">
      <c r="B214" s="271"/>
      <c r="C214" s="203"/>
      <c r="D214" s="203"/>
      <c r="E214" s="203"/>
      <c r="F214" s="224"/>
      <c r="G214" s="260"/>
      <c r="H214" s="251"/>
      <c r="I214" s="251"/>
      <c r="J214" s="251"/>
      <c r="K214" s="272"/>
    </row>
    <row r="215" spans="2:11" customFormat="1" ht="15" customHeight="1">
      <c r="B215" s="271"/>
      <c r="C215" s="203" t="s">
        <v>2442</v>
      </c>
      <c r="D215" s="203"/>
      <c r="E215" s="203"/>
      <c r="F215" s="224">
        <v>1</v>
      </c>
      <c r="G215" s="260"/>
      <c r="H215" s="324" t="s">
        <v>2482</v>
      </c>
      <c r="I215" s="324"/>
      <c r="J215" s="324"/>
      <c r="K215" s="272"/>
    </row>
    <row r="216" spans="2:11" customFormat="1" ht="15" customHeight="1">
      <c r="B216" s="271"/>
      <c r="C216" s="203"/>
      <c r="D216" s="203"/>
      <c r="E216" s="203"/>
      <c r="F216" s="224">
        <v>2</v>
      </c>
      <c r="G216" s="260"/>
      <c r="H216" s="324" t="s">
        <v>2483</v>
      </c>
      <c r="I216" s="324"/>
      <c r="J216" s="324"/>
      <c r="K216" s="272"/>
    </row>
    <row r="217" spans="2:11" customFormat="1" ht="15" customHeight="1">
      <c r="B217" s="271"/>
      <c r="C217" s="203"/>
      <c r="D217" s="203"/>
      <c r="E217" s="203"/>
      <c r="F217" s="224">
        <v>3</v>
      </c>
      <c r="G217" s="260"/>
      <c r="H217" s="324" t="s">
        <v>2484</v>
      </c>
      <c r="I217" s="324"/>
      <c r="J217" s="324"/>
      <c r="K217" s="272"/>
    </row>
    <row r="218" spans="2:11" customFormat="1" ht="15" customHeight="1">
      <c r="B218" s="271"/>
      <c r="C218" s="203"/>
      <c r="D218" s="203"/>
      <c r="E218" s="203"/>
      <c r="F218" s="224">
        <v>4</v>
      </c>
      <c r="G218" s="260"/>
      <c r="H218" s="324" t="s">
        <v>2485</v>
      </c>
      <c r="I218" s="324"/>
      <c r="J218" s="324"/>
      <c r="K218" s="272"/>
    </row>
    <row r="219" spans="2:11" customFormat="1" ht="12.75" customHeight="1">
      <c r="B219" s="273"/>
      <c r="C219" s="274"/>
      <c r="D219" s="274"/>
      <c r="E219" s="274"/>
      <c r="F219" s="274"/>
      <c r="G219" s="274"/>
      <c r="H219" s="274"/>
      <c r="I219" s="274"/>
      <c r="J219" s="274"/>
      <c r="K219" s="2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SO 01 - SEVEROVÝCHODNÍ VĚ...</vt:lpstr>
      <vt:lpstr>VON - Vedlejší a ostatní ...</vt:lpstr>
      <vt:lpstr>Pokyny pro vyplnění</vt:lpstr>
      <vt:lpstr>'Rekapitulace stavby'!Názvy_tisku</vt:lpstr>
      <vt:lpstr>'SO 01 - SEVEROVÝCHODNÍ VĚ...'!Názvy_tisku</vt:lpstr>
      <vt:lpstr>'VON - Vedlejší a ostatní ...'!Názvy_tisku</vt:lpstr>
      <vt:lpstr>'Pokyny pro vyplnění'!Oblast_tisku</vt:lpstr>
      <vt:lpstr>'Rekapitulace stavby'!Oblast_tisku</vt:lpstr>
      <vt:lpstr>'SO 01 - SEVEROVÝCHODNÍ VĚ...'!Oblast_tisku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Morská Miroslava</dc:creator>
  <cp:lastModifiedBy>Morská Miroslava</cp:lastModifiedBy>
  <dcterms:created xsi:type="dcterms:W3CDTF">2025-06-27T07:32:52Z</dcterms:created>
  <dcterms:modified xsi:type="dcterms:W3CDTF">2025-06-27T07:35:23Z</dcterms:modified>
</cp:coreProperties>
</file>