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Client\O$\ORM\Společné projekty\Nástavba MŠ a SPC Demlova 28\Fotodokumentace\"/>
    </mc:Choice>
  </mc:AlternateContent>
  <bookViews>
    <workbookView xWindow="0" yWindow="0" windowWidth="0" windowHeight="0"/>
  </bookViews>
  <sheets>
    <sheet name="Rekapitulace stavby" sheetId="1" r:id="rId1"/>
    <sheet name="SO 06 - Inventář nástavby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 06 - Inventář nástavby...'!$C$116:$K$142</definedName>
    <definedName name="_xlnm.Print_Area" localSheetId="1">'SO 06 - Inventář nástavby...'!$C$4:$J$76,'SO 06 - Inventář nástavby...'!$C$82:$J$98,'SO 06 - Inventář nástavby...'!$C$104:$K$142</definedName>
    <definedName name="_xlnm.Print_Titles" localSheetId="1">'SO 06 - Inventář nástavby...'!$116:$116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107"/>
  <c i="1" r="L90"/>
  <c r="AM90"/>
  <c r="AM89"/>
  <c r="L89"/>
  <c r="AM87"/>
  <c r="L87"/>
  <c r="L85"/>
  <c r="L84"/>
  <c i="2" r="BK141"/>
  <c r="BK139"/>
  <c r="BK137"/>
  <c r="BK135"/>
  <c r="J133"/>
  <c r="BK131"/>
  <c r="J129"/>
  <c r="BK127"/>
  <c r="J125"/>
  <c r="J123"/>
  <c r="J119"/>
  <c r="J141"/>
  <c r="BK133"/>
  <c r="BK121"/>
  <c r="J139"/>
  <c r="J137"/>
  <c r="J135"/>
  <c r="J131"/>
  <c r="BK129"/>
  <c r="J127"/>
  <c r="BK125"/>
  <c r="BK123"/>
  <c r="J121"/>
  <c r="BK119"/>
  <c i="1" r="AS94"/>
  <c i="2" l="1" r="BK118"/>
  <c r="J118"/>
  <c r="J97"/>
  <c r="P118"/>
  <c r="P117"/>
  <c i="1" r="AU95"/>
  <c i="2" r="R118"/>
  <c r="R117"/>
  <c r="T118"/>
  <c r="T117"/>
  <c r="E85"/>
  <c r="J89"/>
  <c r="F92"/>
  <c r="BE125"/>
  <c r="BE129"/>
  <c r="BE131"/>
  <c r="BE135"/>
  <c r="BE137"/>
  <c r="BE119"/>
  <c r="BE121"/>
  <c r="BE123"/>
  <c r="BE127"/>
  <c r="BE133"/>
  <c r="BE139"/>
  <c r="BE141"/>
  <c i="1" r="AU94"/>
  <c i="2" r="F34"/>
  <c i="1" r="BA95"/>
  <c r="BA94"/>
  <c r="W30"/>
  <c i="2" r="F36"/>
  <c i="1" r="BC95"/>
  <c r="BC94"/>
  <c r="W32"/>
  <c i="2" r="J34"/>
  <c i="1" r="AW95"/>
  <c i="2" r="F35"/>
  <c i="1" r="BB95"/>
  <c r="BB94"/>
  <c r="W31"/>
  <c i="2" r="F37"/>
  <c i="1" r="BD95"/>
  <c r="BD94"/>
  <c r="W33"/>
  <c i="2" l="1" r="BK117"/>
  <c r="J117"/>
  <c r="J96"/>
  <c i="1" r="AW94"/>
  <c r="AK30"/>
  <c r="AX94"/>
  <c r="AY94"/>
  <c i="2" r="F33"/>
  <c i="1" r="AZ95"/>
  <c r="AZ94"/>
  <c r="AV94"/>
  <c r="AK29"/>
  <c i="2" r="J33"/>
  <c i="1" r="AV95"/>
  <c r="AT95"/>
  <c i="2" l="1" r="J30"/>
  <c i="1" r="AG95"/>
  <c r="AG94"/>
  <c r="AK26"/>
  <c r="AK35"/>
  <c r="AT94"/>
  <c r="W29"/>
  <c i="2" l="1" r="J39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<sst xmlns="http://schemas.openxmlformats.org/spreadsheetml/2006/main">
  <si>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</si>
  <si>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</si>
  <si>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</si>
  <si>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</si>
  <si>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</si>
  <si>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{8d602f0b-1961-4209-9aa9-de5387e43e42}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</si>
  <si>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</si>
  <si>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</si>
  <si>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</si>
  <si>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</si>
  <si>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</si>
  <si>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</si>
  <si>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</si>
  <si>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</si>
  <si>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</si>
  <si>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</si>
  <si>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</si>
  <si>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Nástavba budovy MŠ a SPC Demlova 28, Jihlava - inventář</t>
  </si>
  <si>
    <t>KSO:</t>
  </si>
  <si>
    <t>CC-CZ:</t>
  </si>
  <si>
    <t>Místo:</t>
  </si>
  <si>
    <t>k. ú. Jihlava</t>
  </si>
  <si>
    <t>Datum:</t>
  </si>
  <si>
    <t>2.5.2024</t>
  </si>
  <si>
    <t>Zadavatel:</t>
  </si>
  <si>
    <t>IČ:</t>
  </si>
  <si>
    <t>00286010</t>
  </si>
  <si>
    <t>Statutární město Jihlava</t>
  </si>
  <si>
    <t>DIČ:</t>
  </si>
  <si>
    <t>CZ00286010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</si>
  <si>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</si>
  <si>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</si>
  <si>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</si>
  <si>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</si>
  <si>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</si>
  <si>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</si>
  <si>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</si>
  <si>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</si>
  <si>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</si>
  <si>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</si>
  <si>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</si>
  <si>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</si>
  <si>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</si>
  <si>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</si>
  <si>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</si>
  <si>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</si>
  <si>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</si>
  <si>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</si>
  <si>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</si>
  <si>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</si>
  <si>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</si>
  <si>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</si>
  <si>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</si>
  <si>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</si>
  <si>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</si>
  <si>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</si>
  <si>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</si>
  <si>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</si>
  <si>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</si>
  <si>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</si>
  <si>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</si>
  <si>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</si>
  <si>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</si>
  <si>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</si>
  <si>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</si>
  <si>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</si>
  <si>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</si>
  <si>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</si>
  <si>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</si>
  <si>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</si>
  <si>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</si>
  <si>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</si>
  <si>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</si>
  <si>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</si>
  <si>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</si>
  <si>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</si>
  <si>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</si>
  <si>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</si>
  <si>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</si>
  <si>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</si>
  <si>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</si>
  <si>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</si>
  <si>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06</t>
  </si>
  <si>
    <t>Inventář nástavby - nábytek</t>
  </si>
  <si>
    <t>STA</t>
  </si>
  <si>
    <t>1</t>
  </si>
  <si>
    <t>{f96bad5a-dd89-4cc8-9789-0320c460c622}</t>
  </si>
  <si>
    <t>2</t>
  </si>
  <si>
    <t>KRYCÍ LIST SOUPISU PRACÍ</t>
  </si>
  <si>
    <t>Objekt:</t>
  </si>
  <si>
    <t>SO 06 - Inventář nástavby - nábytek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</si>
  <si>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</si>
  <si>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</si>
  <si>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</si>
  <si>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</si>
  <si>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</si>
  <si>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</si>
  <si>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</si>
  <si>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</si>
  <si>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</si>
  <si>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</si>
  <si>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</si>
  <si>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</si>
  <si>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</si>
  <si>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</si>
  <si>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</si>
  <si>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</si>
  <si>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</si>
  <si>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</si>
  <si>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</si>
  <si>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</si>
  <si>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</si>
  <si>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</si>
  <si>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K</t>
  </si>
  <si>
    <t>R1</t>
  </si>
  <si>
    <t>Skládací stůl o rozměrech desky min 1600*800mm, výška stolu cca 730mm, dekor dřeva desky přírodní buk, ABS hrana desky min 2mm, tloušťka desky stolu min 30mm, ocelová skládací podnož v úpravě chrom - vč. montáže</t>
  </si>
  <si>
    <t>soubor</t>
  </si>
  <si>
    <t>16</t>
  </si>
  <si>
    <t>496192194</t>
  </si>
  <si>
    <t>PP</t>
  </si>
  <si>
    <t>Skládací stůl o rozměrech desky min 1600*800mm, výška stolu cca 730mm, dekor dřeva desky přírodní buk světlý, ABS hrana desky min 2mm, tloušťka desky stolu min 30mm, ocelová skládací podnož v úpravě chrom - vč. montáže</t>
  </si>
  <si>
    <t>R2</t>
  </si>
  <si>
    <t>Kancelářská židle na kolečkách s područkami a podhlavníkem, látkové vzdušné čalounění vč. montáže</t>
  </si>
  <si>
    <t>-1259998529</t>
  </si>
  <si>
    <t>4</t>
  </si>
  <si>
    <t>R4</t>
  </si>
  <si>
    <t>Magnetická tabule na zeď s bílou smaltovanou psací plochou z keramické oceli, odolná proti poškrábání či zlomení a zároveň je stálobarevná, rozměr cca (v x š) 120 x 180 cm, vč. montáže</t>
  </si>
  <si>
    <t>1003379099</t>
  </si>
  <si>
    <t>5</t>
  </si>
  <si>
    <t>R5</t>
  </si>
  <si>
    <t>Univerzální plastová židle bez područek max váha 4 kg, min nosnost 110kg, stohovatelná, s možností výběru barevného provedení, rozměry - celková výška do 80cm, výška sedáku do 43cm, hloubka sedáku do 51cm, šířka sedáku do 49cm</t>
  </si>
  <si>
    <t>1400054158</t>
  </si>
  <si>
    <t>8</t>
  </si>
  <si>
    <t>R8</t>
  </si>
  <si>
    <t>Drátěný odpadkový koš s min objemem 12l v černém barevném provedení</t>
  </si>
  <si>
    <t>24983063</t>
  </si>
  <si>
    <t>9</t>
  </si>
  <si>
    <t>R9</t>
  </si>
  <si>
    <t>Sestava kancelářského stolu vč. montáže (sestava ALFA, BETA)</t>
  </si>
  <si>
    <t>863359272</t>
  </si>
  <si>
    <t>Sestava kancelářského stolu vč. montáže</t>
  </si>
  <si>
    <t>11</t>
  </si>
  <si>
    <t>R11</t>
  </si>
  <si>
    <t>Policová sestava částečně otevřená s pevnými zády, částečně otevíravá nebo šuflata viz schéma, vč. montáže</t>
  </si>
  <si>
    <t>1900471595</t>
  </si>
  <si>
    <t>R12</t>
  </si>
  <si>
    <t>Pohovka neroskládací , dvojsedád v látkovém čalounění - výběr látky bude upřesněn, nosnost min 160kg, požadavek na látku v omyvatelném provedení! Minimální rozměr šířka 1500mm, na nožičkách - vč. montáže</t>
  </si>
  <si>
    <t>-1946581562</t>
  </si>
  <si>
    <t>13</t>
  </si>
  <si>
    <t>R13</t>
  </si>
  <si>
    <t>Křeslo čalouněné - výběr látky bude upřesněn, na bukových nožičkách, minimální nosnost 100kg, požadavek na látku v omyvatelném provedení</t>
  </si>
  <si>
    <t>1463063410</t>
  </si>
  <si>
    <t>14</t>
  </si>
  <si>
    <t>R14</t>
  </si>
  <si>
    <t>konferenční stolek lamino deska o rozměrech desky cca 800*600mm, výška stolu cca 430mm, dekor dřeva přírodní buk světlý, ABS hrana desky min 2mm, tloušťka desky stolu min 30mm - vč. montáže</t>
  </si>
  <si>
    <t>-30579357</t>
  </si>
  <si>
    <t>15</t>
  </si>
  <si>
    <t>R15</t>
  </si>
  <si>
    <t>Nástěnný věšák na min 12 háčků osazených na dřevěné bíle lakované liště - vč. montáže</t>
  </si>
  <si>
    <t>-1311971210</t>
  </si>
  <si>
    <t>18</t>
  </si>
  <si>
    <t>9987661R1</t>
  </si>
  <si>
    <t>Přesun hmot pro inventář objektu</t>
  </si>
  <si>
    <t>-910956327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</si>
</sst>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3" t="s">
        <v>6</v>
      </c>
      <c r="BT2" s="13" t="s">
        <v>7</v>
      </c>
    </row>
    <row r="3" s="1" customFormat="1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="1" customFormat="1" ht="24.96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12</v>
      </c>
    </row>
    <row r="5" s="1" customFormat="1" ht="12" customHeight="1">
      <c r="B5" s="17"/>
      <c r="C5" s="18"/>
      <c r="D5" s="22" t="s">
        <v>13</v>
      </c>
      <c r="E5" s="18"/>
      <c r="F5" s="18"/>
      <c r="G5" s="18"/>
      <c r="H5" s="18"/>
      <c r="I5" s="18"/>
      <c r="J5" s="18"/>
      <c r="K5" s="23" t="s">
        <v>14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E5" s="24" t="s">
        <v>15</v>
      </c>
      <c r="BS5" s="13" t="s">
        <v>6</v>
      </c>
    </row>
    <row r="6" s="1" customFormat="1" ht="36.96" customHeight="1">
      <c r="B6" s="17"/>
      <c r="C6" s="18"/>
      <c r="D6" s="25" t="s">
        <v>16</v>
      </c>
      <c r="E6" s="18"/>
      <c r="F6" s="18"/>
      <c r="G6" s="18"/>
      <c r="H6" s="18"/>
      <c r="I6" s="18"/>
      <c r="J6" s="18"/>
      <c r="K6" s="26" t="s">
        <v>17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E6" s="27"/>
      <c r="BS6" s="13" t="s">
        <v>6</v>
      </c>
    </row>
    <row r="7" s="1" customFormat="1" ht="12" customHeight="1">
      <c r="B7" s="17"/>
      <c r="C7" s="18"/>
      <c r="D7" s="28" t="s">
        <v>18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19</v>
      </c>
      <c r="AL7" s="18"/>
      <c r="AM7" s="18"/>
      <c r="AN7" s="23" t="s">
        <v>1</v>
      </c>
      <c r="AO7" s="18"/>
      <c r="AP7" s="18"/>
      <c r="AQ7" s="18"/>
      <c r="AR7" s="16"/>
      <c r="BE7" s="27"/>
      <c r="BS7" s="13" t="s">
        <v>6</v>
      </c>
    </row>
    <row r="8" s="1" customFormat="1" ht="12" customHeight="1">
      <c r="B8" s="17"/>
      <c r="C8" s="18"/>
      <c r="D8" s="28" t="s">
        <v>20</v>
      </c>
      <c r="E8" s="18"/>
      <c r="F8" s="18"/>
      <c r="G8" s="18"/>
      <c r="H8" s="18"/>
      <c r="I8" s="18"/>
      <c r="J8" s="18"/>
      <c r="K8" s="23" t="s">
        <v>21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22</v>
      </c>
      <c r="AL8" s="18"/>
      <c r="AM8" s="18"/>
      <c r="AN8" s="29" t="s">
        <v>23</v>
      </c>
      <c r="AO8" s="18"/>
      <c r="AP8" s="18"/>
      <c r="AQ8" s="18"/>
      <c r="AR8" s="16"/>
      <c r="BE8" s="27"/>
      <c r="BS8" s="13" t="s">
        <v>6</v>
      </c>
    </row>
    <row r="9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7"/>
      <c r="BS9" s="13" t="s">
        <v>6</v>
      </c>
    </row>
    <row r="10" s="1" customFormat="1" ht="12" customHeight="1">
      <c r="B10" s="17"/>
      <c r="C10" s="18"/>
      <c r="D10" s="28" t="s">
        <v>24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25</v>
      </c>
      <c r="AL10" s="18"/>
      <c r="AM10" s="18"/>
      <c r="AN10" s="23" t="s">
        <v>26</v>
      </c>
      <c r="AO10" s="18"/>
      <c r="AP10" s="18"/>
      <c r="AQ10" s="18"/>
      <c r="AR10" s="16"/>
      <c r="BE10" s="27"/>
      <c r="BS10" s="13" t="s">
        <v>6</v>
      </c>
    </row>
    <row r="11" s="1" customFormat="1" ht="18.48" customHeight="1">
      <c r="B11" s="17"/>
      <c r="C11" s="18"/>
      <c r="D11" s="18"/>
      <c r="E11" s="23" t="s">
        <v>27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28</v>
      </c>
      <c r="AL11" s="18"/>
      <c r="AM11" s="18"/>
      <c r="AN11" s="23" t="s">
        <v>29</v>
      </c>
      <c r="AO11" s="18"/>
      <c r="AP11" s="18"/>
      <c r="AQ11" s="18"/>
      <c r="AR11" s="16"/>
      <c r="BE11" s="27"/>
      <c r="BS11" s="13" t="s">
        <v>6</v>
      </c>
    </row>
    <row r="12" s="1" customFormat="1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7"/>
      <c r="BS12" s="13" t="s">
        <v>6</v>
      </c>
    </row>
    <row r="13" s="1" customFormat="1" ht="12" customHeight="1">
      <c r="B13" s="17"/>
      <c r="C13" s="18"/>
      <c r="D13" s="28" t="s">
        <v>30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25</v>
      </c>
      <c r="AL13" s="18"/>
      <c r="AM13" s="18"/>
      <c r="AN13" s="30" t="s">
        <v>31</v>
      </c>
      <c r="AO13" s="18"/>
      <c r="AP13" s="18"/>
      <c r="AQ13" s="18"/>
      <c r="AR13" s="16"/>
      <c r="BE13" s="27"/>
      <c r="BS13" s="13" t="s">
        <v>6</v>
      </c>
    </row>
    <row r="14">
      <c r="B14" s="17"/>
      <c r="C14" s="18"/>
      <c r="D14" s="18"/>
      <c r="E14" s="30" t="s">
        <v>31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28</v>
      </c>
      <c r="AL14" s="18"/>
      <c r="AM14" s="18"/>
      <c r="AN14" s="30" t="s">
        <v>31</v>
      </c>
      <c r="AO14" s="18"/>
      <c r="AP14" s="18"/>
      <c r="AQ14" s="18"/>
      <c r="AR14" s="16"/>
      <c r="BE14" s="27"/>
      <c r="BS14" s="13" t="s">
        <v>6</v>
      </c>
    </row>
    <row r="15" s="1" customFormat="1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7"/>
      <c r="BS15" s="13" t="s">
        <v>4</v>
      </c>
    </row>
    <row r="16" s="1" customFormat="1" ht="12" customHeight="1">
      <c r="B16" s="17"/>
      <c r="C16" s="18"/>
      <c r="D16" s="28" t="s">
        <v>32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25</v>
      </c>
      <c r="AL16" s="18"/>
      <c r="AM16" s="18"/>
      <c r="AN16" s="23" t="s">
        <v>1</v>
      </c>
      <c r="AO16" s="18"/>
      <c r="AP16" s="18"/>
      <c r="AQ16" s="18"/>
      <c r="AR16" s="16"/>
      <c r="BE16" s="27"/>
      <c r="BS16" s="13" t="s">
        <v>4</v>
      </c>
    </row>
    <row r="17" s="1" customFormat="1" ht="18.48" customHeight="1">
      <c r="B17" s="17"/>
      <c r="C17" s="18"/>
      <c r="D17" s="18"/>
      <c r="E17" s="23" t="s">
        <v>33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28</v>
      </c>
      <c r="AL17" s="18"/>
      <c r="AM17" s="18"/>
      <c r="AN17" s="23" t="s">
        <v>1</v>
      </c>
      <c r="AO17" s="18"/>
      <c r="AP17" s="18"/>
      <c r="AQ17" s="18"/>
      <c r="AR17" s="16"/>
      <c r="BE17" s="27"/>
      <c r="BS17" s="13" t="s">
        <v>34</v>
      </c>
    </row>
    <row r="18" s="1" customFormat="1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7"/>
      <c r="BS18" s="13" t="s">
        <v>6</v>
      </c>
    </row>
    <row r="19" s="1" customFormat="1" ht="12" customHeight="1">
      <c r="B19" s="17"/>
      <c r="C19" s="18"/>
      <c r="D19" s="28" t="s">
        <v>35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25</v>
      </c>
      <c r="AL19" s="18"/>
      <c r="AM19" s="18"/>
      <c r="AN19" s="23" t="s">
        <v>1</v>
      </c>
      <c r="AO19" s="18"/>
      <c r="AP19" s="18"/>
      <c r="AQ19" s="18"/>
      <c r="AR19" s="16"/>
      <c r="BE19" s="27"/>
      <c r="BS19" s="13" t="s">
        <v>6</v>
      </c>
    </row>
    <row r="20" s="1" customFormat="1" ht="18.48" customHeight="1">
      <c r="B20" s="17"/>
      <c r="C20" s="18"/>
      <c r="D20" s="18"/>
      <c r="E20" s="23" t="s">
        <v>33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28</v>
      </c>
      <c r="AL20" s="18"/>
      <c r="AM20" s="18"/>
      <c r="AN20" s="23" t="s">
        <v>1</v>
      </c>
      <c r="AO20" s="18"/>
      <c r="AP20" s="18"/>
      <c r="AQ20" s="18"/>
      <c r="AR20" s="16"/>
      <c r="BE20" s="27"/>
      <c r="BS20" s="13" t="s">
        <v>34</v>
      </c>
    </row>
    <row r="21" s="1" customFormat="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7"/>
    </row>
    <row r="22" s="1" customFormat="1" ht="12" customHeight="1">
      <c r="B22" s="17"/>
      <c r="C22" s="18"/>
      <c r="D22" s="28" t="s">
        <v>36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7"/>
    </row>
    <row r="23" s="1" customFormat="1" ht="16.5" customHeight="1">
      <c r="B23" s="17"/>
      <c r="C23" s="18"/>
      <c r="D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E23" s="27"/>
    </row>
    <row r="24" s="1" customFormat="1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7"/>
    </row>
    <row r="25" s="1" customFormat="1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E25" s="27"/>
    </row>
    <row r="26" s="2" customFormat="1" ht="25.92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6"/>
      <c r="AQ26" s="36"/>
      <c r="AR26" s="40"/>
      <c r="BE26" s="27"/>
    </row>
    <row r="27" s="2" customFormat="1" ht="6.96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  <c r="BE27" s="27"/>
    </row>
    <row r="28" s="2" customFormat="1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38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39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40</v>
      </c>
      <c r="AL28" s="41"/>
      <c r="AM28" s="41"/>
      <c r="AN28" s="41"/>
      <c r="AO28" s="41"/>
      <c r="AP28" s="36"/>
      <c r="AQ28" s="36"/>
      <c r="AR28" s="40"/>
      <c r="BE28" s="27"/>
    </row>
    <row r="29" s="3" customFormat="1" ht="14.4" customHeight="1">
      <c r="A29" s="3"/>
      <c r="B29" s="42"/>
      <c r="C29" s="43"/>
      <c r="D29" s="28" t="s">
        <v>41</v>
      </c>
      <c r="E29" s="43"/>
      <c r="F29" s="28" t="s">
        <v>42</v>
      </c>
      <c r="G29" s="43"/>
      <c r="H29" s="43"/>
      <c r="I29" s="43"/>
      <c r="J29" s="43"/>
      <c r="K29" s="43"/>
      <c r="L29" s="44">
        <v>0.20999999999999999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5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5">
        <f>ROUND(AV94, 2)</f>
        <v>0</v>
      </c>
      <c r="AL29" s="43"/>
      <c r="AM29" s="43"/>
      <c r="AN29" s="43"/>
      <c r="AO29" s="43"/>
      <c r="AP29" s="43"/>
      <c r="AQ29" s="43"/>
      <c r="AR29" s="46"/>
      <c r="BE29" s="47"/>
    </row>
    <row r="30" s="3" customFormat="1" ht="14.4" customHeight="1">
      <c r="A30" s="3"/>
      <c r="B30" s="42"/>
      <c r="C30" s="43"/>
      <c r="D30" s="43"/>
      <c r="E30" s="43"/>
      <c r="F30" s="28" t="s">
        <v>43</v>
      </c>
      <c r="G30" s="43"/>
      <c r="H30" s="43"/>
      <c r="I30" s="43"/>
      <c r="J30" s="43"/>
      <c r="K30" s="43"/>
      <c r="L30" s="44">
        <v>0.12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5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5">
        <f>ROUND(AW94, 2)</f>
        <v>0</v>
      </c>
      <c r="AL30" s="43"/>
      <c r="AM30" s="43"/>
      <c r="AN30" s="43"/>
      <c r="AO30" s="43"/>
      <c r="AP30" s="43"/>
      <c r="AQ30" s="43"/>
      <c r="AR30" s="46"/>
      <c r="BE30" s="47"/>
    </row>
    <row r="31" hidden="1" s="3" customFormat="1" ht="14.4" customHeight="1">
      <c r="A31" s="3"/>
      <c r="B31" s="42"/>
      <c r="C31" s="43"/>
      <c r="D31" s="43"/>
      <c r="E31" s="43"/>
      <c r="F31" s="28" t="s">
        <v>44</v>
      </c>
      <c r="G31" s="43"/>
      <c r="H31" s="43"/>
      <c r="I31" s="43"/>
      <c r="J31" s="43"/>
      <c r="K31" s="43"/>
      <c r="L31" s="44">
        <v>0.20999999999999999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5">
        <f>ROUND(BB94, 2)</f>
        <v>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5">
        <v>0</v>
      </c>
      <c r="AL31" s="43"/>
      <c r="AM31" s="43"/>
      <c r="AN31" s="43"/>
      <c r="AO31" s="43"/>
      <c r="AP31" s="43"/>
      <c r="AQ31" s="43"/>
      <c r="AR31" s="46"/>
      <c r="BE31" s="47"/>
    </row>
    <row r="32" hidden="1" s="3" customFormat="1" ht="14.4" customHeight="1">
      <c r="A32" s="3"/>
      <c r="B32" s="42"/>
      <c r="C32" s="43"/>
      <c r="D32" s="43"/>
      <c r="E32" s="43"/>
      <c r="F32" s="28" t="s">
        <v>45</v>
      </c>
      <c r="G32" s="43"/>
      <c r="H32" s="43"/>
      <c r="I32" s="43"/>
      <c r="J32" s="43"/>
      <c r="K32" s="43"/>
      <c r="L32" s="44">
        <v>0.12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5">
        <f>ROUND(BC94, 2)</f>
        <v>0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5">
        <v>0</v>
      </c>
      <c r="AL32" s="43"/>
      <c r="AM32" s="43"/>
      <c r="AN32" s="43"/>
      <c r="AO32" s="43"/>
      <c r="AP32" s="43"/>
      <c r="AQ32" s="43"/>
      <c r="AR32" s="46"/>
      <c r="BE32" s="47"/>
    </row>
    <row r="33" hidden="1" s="3" customFormat="1" ht="14.4" customHeight="1">
      <c r="A33" s="3"/>
      <c r="B33" s="42"/>
      <c r="C33" s="43"/>
      <c r="D33" s="43"/>
      <c r="E33" s="43"/>
      <c r="F33" s="28" t="s">
        <v>46</v>
      </c>
      <c r="G33" s="43"/>
      <c r="H33" s="43"/>
      <c r="I33" s="43"/>
      <c r="J33" s="43"/>
      <c r="K33" s="43"/>
      <c r="L33" s="44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5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5">
        <v>0</v>
      </c>
      <c r="AL33" s="43"/>
      <c r="AM33" s="43"/>
      <c r="AN33" s="43"/>
      <c r="AO33" s="43"/>
      <c r="AP33" s="43"/>
      <c r="AQ33" s="43"/>
      <c r="AR33" s="46"/>
      <c r="BE33" s="47"/>
    </row>
    <row r="34" s="2" customFormat="1" ht="6.96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  <c r="BE34" s="27"/>
    </row>
    <row r="35" s="2" customFormat="1" ht="25.92" customHeight="1">
      <c r="A35" s="34"/>
      <c r="B35" s="35"/>
      <c r="C35" s="48"/>
      <c r="D35" s="49" t="s">
        <v>47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48</v>
      </c>
      <c r="U35" s="50"/>
      <c r="V35" s="50"/>
      <c r="W35" s="50"/>
      <c r="X35" s="52" t="s">
        <v>49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40"/>
      <c r="BE35" s="34"/>
    </row>
    <row r="36" s="2" customFormat="1" ht="6.96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  <c r="BE36" s="34"/>
    </row>
    <row r="3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BE37" s="34"/>
    </row>
    <row r="38" s="1" customFormat="1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="1" customFormat="1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="1" customFormat="1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="2" customFormat="1" ht="14.4" customHeight="1">
      <c r="B49" s="55"/>
      <c r="C49" s="56"/>
      <c r="D49" s="57" t="s">
        <v>50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51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="2" customFormat="1">
      <c r="A60" s="34"/>
      <c r="B60" s="35"/>
      <c r="C60" s="36"/>
      <c r="D60" s="60" t="s">
        <v>52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53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52</v>
      </c>
      <c r="AI60" s="38"/>
      <c r="AJ60" s="38"/>
      <c r="AK60" s="38"/>
      <c r="AL60" s="38"/>
      <c r="AM60" s="60" t="s">
        <v>53</v>
      </c>
      <c r="AN60" s="38"/>
      <c r="AO60" s="38"/>
      <c r="AP60" s="36"/>
      <c r="AQ60" s="36"/>
      <c r="AR60" s="40"/>
      <c r="BE60" s="34"/>
    </row>
    <row r="61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="2" customFormat="1">
      <c r="A64" s="34"/>
      <c r="B64" s="35"/>
      <c r="C64" s="36"/>
      <c r="D64" s="57" t="s">
        <v>54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55</v>
      </c>
      <c r="AI64" s="61"/>
      <c r="AJ64" s="61"/>
      <c r="AK64" s="61"/>
      <c r="AL64" s="61"/>
      <c r="AM64" s="61"/>
      <c r="AN64" s="61"/>
      <c r="AO64" s="61"/>
      <c r="AP64" s="36"/>
      <c r="AQ64" s="36"/>
      <c r="AR64" s="40"/>
      <c r="BE64" s="34"/>
    </row>
    <row r="6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="2" customFormat="1">
      <c r="A75" s="34"/>
      <c r="B75" s="35"/>
      <c r="C75" s="36"/>
      <c r="D75" s="60" t="s">
        <v>52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53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52</v>
      </c>
      <c r="AI75" s="38"/>
      <c r="AJ75" s="38"/>
      <c r="AK75" s="38"/>
      <c r="AL75" s="38"/>
      <c r="AM75" s="60" t="s">
        <v>53</v>
      </c>
      <c r="AN75" s="38"/>
      <c r="AO75" s="38"/>
      <c r="AP75" s="36"/>
      <c r="AQ75" s="36"/>
      <c r="AR75" s="40"/>
      <c r="BE75" s="34"/>
    </row>
    <row r="76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40"/>
      <c r="BE76" s="34"/>
    </row>
    <row r="77" s="2" customFormat="1" ht="6.96" customHeight="1">
      <c r="A77" s="34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40"/>
      <c r="BE77" s="34"/>
    </row>
    <row r="81" s="2" customFormat="1" ht="6.96" customHeight="1">
      <c r="A81" s="34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40"/>
      <c r="BE81" s="34"/>
    </row>
    <row r="82" s="2" customFormat="1" ht="24.96" customHeight="1">
      <c r="A82" s="34"/>
      <c r="B82" s="35"/>
      <c r="C82" s="19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40"/>
      <c r="B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40"/>
      <c r="BE83" s="34"/>
    </row>
    <row r="84" s="4" customFormat="1" ht="12" customHeight="1">
      <c r="A84" s="4"/>
      <c r="B84" s="66"/>
      <c r="C84" s="28" t="s">
        <v>13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2024/01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16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Nástavba budovy MŠ a SPC Demlova 28, Jihlava - inventář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40"/>
      <c r="BE86" s="34"/>
    </row>
    <row r="87" s="2" customFormat="1" ht="12" customHeight="1">
      <c r="A87" s="34"/>
      <c r="B87" s="35"/>
      <c r="C87" s="28" t="s">
        <v>20</v>
      </c>
      <c r="D87" s="36"/>
      <c r="E87" s="36"/>
      <c r="F87" s="36"/>
      <c r="G87" s="36"/>
      <c r="H87" s="36"/>
      <c r="I87" s="36"/>
      <c r="J87" s="36"/>
      <c r="K87" s="36"/>
      <c r="L87" s="74" t="str">
        <f>IF(K8="","",K8)</f>
        <v>k. ú. Jihlava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22</v>
      </c>
      <c r="AJ87" s="36"/>
      <c r="AK87" s="36"/>
      <c r="AL87" s="36"/>
      <c r="AM87" s="75" t="str">
        <f>IF(AN8= "","",AN8)</f>
        <v>2.5.2024</v>
      </c>
      <c r="AN87" s="75"/>
      <c r="AO87" s="36"/>
      <c r="AP87" s="36"/>
      <c r="AQ87" s="36"/>
      <c r="AR87" s="40"/>
      <c r="B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40"/>
      <c r="BE88" s="34"/>
    </row>
    <row r="89" s="2" customFormat="1" ht="15.15" customHeight="1">
      <c r="A89" s="34"/>
      <c r="B89" s="35"/>
      <c r="C89" s="28" t="s">
        <v>24</v>
      </c>
      <c r="D89" s="36"/>
      <c r="E89" s="36"/>
      <c r="F89" s="36"/>
      <c r="G89" s="36"/>
      <c r="H89" s="36"/>
      <c r="I89" s="36"/>
      <c r="J89" s="36"/>
      <c r="K89" s="36"/>
      <c r="L89" s="67" t="str">
        <f>IF(E11= "","",E11)</f>
        <v>Statutární město Jihlava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32</v>
      </c>
      <c r="AJ89" s="36"/>
      <c r="AK89" s="36"/>
      <c r="AL89" s="36"/>
      <c r="AM89" s="76" t="str">
        <f>IF(E17="","",E17)</f>
        <v xml:space="preserve"> </v>
      </c>
      <c r="AN89" s="67"/>
      <c r="AO89" s="67"/>
      <c r="AP89" s="67"/>
      <c r="AQ89" s="36"/>
      <c r="AR89" s="40"/>
      <c r="AS89" s="77" t="s">
        <v>57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34"/>
    </row>
    <row r="90" s="2" customFormat="1" ht="15.15" customHeight="1">
      <c r="A90" s="34"/>
      <c r="B90" s="35"/>
      <c r="C90" s="28" t="s">
        <v>30</v>
      </c>
      <c r="D90" s="36"/>
      <c r="E90" s="36"/>
      <c r="F90" s="36"/>
      <c r="G90" s="36"/>
      <c r="H90" s="36"/>
      <c r="I90" s="36"/>
      <c r="J90" s="36"/>
      <c r="K90" s="36"/>
      <c r="L90" s="67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35</v>
      </c>
      <c r="AJ90" s="36"/>
      <c r="AK90" s="36"/>
      <c r="AL90" s="36"/>
      <c r="AM90" s="76" t="str">
        <f>IF(E20="","",E20)</f>
        <v xml:space="preserve"> </v>
      </c>
      <c r="AN90" s="67"/>
      <c r="AO90" s="67"/>
      <c r="AP90" s="67"/>
      <c r="AQ90" s="36"/>
      <c r="AR90" s="40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34"/>
    </row>
    <row r="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40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34"/>
    </row>
    <row r="92" s="2" customFormat="1" ht="29.28" customHeight="1">
      <c r="A92" s="34"/>
      <c r="B92" s="35"/>
      <c r="C92" s="89" t="s">
        <v>58</v>
      </c>
      <c r="D92" s="90"/>
      <c r="E92" s="90"/>
      <c r="F92" s="90"/>
      <c r="G92" s="90"/>
      <c r="H92" s="91"/>
      <c r="I92" s="92" t="s">
        <v>59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60</v>
      </c>
      <c r="AH92" s="90"/>
      <c r="AI92" s="90"/>
      <c r="AJ92" s="90"/>
      <c r="AK92" s="90"/>
      <c r="AL92" s="90"/>
      <c r="AM92" s="90"/>
      <c r="AN92" s="92" t="s">
        <v>61</v>
      </c>
      <c r="AO92" s="90"/>
      <c r="AP92" s="94"/>
      <c r="AQ92" s="95" t="s">
        <v>62</v>
      </c>
      <c r="AR92" s="40"/>
      <c r="AS92" s="96" t="s">
        <v>63</v>
      </c>
      <c r="AT92" s="97" t="s">
        <v>64</v>
      </c>
      <c r="AU92" s="97" t="s">
        <v>65</v>
      </c>
      <c r="AV92" s="97" t="s">
        <v>66</v>
      </c>
      <c r="AW92" s="97" t="s">
        <v>67</v>
      </c>
      <c r="AX92" s="97" t="s">
        <v>68</v>
      </c>
      <c r="AY92" s="97" t="s">
        <v>69</v>
      </c>
      <c r="AZ92" s="97" t="s">
        <v>70</v>
      </c>
      <c r="BA92" s="97" t="s">
        <v>71</v>
      </c>
      <c r="BB92" s="97" t="s">
        <v>72</v>
      </c>
      <c r="BC92" s="97" t="s">
        <v>73</v>
      </c>
      <c r="BD92" s="98" t="s">
        <v>74</v>
      </c>
      <c r="BE92" s="34"/>
    </row>
    <row r="93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40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34"/>
    </row>
    <row r="94" s="6" customFormat="1" ht="32.4" customHeight="1">
      <c r="A94" s="6"/>
      <c r="B94" s="102"/>
      <c r="C94" s="103" t="s">
        <v>75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ROUND(AG95,2)</f>
        <v>0</v>
      </c>
      <c r="AH94" s="105"/>
      <c r="AI94" s="105"/>
      <c r="AJ94" s="105"/>
      <c r="AK94" s="105"/>
      <c r="AL94" s="105"/>
      <c r="AM94" s="105"/>
      <c r="AN94" s="106">
        <f>SUM(AG94,AT94)</f>
        <v>0</v>
      </c>
      <c r="AO94" s="106"/>
      <c r="AP94" s="106"/>
      <c r="AQ94" s="107" t="s">
        <v>1</v>
      </c>
      <c r="AR94" s="108"/>
      <c r="AS94" s="109">
        <f>ROUND(AS95,2)</f>
        <v>0</v>
      </c>
      <c r="AT94" s="110">
        <f>ROUND(SUM(AV94:AW94),2)</f>
        <v>0</v>
      </c>
      <c r="AU94" s="111">
        <f>ROUND(AU95,5)</f>
        <v>0</v>
      </c>
      <c r="AV94" s="110">
        <f>ROUND(AZ94*L29,2)</f>
        <v>0</v>
      </c>
      <c r="AW94" s="110">
        <f>ROUND(BA94*L30,2)</f>
        <v>0</v>
      </c>
      <c r="AX94" s="110">
        <f>ROUND(BB94*L29,2)</f>
        <v>0</v>
      </c>
      <c r="AY94" s="110">
        <f>ROUND(BC94*L30,2)</f>
        <v>0</v>
      </c>
      <c r="AZ94" s="110">
        <f>ROUND(AZ95,2)</f>
        <v>0</v>
      </c>
      <c r="BA94" s="110">
        <f>ROUND(BA95,2)</f>
        <v>0</v>
      </c>
      <c r="BB94" s="110">
        <f>ROUND(BB95,2)</f>
        <v>0</v>
      </c>
      <c r="BC94" s="110">
        <f>ROUND(BC95,2)</f>
        <v>0</v>
      </c>
      <c r="BD94" s="112">
        <f>ROUND(BD95,2)</f>
        <v>0</v>
      </c>
      <c r="BE94" s="6"/>
      <c r="BS94" s="113" t="s">
        <v>76</v>
      </c>
      <c r="BT94" s="113" t="s">
        <v>77</v>
      </c>
      <c r="BU94" s="114" t="s">
        <v>78</v>
      </c>
      <c r="BV94" s="113" t="s">
        <v>79</v>
      </c>
      <c r="BW94" s="113" t="s">
        <v>5</v>
      </c>
      <c r="BX94" s="113" t="s">
        <v>80</v>
      </c>
      <c r="CL94" s="113" t="s">
        <v>1</v>
      </c>
    </row>
    <row r="95" s="7" customFormat="1" ht="16.5" customHeight="1">
      <c r="A95" s="115" t="s">
        <v>81</v>
      </c>
      <c r="B95" s="116"/>
      <c r="C95" s="117"/>
      <c r="D95" s="118" t="s">
        <v>82</v>
      </c>
      <c r="E95" s="118"/>
      <c r="F95" s="118"/>
      <c r="G95" s="118"/>
      <c r="H95" s="118"/>
      <c r="I95" s="119"/>
      <c r="J95" s="118" t="s">
        <v>83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'SO 06 - Inventář nástavby...'!J30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84</v>
      </c>
      <c r="AR95" s="122"/>
      <c r="AS95" s="123">
        <v>0</v>
      </c>
      <c r="AT95" s="124">
        <f>ROUND(SUM(AV95:AW95),2)</f>
        <v>0</v>
      </c>
      <c r="AU95" s="125">
        <f>'SO 06 - Inventář nástavby...'!P117</f>
        <v>0</v>
      </c>
      <c r="AV95" s="124">
        <f>'SO 06 - Inventář nástavby...'!J33</f>
        <v>0</v>
      </c>
      <c r="AW95" s="124">
        <f>'SO 06 - Inventář nástavby...'!J34</f>
        <v>0</v>
      </c>
      <c r="AX95" s="124">
        <f>'SO 06 - Inventář nástavby...'!J35</f>
        <v>0</v>
      </c>
      <c r="AY95" s="124">
        <f>'SO 06 - Inventář nástavby...'!J36</f>
        <v>0</v>
      </c>
      <c r="AZ95" s="124">
        <f>'SO 06 - Inventář nástavby...'!F33</f>
        <v>0</v>
      </c>
      <c r="BA95" s="124">
        <f>'SO 06 - Inventář nástavby...'!F34</f>
        <v>0</v>
      </c>
      <c r="BB95" s="124">
        <f>'SO 06 - Inventář nástavby...'!F35</f>
        <v>0</v>
      </c>
      <c r="BC95" s="124">
        <f>'SO 06 - Inventář nástavby...'!F36</f>
        <v>0</v>
      </c>
      <c r="BD95" s="126">
        <f>'SO 06 - Inventář nástavby...'!F37</f>
        <v>0</v>
      </c>
      <c r="BE95" s="7"/>
      <c r="BT95" s="127" t="s">
        <v>85</v>
      </c>
      <c r="BV95" s="127" t="s">
        <v>79</v>
      </c>
      <c r="BW95" s="127" t="s">
        <v>86</v>
      </c>
      <c r="BX95" s="127" t="s">
        <v>5</v>
      </c>
      <c r="CL95" s="127" t="s">
        <v>1</v>
      </c>
      <c r="CM95" s="127" t="s">
        <v>87</v>
      </c>
    </row>
    <row r="96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40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40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sheet="1" formatColumns="0" formatRows="0" objects="1" scenarios="1" spinCount="100000" saltValue="Zhu6T0CbJO0IrzRixZHEXUvS2+Epno8soyaLbKHb436unQJ2BU6cLPCFhZieLpyrfoKcFDvdeIHHFyHAOvVawg==" hashValue="cgzNZOTTLAZwBsKjoZZQdX8zLLbZZmV6GtgYUxIy7M+cTXNKNKBg+4P8mp3zY3KY//XGlvTCJY2YOBw0h+Ql7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 06 - Inventář nástavby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86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6"/>
      <c r="AT3" s="13" t="s">
        <v>87</v>
      </c>
    </row>
    <row r="4" s="1" customFormat="1" ht="24.96" customHeight="1">
      <c r="B4" s="16"/>
      <c r="D4" s="130" t="s">
        <v>88</v>
      </c>
      <c r="L4" s="16"/>
      <c r="M4" s="131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2" t="s">
        <v>16</v>
      </c>
      <c r="L6" s="16"/>
    </row>
    <row r="7" s="1" customFormat="1" ht="16.5" customHeight="1">
      <c r="B7" s="16"/>
      <c r="E7" s="133" t="str">
        <f>'Rekapitulace stavby'!K6</f>
        <v>Nástavba budovy MŠ a SPC Demlova 28, Jihlava - inventář</v>
      </c>
      <c r="F7" s="132"/>
      <c r="G7" s="132"/>
      <c r="H7" s="132"/>
      <c r="L7" s="16"/>
    </row>
    <row r="8" s="2" customFormat="1" ht="12" customHeight="1">
      <c r="A8" s="34"/>
      <c r="B8" s="40"/>
      <c r="C8" s="34"/>
      <c r="D8" s="132" t="s">
        <v>89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4" t="s">
        <v>90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2" t="s">
        <v>18</v>
      </c>
      <c r="E11" s="34"/>
      <c r="F11" s="135" t="s">
        <v>1</v>
      </c>
      <c r="G11" s="34"/>
      <c r="H11" s="34"/>
      <c r="I11" s="132" t="s">
        <v>19</v>
      </c>
      <c r="J11" s="135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2" t="s">
        <v>20</v>
      </c>
      <c r="E12" s="34"/>
      <c r="F12" s="135" t="s">
        <v>21</v>
      </c>
      <c r="G12" s="34"/>
      <c r="H12" s="34"/>
      <c r="I12" s="132" t="s">
        <v>22</v>
      </c>
      <c r="J12" s="136" t="str">
        <f>'Rekapitulace stavby'!AN8</f>
        <v>2.5.2024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2" t="s">
        <v>24</v>
      </c>
      <c r="E14" s="34"/>
      <c r="F14" s="34"/>
      <c r="G14" s="34"/>
      <c r="H14" s="34"/>
      <c r="I14" s="132" t="s">
        <v>25</v>
      </c>
      <c r="J14" s="135" t="s">
        <v>26</v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5" t="s">
        <v>27</v>
      </c>
      <c r="F15" s="34"/>
      <c r="G15" s="34"/>
      <c r="H15" s="34"/>
      <c r="I15" s="132" t="s">
        <v>28</v>
      </c>
      <c r="J15" s="135" t="s">
        <v>29</v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2" t="s">
        <v>30</v>
      </c>
      <c r="E17" s="34"/>
      <c r="F17" s="34"/>
      <c r="G17" s="34"/>
      <c r="H17" s="34"/>
      <c r="I17" s="132" t="s">
        <v>25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5"/>
      <c r="G18" s="135"/>
      <c r="H18" s="135"/>
      <c r="I18" s="132" t="s">
        <v>28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2" t="s">
        <v>32</v>
      </c>
      <c r="E20" s="34"/>
      <c r="F20" s="34"/>
      <c r="G20" s="34"/>
      <c r="H20" s="34"/>
      <c r="I20" s="132" t="s">
        <v>25</v>
      </c>
      <c r="J20" s="135" t="s">
        <v>1</v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5" t="s">
        <v>33</v>
      </c>
      <c r="F21" s="34"/>
      <c r="G21" s="34"/>
      <c r="H21" s="34"/>
      <c r="I21" s="132" t="s">
        <v>28</v>
      </c>
      <c r="J21" s="135" t="s">
        <v>1</v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2" t="s">
        <v>35</v>
      </c>
      <c r="E23" s="34"/>
      <c r="F23" s="34"/>
      <c r="G23" s="34"/>
      <c r="H23" s="34"/>
      <c r="I23" s="132" t="s">
        <v>25</v>
      </c>
      <c r="J23" s="135" t="s">
        <v>1</v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5" t="s">
        <v>33</v>
      </c>
      <c r="F24" s="34"/>
      <c r="G24" s="34"/>
      <c r="H24" s="34"/>
      <c r="I24" s="132" t="s">
        <v>28</v>
      </c>
      <c r="J24" s="135" t="s">
        <v>1</v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2" t="s">
        <v>36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7"/>
      <c r="B27" s="138"/>
      <c r="C27" s="137"/>
      <c r="D27" s="137"/>
      <c r="E27" s="139" t="s">
        <v>1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1"/>
      <c r="E29" s="141"/>
      <c r="F29" s="141"/>
      <c r="G29" s="141"/>
      <c r="H29" s="141"/>
      <c r="I29" s="141"/>
      <c r="J29" s="141"/>
      <c r="K29" s="141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2" t="s">
        <v>37</v>
      </c>
      <c r="E30" s="34"/>
      <c r="F30" s="34"/>
      <c r="G30" s="34"/>
      <c r="H30" s="34"/>
      <c r="I30" s="34"/>
      <c r="J30" s="143">
        <f>ROUND(J117,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1"/>
      <c r="E31" s="141"/>
      <c r="F31" s="141"/>
      <c r="G31" s="141"/>
      <c r="H31" s="141"/>
      <c r="I31" s="141"/>
      <c r="J31" s="141"/>
      <c r="K31" s="141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4" t="s">
        <v>39</v>
      </c>
      <c r="G32" s="34"/>
      <c r="H32" s="34"/>
      <c r="I32" s="144" t="s">
        <v>38</v>
      </c>
      <c r="J32" s="144" t="s">
        <v>40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5" t="s">
        <v>41</v>
      </c>
      <c r="E33" s="132" t="s">
        <v>42</v>
      </c>
      <c r="F33" s="146">
        <f>ROUND((SUM(BE117:BE142)),  2)</f>
        <v>0</v>
      </c>
      <c r="G33" s="34"/>
      <c r="H33" s="34"/>
      <c r="I33" s="147">
        <v>0.20999999999999999</v>
      </c>
      <c r="J33" s="146">
        <f>ROUND(((SUM(BE117:BE142))*I33),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2" t="s">
        <v>43</v>
      </c>
      <c r="F34" s="146">
        <f>ROUND((SUM(BF117:BF142)),  2)</f>
        <v>0</v>
      </c>
      <c r="G34" s="34"/>
      <c r="H34" s="34"/>
      <c r="I34" s="147">
        <v>0.12</v>
      </c>
      <c r="J34" s="146">
        <f>ROUND(((SUM(BF117:BF142))*I34),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2" t="s">
        <v>44</v>
      </c>
      <c r="F35" s="146">
        <f>ROUND((SUM(BG117:BG142)),  2)</f>
        <v>0</v>
      </c>
      <c r="G35" s="34"/>
      <c r="H35" s="34"/>
      <c r="I35" s="147">
        <v>0.20999999999999999</v>
      </c>
      <c r="J35" s="146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2" t="s">
        <v>45</v>
      </c>
      <c r="F36" s="146">
        <f>ROUND((SUM(BH117:BH142)),  2)</f>
        <v>0</v>
      </c>
      <c r="G36" s="34"/>
      <c r="H36" s="34"/>
      <c r="I36" s="147">
        <v>0.12</v>
      </c>
      <c r="J36" s="146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2" t="s">
        <v>46</v>
      </c>
      <c r="F37" s="146">
        <f>ROUND((SUM(BI117:BI142)),  2)</f>
        <v>0</v>
      </c>
      <c r="G37" s="34"/>
      <c r="H37" s="34"/>
      <c r="I37" s="147">
        <v>0</v>
      </c>
      <c r="J37" s="146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48"/>
      <c r="D39" s="149" t="s">
        <v>47</v>
      </c>
      <c r="E39" s="150"/>
      <c r="F39" s="150"/>
      <c r="G39" s="151" t="s">
        <v>48</v>
      </c>
      <c r="H39" s="152" t="s">
        <v>49</v>
      </c>
      <c r="I39" s="150"/>
      <c r="J39" s="153">
        <f>SUM(J30:J37)</f>
        <v>0</v>
      </c>
      <c r="K39" s="154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5" t="s">
        <v>50</v>
      </c>
      <c r="E50" s="156"/>
      <c r="F50" s="156"/>
      <c r="G50" s="155" t="s">
        <v>51</v>
      </c>
      <c r="H50" s="156"/>
      <c r="I50" s="156"/>
      <c r="J50" s="156"/>
      <c r="K50" s="156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57" t="s">
        <v>52</v>
      </c>
      <c r="E61" s="158"/>
      <c r="F61" s="159" t="s">
        <v>53</v>
      </c>
      <c r="G61" s="157" t="s">
        <v>52</v>
      </c>
      <c r="H61" s="158"/>
      <c r="I61" s="158"/>
      <c r="J61" s="160" t="s">
        <v>53</v>
      </c>
      <c r="K61" s="158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5" t="s">
        <v>54</v>
      </c>
      <c r="E65" s="161"/>
      <c r="F65" s="161"/>
      <c r="G65" s="155" t="s">
        <v>55</v>
      </c>
      <c r="H65" s="161"/>
      <c r="I65" s="161"/>
      <c r="J65" s="161"/>
      <c r="K65" s="161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57" t="s">
        <v>52</v>
      </c>
      <c r="E76" s="158"/>
      <c r="F76" s="159" t="s">
        <v>53</v>
      </c>
      <c r="G76" s="157" t="s">
        <v>52</v>
      </c>
      <c r="H76" s="158"/>
      <c r="I76" s="158"/>
      <c r="J76" s="160" t="s">
        <v>53</v>
      </c>
      <c r="K76" s="158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91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6"/>
      <c r="D85" s="36"/>
      <c r="E85" s="166" t="str">
        <f>E7</f>
        <v>Nástavba budovy MŠ a SPC Demlova 28, Jihlava - inventář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89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>SO 06 - Inventář nástavby - nábytek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6"/>
      <c r="E89" s="36"/>
      <c r="F89" s="23" t="str">
        <f>F12</f>
        <v>k. ú. Jihlava</v>
      </c>
      <c r="G89" s="36"/>
      <c r="H89" s="36"/>
      <c r="I89" s="28" t="s">
        <v>22</v>
      </c>
      <c r="J89" s="75" t="str">
        <f>IF(J12="","",J12)</f>
        <v>2.5.2024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6"/>
      <c r="E91" s="36"/>
      <c r="F91" s="23" t="str">
        <f>E15</f>
        <v>Statutární město Jihlava</v>
      </c>
      <c r="G91" s="36"/>
      <c r="H91" s="36"/>
      <c r="I91" s="28" t="s">
        <v>32</v>
      </c>
      <c r="J91" s="32" t="str">
        <f>E21</f>
        <v xml:space="preserve"> 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30</v>
      </c>
      <c r="D92" s="36"/>
      <c r="E92" s="36"/>
      <c r="F92" s="23" t="str">
        <f>IF(E18="","",E18)</f>
        <v>Vyplň údaj</v>
      </c>
      <c r="G92" s="36"/>
      <c r="H92" s="36"/>
      <c r="I92" s="28" t="s">
        <v>35</v>
      </c>
      <c r="J92" s="32" t="str">
        <f>E24</f>
        <v xml:space="preserve"> 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67" t="s">
        <v>92</v>
      </c>
      <c r="D94" s="168"/>
      <c r="E94" s="168"/>
      <c r="F94" s="168"/>
      <c r="G94" s="168"/>
      <c r="H94" s="168"/>
      <c r="I94" s="168"/>
      <c r="J94" s="169" t="s">
        <v>93</v>
      </c>
      <c r="K94" s="168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0" t="s">
        <v>94</v>
      </c>
      <c r="D96" s="36"/>
      <c r="E96" s="36"/>
      <c r="F96" s="36"/>
      <c r="G96" s="36"/>
      <c r="H96" s="36"/>
      <c r="I96" s="36"/>
      <c r="J96" s="106">
        <f>J117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95</v>
      </c>
    </row>
    <row r="97" s="9" customFormat="1" ht="24.96" customHeight="1">
      <c r="A97" s="9"/>
      <c r="B97" s="171"/>
      <c r="C97" s="172"/>
      <c r="D97" s="173" t="s">
        <v>96</v>
      </c>
      <c r="E97" s="174"/>
      <c r="F97" s="174"/>
      <c r="G97" s="174"/>
      <c r="H97" s="174"/>
      <c r="I97" s="174"/>
      <c r="J97" s="175">
        <f>J118</f>
        <v>0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59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6.96" customHeight="1">
      <c r="A99" s="34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59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3" s="2" customFormat="1" ht="6.96" customHeight="1">
      <c r="A103" s="34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59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24.96" customHeight="1">
      <c r="A104" s="34"/>
      <c r="B104" s="35"/>
      <c r="C104" s="19" t="s">
        <v>97</v>
      </c>
      <c r="D104" s="36"/>
      <c r="E104" s="36"/>
      <c r="F104" s="36"/>
      <c r="G104" s="36"/>
      <c r="H104" s="36"/>
      <c r="I104" s="36"/>
      <c r="J104" s="36"/>
      <c r="K104" s="36"/>
      <c r="L104" s="59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12" customHeight="1">
      <c r="A106" s="34"/>
      <c r="B106" s="35"/>
      <c r="C106" s="28" t="s">
        <v>16</v>
      </c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6.5" customHeight="1">
      <c r="A107" s="34"/>
      <c r="B107" s="35"/>
      <c r="C107" s="36"/>
      <c r="D107" s="36"/>
      <c r="E107" s="166" t="str">
        <f>E7</f>
        <v>Nástavba budovy MŠ a SPC Demlova 28, Jihlava - inventář</v>
      </c>
      <c r="F107" s="28"/>
      <c r="G107" s="28"/>
      <c r="H107" s="28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89</v>
      </c>
      <c r="D108" s="36"/>
      <c r="E108" s="36"/>
      <c r="F108" s="36"/>
      <c r="G108" s="36"/>
      <c r="H108" s="36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6"/>
      <c r="D109" s="36"/>
      <c r="E109" s="72" t="str">
        <f>E9</f>
        <v>SO 06 - Inventář nástavby - nábytek</v>
      </c>
      <c r="F109" s="36"/>
      <c r="G109" s="36"/>
      <c r="H109" s="36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20</v>
      </c>
      <c r="D111" s="36"/>
      <c r="E111" s="36"/>
      <c r="F111" s="23" t="str">
        <f>F12</f>
        <v>k. ú. Jihlava</v>
      </c>
      <c r="G111" s="36"/>
      <c r="H111" s="36"/>
      <c r="I111" s="28" t="s">
        <v>22</v>
      </c>
      <c r="J111" s="75" t="str">
        <f>IF(J12="","",J12)</f>
        <v>2.5.2024</v>
      </c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5.15" customHeight="1">
      <c r="A113" s="34"/>
      <c r="B113" s="35"/>
      <c r="C113" s="28" t="s">
        <v>24</v>
      </c>
      <c r="D113" s="36"/>
      <c r="E113" s="36"/>
      <c r="F113" s="23" t="str">
        <f>E15</f>
        <v>Statutární město Jihlava</v>
      </c>
      <c r="G113" s="36"/>
      <c r="H113" s="36"/>
      <c r="I113" s="28" t="s">
        <v>32</v>
      </c>
      <c r="J113" s="32" t="str">
        <f>E21</f>
        <v xml:space="preserve"> </v>
      </c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30</v>
      </c>
      <c r="D114" s="36"/>
      <c r="E114" s="36"/>
      <c r="F114" s="23" t="str">
        <f>IF(E18="","",E18)</f>
        <v>Vyplň údaj</v>
      </c>
      <c r="G114" s="36"/>
      <c r="H114" s="36"/>
      <c r="I114" s="28" t="s">
        <v>35</v>
      </c>
      <c r="J114" s="32" t="str">
        <f>E24</f>
        <v xml:space="preserve"> </v>
      </c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0.32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0" customFormat="1" ht="29.28" customHeight="1">
      <c r="A116" s="177"/>
      <c r="B116" s="178"/>
      <c r="C116" s="179" t="s">
        <v>98</v>
      </c>
      <c r="D116" s="180" t="s">
        <v>62</v>
      </c>
      <c r="E116" s="180" t="s">
        <v>58</v>
      </c>
      <c r="F116" s="180" t="s">
        <v>59</v>
      </c>
      <c r="G116" s="180" t="s">
        <v>99</v>
      </c>
      <c r="H116" s="180" t="s">
        <v>100</v>
      </c>
      <c r="I116" s="180" t="s">
        <v>101</v>
      </c>
      <c r="J116" s="180" t="s">
        <v>93</v>
      </c>
      <c r="K116" s="181" t="s">
        <v>102</v>
      </c>
      <c r="L116" s="182"/>
      <c r="M116" s="96" t="s">
        <v>1</v>
      </c>
      <c r="N116" s="97" t="s">
        <v>41</v>
      </c>
      <c r="O116" s="97" t="s">
        <v>103</v>
      </c>
      <c r="P116" s="97" t="s">
        <v>104</v>
      </c>
      <c r="Q116" s="97" t="s">
        <v>105</v>
      </c>
      <c r="R116" s="97" t="s">
        <v>106</v>
      </c>
      <c r="S116" s="97" t="s">
        <v>107</v>
      </c>
      <c r="T116" s="98" t="s">
        <v>108</v>
      </c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</row>
    <row r="117" s="2" customFormat="1" ht="22.8" customHeight="1">
      <c r="A117" s="34"/>
      <c r="B117" s="35"/>
      <c r="C117" s="103" t="s">
        <v>109</v>
      </c>
      <c r="D117" s="36"/>
      <c r="E117" s="36"/>
      <c r="F117" s="36"/>
      <c r="G117" s="36"/>
      <c r="H117" s="36"/>
      <c r="I117" s="36"/>
      <c r="J117" s="183">
        <f>BK117</f>
        <v>0</v>
      </c>
      <c r="K117" s="36"/>
      <c r="L117" s="40"/>
      <c r="M117" s="99"/>
      <c r="N117" s="184"/>
      <c r="O117" s="100"/>
      <c r="P117" s="185">
        <f>P118</f>
        <v>0</v>
      </c>
      <c r="Q117" s="100"/>
      <c r="R117" s="185">
        <f>R118</f>
        <v>0</v>
      </c>
      <c r="S117" s="100"/>
      <c r="T117" s="186">
        <f>T118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3" t="s">
        <v>76</v>
      </c>
      <c r="AU117" s="13" t="s">
        <v>95</v>
      </c>
      <c r="BK117" s="187">
        <f>BK118</f>
        <v>0</v>
      </c>
    </row>
    <row r="118" s="11" customFormat="1" ht="25.92" customHeight="1">
      <c r="A118" s="11"/>
      <c r="B118" s="188"/>
      <c r="C118" s="189"/>
      <c r="D118" s="190" t="s">
        <v>76</v>
      </c>
      <c r="E118" s="191" t="s">
        <v>110</v>
      </c>
      <c r="F118" s="191" t="s">
        <v>111</v>
      </c>
      <c r="G118" s="189"/>
      <c r="H118" s="189"/>
      <c r="I118" s="192"/>
      <c r="J118" s="193">
        <f>BK118</f>
        <v>0</v>
      </c>
      <c r="K118" s="189"/>
      <c r="L118" s="194"/>
      <c r="M118" s="195"/>
      <c r="N118" s="196"/>
      <c r="O118" s="196"/>
      <c r="P118" s="197">
        <f>SUM(P119:P142)</f>
        <v>0</v>
      </c>
      <c r="Q118" s="196"/>
      <c r="R118" s="197">
        <f>SUM(R119:R142)</f>
        <v>0</v>
      </c>
      <c r="S118" s="196"/>
      <c r="T118" s="198">
        <f>SUM(T119:T142)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199" t="s">
        <v>87</v>
      </c>
      <c r="AT118" s="200" t="s">
        <v>76</v>
      </c>
      <c r="AU118" s="200" t="s">
        <v>77</v>
      </c>
      <c r="AY118" s="199" t="s">
        <v>112</v>
      </c>
      <c r="BK118" s="201">
        <f>SUM(BK119:BK142)</f>
        <v>0</v>
      </c>
    </row>
    <row r="119" s="2" customFormat="1" ht="62.7" customHeight="1">
      <c r="A119" s="34"/>
      <c r="B119" s="35"/>
      <c r="C119" s="202" t="s">
        <v>85</v>
      </c>
      <c r="D119" s="202" t="s">
        <v>113</v>
      </c>
      <c r="E119" s="203" t="s">
        <v>114</v>
      </c>
      <c r="F119" s="204" t="s">
        <v>115</v>
      </c>
      <c r="G119" s="205" t="s">
        <v>116</v>
      </c>
      <c r="H119" s="206">
        <v>4</v>
      </c>
      <c r="I119" s="207"/>
      <c r="J119" s="208">
        <f>ROUND(I119*H119,2)</f>
        <v>0</v>
      </c>
      <c r="K119" s="204" t="s">
        <v>1</v>
      </c>
      <c r="L119" s="40"/>
      <c r="M119" s="209" t="s">
        <v>1</v>
      </c>
      <c r="N119" s="210" t="s">
        <v>42</v>
      </c>
      <c r="O119" s="87"/>
      <c r="P119" s="211">
        <f>O119*H119</f>
        <v>0</v>
      </c>
      <c r="Q119" s="211">
        <v>0</v>
      </c>
      <c r="R119" s="211">
        <f>Q119*H119</f>
        <v>0</v>
      </c>
      <c r="S119" s="211">
        <v>0</v>
      </c>
      <c r="T119" s="212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213" t="s">
        <v>117</v>
      </c>
      <c r="AT119" s="213" t="s">
        <v>113</v>
      </c>
      <c r="AU119" s="213" t="s">
        <v>85</v>
      </c>
      <c r="AY119" s="13" t="s">
        <v>112</v>
      </c>
      <c r="BE119" s="214">
        <f>IF(N119="základní",J119,0)</f>
        <v>0</v>
      </c>
      <c r="BF119" s="214">
        <f>IF(N119="snížená",J119,0)</f>
        <v>0</v>
      </c>
      <c r="BG119" s="214">
        <f>IF(N119="zákl. přenesená",J119,0)</f>
        <v>0</v>
      </c>
      <c r="BH119" s="214">
        <f>IF(N119="sníž. přenesená",J119,0)</f>
        <v>0</v>
      </c>
      <c r="BI119" s="214">
        <f>IF(N119="nulová",J119,0)</f>
        <v>0</v>
      </c>
      <c r="BJ119" s="13" t="s">
        <v>85</v>
      </c>
      <c r="BK119" s="214">
        <f>ROUND(I119*H119,2)</f>
        <v>0</v>
      </c>
      <c r="BL119" s="13" t="s">
        <v>117</v>
      </c>
      <c r="BM119" s="213" t="s">
        <v>118</v>
      </c>
    </row>
    <row r="120" s="2" customFormat="1">
      <c r="A120" s="34"/>
      <c r="B120" s="35"/>
      <c r="C120" s="36"/>
      <c r="D120" s="215" t="s">
        <v>119</v>
      </c>
      <c r="E120" s="36"/>
      <c r="F120" s="216" t="s">
        <v>120</v>
      </c>
      <c r="G120" s="36"/>
      <c r="H120" s="36"/>
      <c r="I120" s="217"/>
      <c r="J120" s="36"/>
      <c r="K120" s="36"/>
      <c r="L120" s="40"/>
      <c r="M120" s="218"/>
      <c r="N120" s="219"/>
      <c r="O120" s="87"/>
      <c r="P120" s="87"/>
      <c r="Q120" s="87"/>
      <c r="R120" s="87"/>
      <c r="S120" s="87"/>
      <c r="T120" s="88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3" t="s">
        <v>119</v>
      </c>
      <c r="AU120" s="13" t="s">
        <v>85</v>
      </c>
    </row>
    <row r="121" s="2" customFormat="1" ht="33" customHeight="1">
      <c r="A121" s="34"/>
      <c r="B121" s="35"/>
      <c r="C121" s="202" t="s">
        <v>87</v>
      </c>
      <c r="D121" s="202" t="s">
        <v>113</v>
      </c>
      <c r="E121" s="203" t="s">
        <v>121</v>
      </c>
      <c r="F121" s="204" t="s">
        <v>122</v>
      </c>
      <c r="G121" s="205" t="s">
        <v>116</v>
      </c>
      <c r="H121" s="206">
        <v>6</v>
      </c>
      <c r="I121" s="207"/>
      <c r="J121" s="208">
        <f>ROUND(I121*H121,2)</f>
        <v>0</v>
      </c>
      <c r="K121" s="204" t="s">
        <v>1</v>
      </c>
      <c r="L121" s="40"/>
      <c r="M121" s="209" t="s">
        <v>1</v>
      </c>
      <c r="N121" s="210" t="s">
        <v>42</v>
      </c>
      <c r="O121" s="87"/>
      <c r="P121" s="211">
        <f>O121*H121</f>
        <v>0</v>
      </c>
      <c r="Q121" s="211">
        <v>0</v>
      </c>
      <c r="R121" s="211">
        <f>Q121*H121</f>
        <v>0</v>
      </c>
      <c r="S121" s="211">
        <v>0</v>
      </c>
      <c r="T121" s="212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13" t="s">
        <v>117</v>
      </c>
      <c r="AT121" s="213" t="s">
        <v>113</v>
      </c>
      <c r="AU121" s="213" t="s">
        <v>85</v>
      </c>
      <c r="AY121" s="13" t="s">
        <v>112</v>
      </c>
      <c r="BE121" s="214">
        <f>IF(N121="základní",J121,0)</f>
        <v>0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13" t="s">
        <v>85</v>
      </c>
      <c r="BK121" s="214">
        <f>ROUND(I121*H121,2)</f>
        <v>0</v>
      </c>
      <c r="BL121" s="13" t="s">
        <v>117</v>
      </c>
      <c r="BM121" s="213" t="s">
        <v>123</v>
      </c>
    </row>
    <row r="122" s="2" customFormat="1">
      <c r="A122" s="34"/>
      <c r="B122" s="35"/>
      <c r="C122" s="36"/>
      <c r="D122" s="215" t="s">
        <v>119</v>
      </c>
      <c r="E122" s="36"/>
      <c r="F122" s="216" t="s">
        <v>122</v>
      </c>
      <c r="G122" s="36"/>
      <c r="H122" s="36"/>
      <c r="I122" s="217"/>
      <c r="J122" s="36"/>
      <c r="K122" s="36"/>
      <c r="L122" s="40"/>
      <c r="M122" s="218"/>
      <c r="N122" s="219"/>
      <c r="O122" s="87"/>
      <c r="P122" s="87"/>
      <c r="Q122" s="87"/>
      <c r="R122" s="87"/>
      <c r="S122" s="87"/>
      <c r="T122" s="88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3" t="s">
        <v>119</v>
      </c>
      <c r="AU122" s="13" t="s">
        <v>85</v>
      </c>
    </row>
    <row r="123" s="2" customFormat="1" ht="55.5" customHeight="1">
      <c r="A123" s="34"/>
      <c r="B123" s="35"/>
      <c r="C123" s="202" t="s">
        <v>124</v>
      </c>
      <c r="D123" s="202" t="s">
        <v>113</v>
      </c>
      <c r="E123" s="203" t="s">
        <v>125</v>
      </c>
      <c r="F123" s="204" t="s">
        <v>126</v>
      </c>
      <c r="G123" s="205" t="s">
        <v>116</v>
      </c>
      <c r="H123" s="206">
        <v>1</v>
      </c>
      <c r="I123" s="207"/>
      <c r="J123" s="208">
        <f>ROUND(I123*H123,2)</f>
        <v>0</v>
      </c>
      <c r="K123" s="204" t="s">
        <v>1</v>
      </c>
      <c r="L123" s="40"/>
      <c r="M123" s="209" t="s">
        <v>1</v>
      </c>
      <c r="N123" s="210" t="s">
        <v>42</v>
      </c>
      <c r="O123" s="87"/>
      <c r="P123" s="211">
        <f>O123*H123</f>
        <v>0</v>
      </c>
      <c r="Q123" s="211">
        <v>0</v>
      </c>
      <c r="R123" s="211">
        <f>Q123*H123</f>
        <v>0</v>
      </c>
      <c r="S123" s="211">
        <v>0</v>
      </c>
      <c r="T123" s="212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13" t="s">
        <v>117</v>
      </c>
      <c r="AT123" s="213" t="s">
        <v>113</v>
      </c>
      <c r="AU123" s="213" t="s">
        <v>85</v>
      </c>
      <c r="AY123" s="13" t="s">
        <v>112</v>
      </c>
      <c r="BE123" s="214">
        <f>IF(N123="základní",J123,0)</f>
        <v>0</v>
      </c>
      <c r="BF123" s="214">
        <f>IF(N123="snížená",J123,0)</f>
        <v>0</v>
      </c>
      <c r="BG123" s="214">
        <f>IF(N123="zákl. přenesená",J123,0)</f>
        <v>0</v>
      </c>
      <c r="BH123" s="214">
        <f>IF(N123="sníž. přenesená",J123,0)</f>
        <v>0</v>
      </c>
      <c r="BI123" s="214">
        <f>IF(N123="nulová",J123,0)</f>
        <v>0</v>
      </c>
      <c r="BJ123" s="13" t="s">
        <v>85</v>
      </c>
      <c r="BK123" s="214">
        <f>ROUND(I123*H123,2)</f>
        <v>0</v>
      </c>
      <c r="BL123" s="13" t="s">
        <v>117</v>
      </c>
      <c r="BM123" s="213" t="s">
        <v>127</v>
      </c>
    </row>
    <row r="124" s="2" customFormat="1">
      <c r="A124" s="34"/>
      <c r="B124" s="35"/>
      <c r="C124" s="36"/>
      <c r="D124" s="215" t="s">
        <v>119</v>
      </c>
      <c r="E124" s="36"/>
      <c r="F124" s="216" t="s">
        <v>126</v>
      </c>
      <c r="G124" s="36"/>
      <c r="H124" s="36"/>
      <c r="I124" s="217"/>
      <c r="J124" s="36"/>
      <c r="K124" s="36"/>
      <c r="L124" s="40"/>
      <c r="M124" s="218"/>
      <c r="N124" s="219"/>
      <c r="O124" s="87"/>
      <c r="P124" s="87"/>
      <c r="Q124" s="87"/>
      <c r="R124" s="87"/>
      <c r="S124" s="87"/>
      <c r="T124" s="88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3" t="s">
        <v>119</v>
      </c>
      <c r="AU124" s="13" t="s">
        <v>85</v>
      </c>
    </row>
    <row r="125" s="2" customFormat="1" ht="66.75" customHeight="1">
      <c r="A125" s="34"/>
      <c r="B125" s="35"/>
      <c r="C125" s="202" t="s">
        <v>128</v>
      </c>
      <c r="D125" s="202" t="s">
        <v>113</v>
      </c>
      <c r="E125" s="203" t="s">
        <v>129</v>
      </c>
      <c r="F125" s="204" t="s">
        <v>130</v>
      </c>
      <c r="G125" s="205" t="s">
        <v>116</v>
      </c>
      <c r="H125" s="206">
        <v>36</v>
      </c>
      <c r="I125" s="207"/>
      <c r="J125" s="208">
        <f>ROUND(I125*H125,2)</f>
        <v>0</v>
      </c>
      <c r="K125" s="204" t="s">
        <v>1</v>
      </c>
      <c r="L125" s="40"/>
      <c r="M125" s="209" t="s">
        <v>1</v>
      </c>
      <c r="N125" s="210" t="s">
        <v>42</v>
      </c>
      <c r="O125" s="87"/>
      <c r="P125" s="211">
        <f>O125*H125</f>
        <v>0</v>
      </c>
      <c r="Q125" s="211">
        <v>0</v>
      </c>
      <c r="R125" s="211">
        <f>Q125*H125</f>
        <v>0</v>
      </c>
      <c r="S125" s="211">
        <v>0</v>
      </c>
      <c r="T125" s="212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13" t="s">
        <v>117</v>
      </c>
      <c r="AT125" s="213" t="s">
        <v>113</v>
      </c>
      <c r="AU125" s="213" t="s">
        <v>85</v>
      </c>
      <c r="AY125" s="13" t="s">
        <v>112</v>
      </c>
      <c r="BE125" s="214">
        <f>IF(N125="základní",J125,0)</f>
        <v>0</v>
      </c>
      <c r="BF125" s="214">
        <f>IF(N125="snížená",J125,0)</f>
        <v>0</v>
      </c>
      <c r="BG125" s="214">
        <f>IF(N125="zákl. přenesená",J125,0)</f>
        <v>0</v>
      </c>
      <c r="BH125" s="214">
        <f>IF(N125="sníž. přenesená",J125,0)</f>
        <v>0</v>
      </c>
      <c r="BI125" s="214">
        <f>IF(N125="nulová",J125,0)</f>
        <v>0</v>
      </c>
      <c r="BJ125" s="13" t="s">
        <v>85</v>
      </c>
      <c r="BK125" s="214">
        <f>ROUND(I125*H125,2)</f>
        <v>0</v>
      </c>
      <c r="BL125" s="13" t="s">
        <v>117</v>
      </c>
      <c r="BM125" s="213" t="s">
        <v>131</v>
      </c>
    </row>
    <row r="126" s="2" customFormat="1">
      <c r="A126" s="34"/>
      <c r="B126" s="35"/>
      <c r="C126" s="36"/>
      <c r="D126" s="215" t="s">
        <v>119</v>
      </c>
      <c r="E126" s="36"/>
      <c r="F126" s="216" t="s">
        <v>130</v>
      </c>
      <c r="G126" s="36"/>
      <c r="H126" s="36"/>
      <c r="I126" s="217"/>
      <c r="J126" s="36"/>
      <c r="K126" s="36"/>
      <c r="L126" s="40"/>
      <c r="M126" s="218"/>
      <c r="N126" s="219"/>
      <c r="O126" s="87"/>
      <c r="P126" s="87"/>
      <c r="Q126" s="87"/>
      <c r="R126" s="87"/>
      <c r="S126" s="87"/>
      <c r="T126" s="88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3" t="s">
        <v>119</v>
      </c>
      <c r="AU126" s="13" t="s">
        <v>85</v>
      </c>
    </row>
    <row r="127" s="2" customFormat="1" ht="24.15" customHeight="1">
      <c r="A127" s="34"/>
      <c r="B127" s="35"/>
      <c r="C127" s="202" t="s">
        <v>132</v>
      </c>
      <c r="D127" s="202" t="s">
        <v>113</v>
      </c>
      <c r="E127" s="203" t="s">
        <v>133</v>
      </c>
      <c r="F127" s="204" t="s">
        <v>134</v>
      </c>
      <c r="G127" s="205" t="s">
        <v>116</v>
      </c>
      <c r="H127" s="206">
        <v>10</v>
      </c>
      <c r="I127" s="207"/>
      <c r="J127" s="208">
        <f>ROUND(I127*H127,2)</f>
        <v>0</v>
      </c>
      <c r="K127" s="204" t="s">
        <v>1</v>
      </c>
      <c r="L127" s="40"/>
      <c r="M127" s="209" t="s">
        <v>1</v>
      </c>
      <c r="N127" s="210" t="s">
        <v>42</v>
      </c>
      <c r="O127" s="87"/>
      <c r="P127" s="211">
        <f>O127*H127</f>
        <v>0</v>
      </c>
      <c r="Q127" s="211">
        <v>0</v>
      </c>
      <c r="R127" s="211">
        <f>Q127*H127</f>
        <v>0</v>
      </c>
      <c r="S127" s="211">
        <v>0</v>
      </c>
      <c r="T127" s="212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3" t="s">
        <v>117</v>
      </c>
      <c r="AT127" s="213" t="s">
        <v>113</v>
      </c>
      <c r="AU127" s="213" t="s">
        <v>85</v>
      </c>
      <c r="AY127" s="13" t="s">
        <v>112</v>
      </c>
      <c r="BE127" s="214">
        <f>IF(N127="základní",J127,0)</f>
        <v>0</v>
      </c>
      <c r="BF127" s="214">
        <f>IF(N127="snížená",J127,0)</f>
        <v>0</v>
      </c>
      <c r="BG127" s="214">
        <f>IF(N127="zákl. přenesená",J127,0)</f>
        <v>0</v>
      </c>
      <c r="BH127" s="214">
        <f>IF(N127="sníž. přenesená",J127,0)</f>
        <v>0</v>
      </c>
      <c r="BI127" s="214">
        <f>IF(N127="nulová",J127,0)</f>
        <v>0</v>
      </c>
      <c r="BJ127" s="13" t="s">
        <v>85</v>
      </c>
      <c r="BK127" s="214">
        <f>ROUND(I127*H127,2)</f>
        <v>0</v>
      </c>
      <c r="BL127" s="13" t="s">
        <v>117</v>
      </c>
      <c r="BM127" s="213" t="s">
        <v>135</v>
      </c>
    </row>
    <row r="128" s="2" customFormat="1">
      <c r="A128" s="34"/>
      <c r="B128" s="35"/>
      <c r="C128" s="36"/>
      <c r="D128" s="215" t="s">
        <v>119</v>
      </c>
      <c r="E128" s="36"/>
      <c r="F128" s="216" t="s">
        <v>134</v>
      </c>
      <c r="G128" s="36"/>
      <c r="H128" s="36"/>
      <c r="I128" s="217"/>
      <c r="J128" s="36"/>
      <c r="K128" s="36"/>
      <c r="L128" s="40"/>
      <c r="M128" s="218"/>
      <c r="N128" s="219"/>
      <c r="O128" s="87"/>
      <c r="P128" s="87"/>
      <c r="Q128" s="87"/>
      <c r="R128" s="87"/>
      <c r="S128" s="87"/>
      <c r="T128" s="88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3" t="s">
        <v>119</v>
      </c>
      <c r="AU128" s="13" t="s">
        <v>85</v>
      </c>
    </row>
    <row r="129" s="2" customFormat="1" ht="24.15" customHeight="1">
      <c r="A129" s="34"/>
      <c r="B129" s="35"/>
      <c r="C129" s="202" t="s">
        <v>136</v>
      </c>
      <c r="D129" s="202" t="s">
        <v>113</v>
      </c>
      <c r="E129" s="203" t="s">
        <v>137</v>
      </c>
      <c r="F129" s="204" t="s">
        <v>138</v>
      </c>
      <c r="G129" s="205" t="s">
        <v>116</v>
      </c>
      <c r="H129" s="206">
        <v>6</v>
      </c>
      <c r="I129" s="207"/>
      <c r="J129" s="208">
        <f>ROUND(I129*H129,2)</f>
        <v>0</v>
      </c>
      <c r="K129" s="204" t="s">
        <v>1</v>
      </c>
      <c r="L129" s="40"/>
      <c r="M129" s="209" t="s">
        <v>1</v>
      </c>
      <c r="N129" s="210" t="s">
        <v>42</v>
      </c>
      <c r="O129" s="87"/>
      <c r="P129" s="211">
        <f>O129*H129</f>
        <v>0</v>
      </c>
      <c r="Q129" s="211">
        <v>0</v>
      </c>
      <c r="R129" s="211">
        <f>Q129*H129</f>
        <v>0</v>
      </c>
      <c r="S129" s="211">
        <v>0</v>
      </c>
      <c r="T129" s="212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3" t="s">
        <v>117</v>
      </c>
      <c r="AT129" s="213" t="s">
        <v>113</v>
      </c>
      <c r="AU129" s="213" t="s">
        <v>85</v>
      </c>
      <c r="AY129" s="13" t="s">
        <v>112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3" t="s">
        <v>85</v>
      </c>
      <c r="BK129" s="214">
        <f>ROUND(I129*H129,2)</f>
        <v>0</v>
      </c>
      <c r="BL129" s="13" t="s">
        <v>117</v>
      </c>
      <c r="BM129" s="213" t="s">
        <v>139</v>
      </c>
    </row>
    <row r="130" s="2" customFormat="1">
      <c r="A130" s="34"/>
      <c r="B130" s="35"/>
      <c r="C130" s="36"/>
      <c r="D130" s="215" t="s">
        <v>119</v>
      </c>
      <c r="E130" s="36"/>
      <c r="F130" s="216" t="s">
        <v>140</v>
      </c>
      <c r="G130" s="36"/>
      <c r="H130" s="36"/>
      <c r="I130" s="217"/>
      <c r="J130" s="36"/>
      <c r="K130" s="36"/>
      <c r="L130" s="40"/>
      <c r="M130" s="218"/>
      <c r="N130" s="219"/>
      <c r="O130" s="87"/>
      <c r="P130" s="87"/>
      <c r="Q130" s="87"/>
      <c r="R130" s="87"/>
      <c r="S130" s="87"/>
      <c r="T130" s="88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3" t="s">
        <v>119</v>
      </c>
      <c r="AU130" s="13" t="s">
        <v>85</v>
      </c>
    </row>
    <row r="131" s="2" customFormat="1" ht="37.8" customHeight="1">
      <c r="A131" s="34"/>
      <c r="B131" s="35"/>
      <c r="C131" s="202" t="s">
        <v>141</v>
      </c>
      <c r="D131" s="202" t="s">
        <v>113</v>
      </c>
      <c r="E131" s="203" t="s">
        <v>142</v>
      </c>
      <c r="F131" s="204" t="s">
        <v>143</v>
      </c>
      <c r="G131" s="205" t="s">
        <v>116</v>
      </c>
      <c r="H131" s="206">
        <v>9</v>
      </c>
      <c r="I131" s="207"/>
      <c r="J131" s="208">
        <f>ROUND(I131*H131,2)</f>
        <v>0</v>
      </c>
      <c r="K131" s="204" t="s">
        <v>1</v>
      </c>
      <c r="L131" s="40"/>
      <c r="M131" s="209" t="s">
        <v>1</v>
      </c>
      <c r="N131" s="210" t="s">
        <v>42</v>
      </c>
      <c r="O131" s="87"/>
      <c r="P131" s="211">
        <f>O131*H131</f>
        <v>0</v>
      </c>
      <c r="Q131" s="211">
        <v>0</v>
      </c>
      <c r="R131" s="211">
        <f>Q131*H131</f>
        <v>0</v>
      </c>
      <c r="S131" s="211">
        <v>0</v>
      </c>
      <c r="T131" s="212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3" t="s">
        <v>117</v>
      </c>
      <c r="AT131" s="213" t="s">
        <v>113</v>
      </c>
      <c r="AU131" s="213" t="s">
        <v>85</v>
      </c>
      <c r="AY131" s="13" t="s">
        <v>112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13" t="s">
        <v>85</v>
      </c>
      <c r="BK131" s="214">
        <f>ROUND(I131*H131,2)</f>
        <v>0</v>
      </c>
      <c r="BL131" s="13" t="s">
        <v>117</v>
      </c>
      <c r="BM131" s="213" t="s">
        <v>144</v>
      </c>
    </row>
    <row r="132" s="2" customFormat="1">
      <c r="A132" s="34"/>
      <c r="B132" s="35"/>
      <c r="C132" s="36"/>
      <c r="D132" s="215" t="s">
        <v>119</v>
      </c>
      <c r="E132" s="36"/>
      <c r="F132" s="216" t="s">
        <v>143</v>
      </c>
      <c r="G132" s="36"/>
      <c r="H132" s="36"/>
      <c r="I132" s="217"/>
      <c r="J132" s="36"/>
      <c r="K132" s="36"/>
      <c r="L132" s="40"/>
      <c r="M132" s="218"/>
      <c r="N132" s="219"/>
      <c r="O132" s="87"/>
      <c r="P132" s="87"/>
      <c r="Q132" s="87"/>
      <c r="R132" s="87"/>
      <c r="S132" s="87"/>
      <c r="T132" s="88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3" t="s">
        <v>119</v>
      </c>
      <c r="AU132" s="13" t="s">
        <v>85</v>
      </c>
    </row>
    <row r="133" s="2" customFormat="1" ht="62.7" customHeight="1">
      <c r="A133" s="34"/>
      <c r="B133" s="35"/>
      <c r="C133" s="202" t="s">
        <v>8</v>
      </c>
      <c r="D133" s="202" t="s">
        <v>113</v>
      </c>
      <c r="E133" s="203" t="s">
        <v>145</v>
      </c>
      <c r="F133" s="204" t="s">
        <v>146</v>
      </c>
      <c r="G133" s="205" t="s">
        <v>116</v>
      </c>
      <c r="H133" s="206">
        <v>1</v>
      </c>
      <c r="I133" s="207"/>
      <c r="J133" s="208">
        <f>ROUND(I133*H133,2)</f>
        <v>0</v>
      </c>
      <c r="K133" s="204" t="s">
        <v>1</v>
      </c>
      <c r="L133" s="40"/>
      <c r="M133" s="209" t="s">
        <v>1</v>
      </c>
      <c r="N133" s="210" t="s">
        <v>42</v>
      </c>
      <c r="O133" s="87"/>
      <c r="P133" s="211">
        <f>O133*H133</f>
        <v>0</v>
      </c>
      <c r="Q133" s="211">
        <v>0</v>
      </c>
      <c r="R133" s="211">
        <f>Q133*H133</f>
        <v>0</v>
      </c>
      <c r="S133" s="211">
        <v>0</v>
      </c>
      <c r="T133" s="21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3" t="s">
        <v>117</v>
      </c>
      <c r="AT133" s="213" t="s">
        <v>113</v>
      </c>
      <c r="AU133" s="213" t="s">
        <v>85</v>
      </c>
      <c r="AY133" s="13" t="s">
        <v>112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3" t="s">
        <v>85</v>
      </c>
      <c r="BK133" s="214">
        <f>ROUND(I133*H133,2)</f>
        <v>0</v>
      </c>
      <c r="BL133" s="13" t="s">
        <v>117</v>
      </c>
      <c r="BM133" s="213" t="s">
        <v>147</v>
      </c>
    </row>
    <row r="134" s="2" customFormat="1">
      <c r="A134" s="34"/>
      <c r="B134" s="35"/>
      <c r="C134" s="36"/>
      <c r="D134" s="215" t="s">
        <v>119</v>
      </c>
      <c r="E134" s="36"/>
      <c r="F134" s="216" t="s">
        <v>146</v>
      </c>
      <c r="G134" s="36"/>
      <c r="H134" s="36"/>
      <c r="I134" s="217"/>
      <c r="J134" s="36"/>
      <c r="K134" s="36"/>
      <c r="L134" s="40"/>
      <c r="M134" s="218"/>
      <c r="N134" s="219"/>
      <c r="O134" s="87"/>
      <c r="P134" s="87"/>
      <c r="Q134" s="87"/>
      <c r="R134" s="87"/>
      <c r="S134" s="87"/>
      <c r="T134" s="88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3" t="s">
        <v>119</v>
      </c>
      <c r="AU134" s="13" t="s">
        <v>85</v>
      </c>
    </row>
    <row r="135" s="2" customFormat="1" ht="44.25" customHeight="1">
      <c r="A135" s="34"/>
      <c r="B135" s="35"/>
      <c r="C135" s="202" t="s">
        <v>148</v>
      </c>
      <c r="D135" s="202" t="s">
        <v>113</v>
      </c>
      <c r="E135" s="203" t="s">
        <v>149</v>
      </c>
      <c r="F135" s="204" t="s">
        <v>150</v>
      </c>
      <c r="G135" s="205" t="s">
        <v>116</v>
      </c>
      <c r="H135" s="206">
        <v>2</v>
      </c>
      <c r="I135" s="207"/>
      <c r="J135" s="208">
        <f>ROUND(I135*H135,2)</f>
        <v>0</v>
      </c>
      <c r="K135" s="204" t="s">
        <v>1</v>
      </c>
      <c r="L135" s="40"/>
      <c r="M135" s="209" t="s">
        <v>1</v>
      </c>
      <c r="N135" s="210" t="s">
        <v>42</v>
      </c>
      <c r="O135" s="87"/>
      <c r="P135" s="211">
        <f>O135*H135</f>
        <v>0</v>
      </c>
      <c r="Q135" s="211">
        <v>0</v>
      </c>
      <c r="R135" s="211">
        <f>Q135*H135</f>
        <v>0</v>
      </c>
      <c r="S135" s="211">
        <v>0</v>
      </c>
      <c r="T135" s="21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3" t="s">
        <v>117</v>
      </c>
      <c r="AT135" s="213" t="s">
        <v>113</v>
      </c>
      <c r="AU135" s="213" t="s">
        <v>85</v>
      </c>
      <c r="AY135" s="13" t="s">
        <v>112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13" t="s">
        <v>85</v>
      </c>
      <c r="BK135" s="214">
        <f>ROUND(I135*H135,2)</f>
        <v>0</v>
      </c>
      <c r="BL135" s="13" t="s">
        <v>117</v>
      </c>
      <c r="BM135" s="213" t="s">
        <v>151</v>
      </c>
    </row>
    <row r="136" s="2" customFormat="1">
      <c r="A136" s="34"/>
      <c r="B136" s="35"/>
      <c r="C136" s="36"/>
      <c r="D136" s="215" t="s">
        <v>119</v>
      </c>
      <c r="E136" s="36"/>
      <c r="F136" s="216" t="s">
        <v>150</v>
      </c>
      <c r="G136" s="36"/>
      <c r="H136" s="36"/>
      <c r="I136" s="217"/>
      <c r="J136" s="36"/>
      <c r="K136" s="36"/>
      <c r="L136" s="40"/>
      <c r="M136" s="218"/>
      <c r="N136" s="219"/>
      <c r="O136" s="87"/>
      <c r="P136" s="87"/>
      <c r="Q136" s="87"/>
      <c r="R136" s="87"/>
      <c r="S136" s="87"/>
      <c r="T136" s="88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3" t="s">
        <v>119</v>
      </c>
      <c r="AU136" s="13" t="s">
        <v>85</v>
      </c>
    </row>
    <row r="137" s="2" customFormat="1" ht="55.5" customHeight="1">
      <c r="A137" s="34"/>
      <c r="B137" s="35"/>
      <c r="C137" s="202" t="s">
        <v>152</v>
      </c>
      <c r="D137" s="202" t="s">
        <v>113</v>
      </c>
      <c r="E137" s="203" t="s">
        <v>153</v>
      </c>
      <c r="F137" s="204" t="s">
        <v>154</v>
      </c>
      <c r="G137" s="205" t="s">
        <v>116</v>
      </c>
      <c r="H137" s="206">
        <v>1</v>
      </c>
      <c r="I137" s="207"/>
      <c r="J137" s="208">
        <f>ROUND(I137*H137,2)</f>
        <v>0</v>
      </c>
      <c r="K137" s="204" t="s">
        <v>1</v>
      </c>
      <c r="L137" s="40"/>
      <c r="M137" s="209" t="s">
        <v>1</v>
      </c>
      <c r="N137" s="210" t="s">
        <v>42</v>
      </c>
      <c r="O137" s="87"/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3" t="s">
        <v>117</v>
      </c>
      <c r="AT137" s="213" t="s">
        <v>113</v>
      </c>
      <c r="AU137" s="213" t="s">
        <v>85</v>
      </c>
      <c r="AY137" s="13" t="s">
        <v>112</v>
      </c>
      <c r="BE137" s="214">
        <f>IF(N137="základní",J137,0)</f>
        <v>0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13" t="s">
        <v>85</v>
      </c>
      <c r="BK137" s="214">
        <f>ROUND(I137*H137,2)</f>
        <v>0</v>
      </c>
      <c r="BL137" s="13" t="s">
        <v>117</v>
      </c>
      <c r="BM137" s="213" t="s">
        <v>155</v>
      </c>
    </row>
    <row r="138" s="2" customFormat="1">
      <c r="A138" s="34"/>
      <c r="B138" s="35"/>
      <c r="C138" s="36"/>
      <c r="D138" s="215" t="s">
        <v>119</v>
      </c>
      <c r="E138" s="36"/>
      <c r="F138" s="216" t="s">
        <v>154</v>
      </c>
      <c r="G138" s="36"/>
      <c r="H138" s="36"/>
      <c r="I138" s="217"/>
      <c r="J138" s="36"/>
      <c r="K138" s="36"/>
      <c r="L138" s="40"/>
      <c r="M138" s="218"/>
      <c r="N138" s="219"/>
      <c r="O138" s="87"/>
      <c r="P138" s="87"/>
      <c r="Q138" s="87"/>
      <c r="R138" s="87"/>
      <c r="S138" s="87"/>
      <c r="T138" s="88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3" t="s">
        <v>119</v>
      </c>
      <c r="AU138" s="13" t="s">
        <v>85</v>
      </c>
    </row>
    <row r="139" s="2" customFormat="1" ht="24.15" customHeight="1">
      <c r="A139" s="34"/>
      <c r="B139" s="35"/>
      <c r="C139" s="202" t="s">
        <v>156</v>
      </c>
      <c r="D139" s="202" t="s">
        <v>113</v>
      </c>
      <c r="E139" s="203" t="s">
        <v>157</v>
      </c>
      <c r="F139" s="204" t="s">
        <v>158</v>
      </c>
      <c r="G139" s="205" t="s">
        <v>116</v>
      </c>
      <c r="H139" s="206">
        <v>2</v>
      </c>
      <c r="I139" s="207"/>
      <c r="J139" s="208">
        <f>ROUND(I139*H139,2)</f>
        <v>0</v>
      </c>
      <c r="K139" s="204" t="s">
        <v>1</v>
      </c>
      <c r="L139" s="40"/>
      <c r="M139" s="209" t="s">
        <v>1</v>
      </c>
      <c r="N139" s="210" t="s">
        <v>42</v>
      </c>
      <c r="O139" s="87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13" t="s">
        <v>117</v>
      </c>
      <c r="AT139" s="213" t="s">
        <v>113</v>
      </c>
      <c r="AU139" s="213" t="s">
        <v>85</v>
      </c>
      <c r="AY139" s="13" t="s">
        <v>112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3" t="s">
        <v>85</v>
      </c>
      <c r="BK139" s="214">
        <f>ROUND(I139*H139,2)</f>
        <v>0</v>
      </c>
      <c r="BL139" s="13" t="s">
        <v>117</v>
      </c>
      <c r="BM139" s="213" t="s">
        <v>159</v>
      </c>
    </row>
    <row r="140" s="2" customFormat="1">
      <c r="A140" s="34"/>
      <c r="B140" s="35"/>
      <c r="C140" s="36"/>
      <c r="D140" s="215" t="s">
        <v>119</v>
      </c>
      <c r="E140" s="36"/>
      <c r="F140" s="216" t="s">
        <v>158</v>
      </c>
      <c r="G140" s="36"/>
      <c r="H140" s="36"/>
      <c r="I140" s="217"/>
      <c r="J140" s="36"/>
      <c r="K140" s="36"/>
      <c r="L140" s="40"/>
      <c r="M140" s="218"/>
      <c r="N140" s="219"/>
      <c r="O140" s="87"/>
      <c r="P140" s="87"/>
      <c r="Q140" s="87"/>
      <c r="R140" s="87"/>
      <c r="S140" s="87"/>
      <c r="T140" s="88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3" t="s">
        <v>119</v>
      </c>
      <c r="AU140" s="13" t="s">
        <v>85</v>
      </c>
    </row>
    <row r="141" s="2" customFormat="1" ht="16.5" customHeight="1">
      <c r="A141" s="34"/>
      <c r="B141" s="35"/>
      <c r="C141" s="202" t="s">
        <v>160</v>
      </c>
      <c r="D141" s="202" t="s">
        <v>113</v>
      </c>
      <c r="E141" s="203" t="s">
        <v>161</v>
      </c>
      <c r="F141" s="204" t="s">
        <v>162</v>
      </c>
      <c r="G141" s="205" t="s">
        <v>116</v>
      </c>
      <c r="H141" s="206">
        <v>1</v>
      </c>
      <c r="I141" s="207"/>
      <c r="J141" s="208">
        <f>ROUND(I141*H141,2)</f>
        <v>0</v>
      </c>
      <c r="K141" s="204" t="s">
        <v>1</v>
      </c>
      <c r="L141" s="40"/>
      <c r="M141" s="209" t="s">
        <v>1</v>
      </c>
      <c r="N141" s="210" t="s">
        <v>42</v>
      </c>
      <c r="O141" s="87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3" t="s">
        <v>117</v>
      </c>
      <c r="AT141" s="213" t="s">
        <v>113</v>
      </c>
      <c r="AU141" s="213" t="s">
        <v>85</v>
      </c>
      <c r="AY141" s="13" t="s">
        <v>112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3" t="s">
        <v>85</v>
      </c>
      <c r="BK141" s="214">
        <f>ROUND(I141*H141,2)</f>
        <v>0</v>
      </c>
      <c r="BL141" s="13" t="s">
        <v>117</v>
      </c>
      <c r="BM141" s="213" t="s">
        <v>163</v>
      </c>
    </row>
    <row r="142" s="2" customFormat="1">
      <c r="A142" s="34"/>
      <c r="B142" s="35"/>
      <c r="C142" s="36"/>
      <c r="D142" s="215" t="s">
        <v>119</v>
      </c>
      <c r="E142" s="36"/>
      <c r="F142" s="216" t="s">
        <v>162</v>
      </c>
      <c r="G142" s="36"/>
      <c r="H142" s="36"/>
      <c r="I142" s="217"/>
      <c r="J142" s="36"/>
      <c r="K142" s="36"/>
      <c r="L142" s="40"/>
      <c r="M142" s="220"/>
      <c r="N142" s="221"/>
      <c r="O142" s="222"/>
      <c r="P142" s="222"/>
      <c r="Q142" s="222"/>
      <c r="R142" s="222"/>
      <c r="S142" s="222"/>
      <c r="T142" s="223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3" t="s">
        <v>119</v>
      </c>
      <c r="AU142" s="13" t="s">
        <v>85</v>
      </c>
    </row>
    <row r="143" s="2" customFormat="1" ht="6.96" customHeight="1">
      <c r="A143" s="34"/>
      <c r="B143" s="62"/>
      <c r="C143" s="63"/>
      <c r="D143" s="63"/>
      <c r="E143" s="63"/>
      <c r="F143" s="63"/>
      <c r="G143" s="63"/>
      <c r="H143" s="63"/>
      <c r="I143" s="63"/>
      <c r="J143" s="63"/>
      <c r="K143" s="63"/>
      <c r="L143" s="40"/>
      <c r="M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</sheetData>
  <sheetProtection sheet="1" autoFilter="0" formatColumns="0" formatRows="0" objects="1" scenarios="1" spinCount="100000" saltValue="15c99O1HdAjcVNaYtIcxkQ+rnFGusxALv2Yk4uaNtMnV3qYSDceVykmgYMYR3DOCT7Rge94dYVSyWQ62F2oT8A==" hashValue="/c0gy7jGWbpfdvWCu5RMig3nzbzh0Nujzhc6zWgSMPYYLOWEGg2Zkl9DMK9cno3GM7LuEwUd1oi2EWlfdHdKLg==" algorithmName="SHA-512" password="CC35"/>
  <autoFilter ref="C116:K142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TOMČÁK Jan</dc:creator>
  <cp:lastModifiedBy>TOMČÁK Jan</cp:lastModifiedBy>
  <dcterms:created xsi:type="dcterms:W3CDTF">2025-06-25T06:57:49Z</dcterms:created>
  <dcterms:modified xsi:type="dcterms:W3CDTF">2025-06-25T06:57:51Z</dcterms:modified>
</cp:coreProperties>
</file>