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1 - Oprava bytu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Oprava bytu'!$C$140:$K$502</definedName>
    <definedName name="_xlnm.Print_Area" localSheetId="1">'01 - Oprava bytu'!$C$4:$J$76,'01 - Oprava bytu'!$C$82:$J$122,'01 - Oprava bytu'!$C$128:$K$502</definedName>
    <definedName name="_xlnm.Print_Titles" localSheetId="1">'01 - Oprava bytu'!$140:$140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502"/>
  <c r="BH502"/>
  <c r="BG502"/>
  <c r="BE502"/>
  <c r="T502"/>
  <c r="R502"/>
  <c r="P502"/>
  <c r="BI501"/>
  <c r="BH501"/>
  <c r="BG501"/>
  <c r="BE501"/>
  <c r="T501"/>
  <c r="R501"/>
  <c r="P501"/>
  <c r="BI491"/>
  <c r="BH491"/>
  <c r="BG491"/>
  <c r="BE491"/>
  <c r="T491"/>
  <c r="R491"/>
  <c r="P491"/>
  <c r="BI490"/>
  <c r="BH490"/>
  <c r="BG490"/>
  <c r="BE490"/>
  <c r="T490"/>
  <c r="R490"/>
  <c r="P490"/>
  <c r="BI480"/>
  <c r="BH480"/>
  <c r="BG480"/>
  <c r="BE480"/>
  <c r="T480"/>
  <c r="R480"/>
  <c r="P480"/>
  <c r="BI478"/>
  <c r="BH478"/>
  <c r="BG478"/>
  <c r="BE478"/>
  <c r="T478"/>
  <c r="R478"/>
  <c r="P478"/>
  <c r="BI477"/>
  <c r="BH477"/>
  <c r="BG477"/>
  <c r="BE477"/>
  <c r="T477"/>
  <c r="R477"/>
  <c r="P477"/>
  <c r="BI476"/>
  <c r="BH476"/>
  <c r="BG476"/>
  <c r="BE476"/>
  <c r="T476"/>
  <c r="R476"/>
  <c r="P476"/>
  <c r="BI475"/>
  <c r="BH475"/>
  <c r="BG475"/>
  <c r="BE475"/>
  <c r="T475"/>
  <c r="R475"/>
  <c r="P475"/>
  <c r="BI474"/>
  <c r="BH474"/>
  <c r="BG474"/>
  <c r="BE474"/>
  <c r="T474"/>
  <c r="R474"/>
  <c r="P474"/>
  <c r="BI473"/>
  <c r="BH473"/>
  <c r="BG473"/>
  <c r="BE473"/>
  <c r="T473"/>
  <c r="R473"/>
  <c r="P473"/>
  <c r="BI472"/>
  <c r="BH472"/>
  <c r="BG472"/>
  <c r="BE472"/>
  <c r="T472"/>
  <c r="R472"/>
  <c r="P472"/>
  <c r="BI471"/>
  <c r="BH471"/>
  <c r="BG471"/>
  <c r="BE471"/>
  <c r="T471"/>
  <c r="R471"/>
  <c r="P471"/>
  <c r="BI467"/>
  <c r="BH467"/>
  <c r="BG467"/>
  <c r="BE467"/>
  <c r="T467"/>
  <c r="R467"/>
  <c r="P467"/>
  <c r="BI466"/>
  <c r="BH466"/>
  <c r="BG466"/>
  <c r="BE466"/>
  <c r="T466"/>
  <c r="R466"/>
  <c r="P466"/>
  <c r="BI465"/>
  <c r="BH465"/>
  <c r="BG465"/>
  <c r="BE465"/>
  <c r="T465"/>
  <c r="R465"/>
  <c r="P465"/>
  <c r="BI464"/>
  <c r="BH464"/>
  <c r="BG464"/>
  <c r="BE464"/>
  <c r="T464"/>
  <c r="R464"/>
  <c r="P464"/>
  <c r="BI458"/>
  <c r="BH458"/>
  <c r="BG458"/>
  <c r="BE458"/>
  <c r="T458"/>
  <c r="R458"/>
  <c r="P458"/>
  <c r="BI456"/>
  <c r="BH456"/>
  <c r="BG456"/>
  <c r="BE456"/>
  <c r="T456"/>
  <c r="R456"/>
  <c r="P456"/>
  <c r="BI453"/>
  <c r="BH453"/>
  <c r="BG453"/>
  <c r="BE453"/>
  <c r="T453"/>
  <c r="R453"/>
  <c r="P453"/>
  <c r="BI452"/>
  <c r="BH452"/>
  <c r="BG452"/>
  <c r="BE452"/>
  <c r="T452"/>
  <c r="R452"/>
  <c r="P452"/>
  <c r="BI450"/>
  <c r="BH450"/>
  <c r="BG450"/>
  <c r="BE450"/>
  <c r="T450"/>
  <c r="R450"/>
  <c r="P450"/>
  <c r="BI447"/>
  <c r="BH447"/>
  <c r="BG447"/>
  <c r="BE447"/>
  <c r="T447"/>
  <c r="R447"/>
  <c r="P447"/>
  <c r="BI446"/>
  <c r="BH446"/>
  <c r="BG446"/>
  <c r="BE446"/>
  <c r="T446"/>
  <c r="R446"/>
  <c r="P446"/>
  <c r="BI444"/>
  <c r="BH444"/>
  <c r="BG444"/>
  <c r="BE444"/>
  <c r="T444"/>
  <c r="R444"/>
  <c r="P444"/>
  <c r="BI441"/>
  <c r="BH441"/>
  <c r="BG441"/>
  <c r="BE441"/>
  <c r="T441"/>
  <c r="R441"/>
  <c r="P441"/>
  <c r="BI439"/>
  <c r="BH439"/>
  <c r="BG439"/>
  <c r="BE439"/>
  <c r="T439"/>
  <c r="R439"/>
  <c r="P439"/>
  <c r="BI437"/>
  <c r="BH437"/>
  <c r="BG437"/>
  <c r="BE437"/>
  <c r="T437"/>
  <c r="R437"/>
  <c r="P437"/>
  <c r="BI430"/>
  <c r="BH430"/>
  <c r="BG430"/>
  <c r="BE430"/>
  <c r="T430"/>
  <c r="R430"/>
  <c r="P430"/>
  <c r="BI421"/>
  <c r="BH421"/>
  <c r="BG421"/>
  <c r="BE421"/>
  <c r="T421"/>
  <c r="R421"/>
  <c r="P421"/>
  <c r="BI419"/>
  <c r="BH419"/>
  <c r="BG419"/>
  <c r="BE419"/>
  <c r="T419"/>
  <c r="R419"/>
  <c r="P419"/>
  <c r="BI416"/>
  <c r="BH416"/>
  <c r="BG416"/>
  <c r="BE416"/>
  <c r="T416"/>
  <c r="R416"/>
  <c r="P416"/>
  <c r="BI413"/>
  <c r="BH413"/>
  <c r="BG413"/>
  <c r="BE413"/>
  <c r="T413"/>
  <c r="R413"/>
  <c r="P413"/>
  <c r="BI412"/>
  <c r="BH412"/>
  <c r="BG412"/>
  <c r="BE412"/>
  <c r="T412"/>
  <c r="R412"/>
  <c r="P412"/>
  <c r="BI409"/>
  <c r="BH409"/>
  <c r="BG409"/>
  <c r="BE409"/>
  <c r="T409"/>
  <c r="R409"/>
  <c r="P409"/>
  <c r="BI407"/>
  <c r="BH407"/>
  <c r="BG407"/>
  <c r="BE407"/>
  <c r="T407"/>
  <c r="R407"/>
  <c r="P407"/>
  <c r="BI406"/>
  <c r="BH406"/>
  <c r="BG406"/>
  <c r="BE406"/>
  <c r="T406"/>
  <c r="R406"/>
  <c r="P406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399"/>
  <c r="BH399"/>
  <c r="BG399"/>
  <c r="BE399"/>
  <c r="T399"/>
  <c r="R399"/>
  <c r="P399"/>
  <c r="BI396"/>
  <c r="BH396"/>
  <c r="BG396"/>
  <c r="BE396"/>
  <c r="T396"/>
  <c r="R396"/>
  <c r="P396"/>
  <c r="BI393"/>
  <c r="BH393"/>
  <c r="BG393"/>
  <c r="BE393"/>
  <c r="T393"/>
  <c r="R393"/>
  <c r="P393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5"/>
  <c r="BH375"/>
  <c r="BG375"/>
  <c r="BE375"/>
  <c r="T375"/>
  <c r="R375"/>
  <c r="P375"/>
  <c r="BI373"/>
  <c r="BH373"/>
  <c r="BG373"/>
  <c r="BE373"/>
  <c r="T373"/>
  <c r="R373"/>
  <c r="P373"/>
  <c r="BI372"/>
  <c r="BH372"/>
  <c r="BG372"/>
  <c r="BE372"/>
  <c r="T372"/>
  <c r="R372"/>
  <c r="P372"/>
  <c r="BI369"/>
  <c r="BH369"/>
  <c r="BG369"/>
  <c r="BE369"/>
  <c r="T369"/>
  <c r="R369"/>
  <c r="P369"/>
  <c r="BI367"/>
  <c r="BH367"/>
  <c r="BG367"/>
  <c r="BE367"/>
  <c r="T367"/>
  <c r="R367"/>
  <c r="P367"/>
  <c r="BI366"/>
  <c r="BH366"/>
  <c r="BG366"/>
  <c r="BE366"/>
  <c r="T366"/>
  <c r="R366"/>
  <c r="P366"/>
  <c r="BI363"/>
  <c r="BH363"/>
  <c r="BG363"/>
  <c r="BE363"/>
  <c r="T363"/>
  <c r="R363"/>
  <c r="P363"/>
  <c r="BI360"/>
  <c r="BH360"/>
  <c r="BG360"/>
  <c r="BE360"/>
  <c r="T360"/>
  <c r="R360"/>
  <c r="P360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4"/>
  <c r="BH334"/>
  <c r="BG334"/>
  <c r="BE334"/>
  <c r="T334"/>
  <c r="R334"/>
  <c r="P334"/>
  <c r="BI333"/>
  <c r="BH333"/>
  <c r="BG333"/>
  <c r="BE333"/>
  <c r="T333"/>
  <c r="R333"/>
  <c r="P333"/>
  <c r="BI331"/>
  <c r="BH331"/>
  <c r="BG331"/>
  <c r="BE331"/>
  <c r="T331"/>
  <c r="R331"/>
  <c r="P331"/>
  <c r="BI330"/>
  <c r="BH330"/>
  <c r="BG330"/>
  <c r="BE330"/>
  <c r="T330"/>
  <c r="R330"/>
  <c r="P330"/>
  <c r="BI328"/>
  <c r="BH328"/>
  <c r="BG328"/>
  <c r="BE328"/>
  <c r="T328"/>
  <c r="R328"/>
  <c r="P328"/>
  <c r="BI327"/>
  <c r="BH327"/>
  <c r="BG327"/>
  <c r="BE327"/>
  <c r="T327"/>
  <c r="R327"/>
  <c r="P327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8"/>
  <c r="BH228"/>
  <c r="BG228"/>
  <c r="BE228"/>
  <c r="T228"/>
  <c r="R228"/>
  <c r="P228"/>
  <c r="BI224"/>
  <c r="BH224"/>
  <c r="BG224"/>
  <c r="BE224"/>
  <c r="T224"/>
  <c r="R224"/>
  <c r="P224"/>
  <c r="BI221"/>
  <c r="BH221"/>
  <c r="BG221"/>
  <c r="BE221"/>
  <c r="T221"/>
  <c r="R221"/>
  <c r="P221"/>
  <c r="BI218"/>
  <c r="BH218"/>
  <c r="BG218"/>
  <c r="BE218"/>
  <c r="T218"/>
  <c r="T217"/>
  <c r="R218"/>
  <c r="R217"/>
  <c r="P218"/>
  <c r="P217"/>
  <c r="BI216"/>
  <c r="BH216"/>
  <c r="BG216"/>
  <c r="BE216"/>
  <c r="T216"/>
  <c r="R216"/>
  <c r="P216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09"/>
  <c r="BH209"/>
  <c r="BG209"/>
  <c r="BE209"/>
  <c r="T209"/>
  <c r="R209"/>
  <c r="P209"/>
  <c r="BI206"/>
  <c r="BH206"/>
  <c r="BG206"/>
  <c r="BE206"/>
  <c r="T206"/>
  <c r="R206"/>
  <c r="P206"/>
  <c r="BI202"/>
  <c r="BH202"/>
  <c r="BG202"/>
  <c r="BE202"/>
  <c r="T202"/>
  <c r="R202"/>
  <c r="P202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2"/>
  <c r="BH192"/>
  <c r="BG192"/>
  <c r="BE192"/>
  <c r="T192"/>
  <c r="R192"/>
  <c r="P192"/>
  <c r="BI191"/>
  <c r="BH191"/>
  <c r="BG191"/>
  <c r="BE191"/>
  <c r="T191"/>
  <c r="R191"/>
  <c r="P191"/>
  <c r="BI188"/>
  <c r="BH188"/>
  <c r="BG188"/>
  <c r="BE188"/>
  <c r="T188"/>
  <c r="R188"/>
  <c r="P188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0"/>
  <c r="BH180"/>
  <c r="BG180"/>
  <c r="BE180"/>
  <c r="T180"/>
  <c r="R180"/>
  <c r="P180"/>
  <c r="BI171"/>
  <c r="BH171"/>
  <c r="BG171"/>
  <c r="BE171"/>
  <c r="T171"/>
  <c r="R171"/>
  <c r="P171"/>
  <c r="BI168"/>
  <c r="BH168"/>
  <c r="BG168"/>
  <c r="BE168"/>
  <c r="T168"/>
  <c r="R168"/>
  <c r="P168"/>
  <c r="BI165"/>
  <c r="BH165"/>
  <c r="BG165"/>
  <c r="BE165"/>
  <c r="T165"/>
  <c r="R165"/>
  <c r="P165"/>
  <c r="BI164"/>
  <c r="BH164"/>
  <c r="BG164"/>
  <c r="BE164"/>
  <c r="T164"/>
  <c r="R164"/>
  <c r="P164"/>
  <c r="BI161"/>
  <c r="BH161"/>
  <c r="BG161"/>
  <c r="BE161"/>
  <c r="T161"/>
  <c r="R161"/>
  <c r="P161"/>
  <c r="BI160"/>
  <c r="BH160"/>
  <c r="BG160"/>
  <c r="BE160"/>
  <c r="T160"/>
  <c r="R160"/>
  <c r="P160"/>
  <c r="BI158"/>
  <c r="BH158"/>
  <c r="BG158"/>
  <c r="BE158"/>
  <c r="T158"/>
  <c r="R158"/>
  <c r="P158"/>
  <c r="BI155"/>
  <c r="BH155"/>
  <c r="BG155"/>
  <c r="BE155"/>
  <c r="T155"/>
  <c r="R155"/>
  <c r="P155"/>
  <c r="BI152"/>
  <c r="BH152"/>
  <c r="BG152"/>
  <c r="BE152"/>
  <c r="T152"/>
  <c r="R152"/>
  <c r="P152"/>
  <c r="BI149"/>
  <c r="BH149"/>
  <c r="BG149"/>
  <c r="BE149"/>
  <c r="T149"/>
  <c r="R149"/>
  <c r="P149"/>
  <c r="BI148"/>
  <c r="BH148"/>
  <c r="BG148"/>
  <c r="BE148"/>
  <c r="T148"/>
  <c r="R148"/>
  <c r="P148"/>
  <c r="BI144"/>
  <c r="BH144"/>
  <c r="BG144"/>
  <c r="BE144"/>
  <c r="T144"/>
  <c r="R144"/>
  <c r="P144"/>
  <c r="J138"/>
  <c r="J137"/>
  <c r="F137"/>
  <c r="F135"/>
  <c r="E133"/>
  <c r="J92"/>
  <c r="J91"/>
  <c r="F91"/>
  <c r="F89"/>
  <c r="E87"/>
  <c r="J18"/>
  <c r="E18"/>
  <c r="F138"/>
  <c r="J17"/>
  <c r="J12"/>
  <c r="J135"/>
  <c r="E7"/>
  <c r="E131"/>
  <c i="1" r="L90"/>
  <c r="AM90"/>
  <c r="AM89"/>
  <c r="L89"/>
  <c r="AM87"/>
  <c r="L87"/>
  <c r="L85"/>
  <c r="L84"/>
  <c i="2" r="BK501"/>
  <c r="BK480"/>
  <c r="BK477"/>
  <c r="BK475"/>
  <c r="J473"/>
  <c r="BK471"/>
  <c r="J466"/>
  <c r="BK464"/>
  <c r="J456"/>
  <c r="BK452"/>
  <c r="J447"/>
  <c r="J444"/>
  <c r="BK430"/>
  <c r="J419"/>
  <c r="BK413"/>
  <c r="BK406"/>
  <c r="J402"/>
  <c r="J393"/>
  <c r="BK389"/>
  <c r="J384"/>
  <c r="BK380"/>
  <c r="BK375"/>
  <c r="BK369"/>
  <c r="BK366"/>
  <c r="BK357"/>
  <c r="J353"/>
  <c r="J347"/>
  <c r="J345"/>
  <c r="BK343"/>
  <c r="J337"/>
  <c r="BK334"/>
  <c r="J331"/>
  <c r="J328"/>
  <c r="J325"/>
  <c r="J323"/>
  <c r="J321"/>
  <c r="J319"/>
  <c r="BK314"/>
  <c r="J311"/>
  <c r="BK305"/>
  <c r="BK302"/>
  <c r="J298"/>
  <c r="BK294"/>
  <c r="J291"/>
  <c r="BK289"/>
  <c r="J287"/>
  <c r="J285"/>
  <c r="J283"/>
  <c r="J280"/>
  <c r="BK278"/>
  <c r="J274"/>
  <c r="BK271"/>
  <c r="J269"/>
  <c r="BK266"/>
  <c r="J263"/>
  <c r="BK259"/>
  <c r="J257"/>
  <c r="BK253"/>
  <c r="BK247"/>
  <c r="BK245"/>
  <c r="J241"/>
  <c r="J238"/>
  <c r="BK236"/>
  <c r="BK233"/>
  <c r="BK231"/>
  <c r="J228"/>
  <c r="BK221"/>
  <c r="BK213"/>
  <c r="BK202"/>
  <c r="BK188"/>
  <c r="J171"/>
  <c r="BK161"/>
  <c r="BK152"/>
  <c r="BK502"/>
  <c r="J501"/>
  <c r="J490"/>
  <c r="J478"/>
  <c r="J477"/>
  <c r="J475"/>
  <c r="BK473"/>
  <c r="J471"/>
  <c r="BK466"/>
  <c r="J464"/>
  <c r="BK456"/>
  <c r="BK446"/>
  <c r="BK444"/>
  <c r="BK437"/>
  <c r="J421"/>
  <c r="J409"/>
  <c r="J406"/>
  <c r="J403"/>
  <c r="J399"/>
  <c r="J391"/>
  <c r="J387"/>
  <c r="J385"/>
  <c r="BK379"/>
  <c r="BK377"/>
  <c r="BK373"/>
  <c r="BK363"/>
  <c r="J357"/>
  <c r="J355"/>
  <c r="BK353"/>
  <c r="BK351"/>
  <c r="J349"/>
  <c r="BK344"/>
  <c r="J341"/>
  <c r="J338"/>
  <c r="BK331"/>
  <c r="BK328"/>
  <c r="BK325"/>
  <c r="BK323"/>
  <c r="BK320"/>
  <c r="J318"/>
  <c r="J316"/>
  <c r="J312"/>
  <c r="J310"/>
  <c r="J308"/>
  <c r="J304"/>
  <c r="J300"/>
  <c r="J296"/>
  <c r="J294"/>
  <c r="J289"/>
  <c r="BK286"/>
  <c r="BK280"/>
  <c r="J277"/>
  <c r="J275"/>
  <c r="J272"/>
  <c r="BK269"/>
  <c r="BK265"/>
  <c r="BK263"/>
  <c r="BK254"/>
  <c r="J252"/>
  <c r="J250"/>
  <c r="BK248"/>
  <c r="J244"/>
  <c r="BK241"/>
  <c r="BK239"/>
  <c r="J236"/>
  <c r="J234"/>
  <c r="J230"/>
  <c r="J214"/>
  <c r="BK211"/>
  <c r="BK206"/>
  <c r="BK198"/>
  <c r="BK191"/>
  <c r="J183"/>
  <c r="J180"/>
  <c r="J164"/>
  <c r="J161"/>
  <c r="J158"/>
  <c r="BK149"/>
  <c r="BK148"/>
  <c r="BK447"/>
  <c r="J437"/>
  <c r="BK416"/>
  <c r="BK409"/>
  <c r="J401"/>
  <c r="BK391"/>
  <c r="BK388"/>
  <c r="BK387"/>
  <c r="BK385"/>
  <c r="J383"/>
  <c r="BK378"/>
  <c r="BK376"/>
  <c r="J372"/>
  <c r="J366"/>
  <c r="BK360"/>
  <c r="BK355"/>
  <c r="J352"/>
  <c r="BK349"/>
  <c r="BK347"/>
  <c r="BK345"/>
  <c r="BK342"/>
  <c r="BK339"/>
  <c r="J336"/>
  <c r="J333"/>
  <c r="J317"/>
  <c r="BK315"/>
  <c r="BK310"/>
  <c r="J306"/>
  <c r="J303"/>
  <c r="J301"/>
  <c r="BK298"/>
  <c r="BK293"/>
  <c r="J292"/>
  <c r="BK285"/>
  <c r="J278"/>
  <c r="BK275"/>
  <c r="BK272"/>
  <c r="BK268"/>
  <c r="J266"/>
  <c r="J261"/>
  <c r="J259"/>
  <c r="BK257"/>
  <c r="J256"/>
  <c r="BK252"/>
  <c r="BK250"/>
  <c r="BK246"/>
  <c r="BK240"/>
  <c r="BK234"/>
  <c r="BK232"/>
  <c r="BK228"/>
  <c r="J218"/>
  <c r="BK214"/>
  <c r="J211"/>
  <c r="J206"/>
  <c r="J198"/>
  <c r="J192"/>
  <c r="J188"/>
  <c r="BK184"/>
  <c r="BK180"/>
  <c r="J165"/>
  <c r="J160"/>
  <c r="BK144"/>
  <c r="BK491"/>
  <c r="BK490"/>
  <c r="BK478"/>
  <c r="J476"/>
  <c r="J474"/>
  <c r="BK472"/>
  <c r="BK467"/>
  <c r="BK465"/>
  <c r="BK458"/>
  <c r="BK453"/>
  <c r="BK450"/>
  <c r="J446"/>
  <c r="BK441"/>
  <c r="BK421"/>
  <c r="J416"/>
  <c r="BK412"/>
  <c r="BK403"/>
  <c r="J396"/>
  <c r="BK390"/>
  <c r="J388"/>
  <c r="BK383"/>
  <c r="J373"/>
  <c r="BK372"/>
  <c r="BK367"/>
  <c r="BK358"/>
  <c r="BK356"/>
  <c r="BK350"/>
  <c r="J346"/>
  <c r="J344"/>
  <c r="J340"/>
  <c r="BK336"/>
  <c r="BK333"/>
  <c r="J330"/>
  <c r="BK327"/>
  <c r="J324"/>
  <c r="J322"/>
  <c r="J320"/>
  <c r="BK318"/>
  <c r="BK312"/>
  <c r="BK308"/>
  <c r="BK304"/>
  <c r="BK300"/>
  <c r="BK299"/>
  <c r="BK296"/>
  <c r="J293"/>
  <c r="BK288"/>
  <c r="J286"/>
  <c r="J284"/>
  <c r="J281"/>
  <c r="BK279"/>
  <c r="BK277"/>
  <c r="J273"/>
  <c r="J270"/>
  <c r="BK267"/>
  <c r="BK264"/>
  <c r="BK261"/>
  <c r="J258"/>
  <c r="BK256"/>
  <c r="J248"/>
  <c r="J246"/>
  <c r="BK244"/>
  <c r="J239"/>
  <c r="BK237"/>
  <c r="BK235"/>
  <c r="J232"/>
  <c r="J224"/>
  <c r="BK218"/>
  <c r="BK216"/>
  <c r="BK212"/>
  <c r="BK199"/>
  <c r="J184"/>
  <c r="BK168"/>
  <c r="J155"/>
  <c r="J148"/>
  <c r="J502"/>
  <c r="J491"/>
  <c r="J480"/>
  <c r="BK476"/>
  <c r="BK474"/>
  <c r="J472"/>
  <c r="J467"/>
  <c r="J465"/>
  <c r="J458"/>
  <c r="J453"/>
  <c r="J452"/>
  <c r="J441"/>
  <c r="BK439"/>
  <c r="J430"/>
  <c r="J413"/>
  <c r="J407"/>
  <c r="BK402"/>
  <c r="BK401"/>
  <c r="BK396"/>
  <c r="J389"/>
  <c r="J386"/>
  <c r="J380"/>
  <c r="J378"/>
  <c r="J376"/>
  <c r="J369"/>
  <c r="J360"/>
  <c r="J356"/>
  <c r="BK354"/>
  <c r="BK352"/>
  <c r="J350"/>
  <c r="J348"/>
  <c r="J342"/>
  <c r="J339"/>
  <c r="BK337"/>
  <c r="BK330"/>
  <c r="J327"/>
  <c r="BK324"/>
  <c r="BK322"/>
  <c r="BK319"/>
  <c r="BK317"/>
  <c r="J315"/>
  <c r="BK311"/>
  <c r="J309"/>
  <c r="BK306"/>
  <c r="BK303"/>
  <c r="BK301"/>
  <c r="J297"/>
  <c r="BK291"/>
  <c r="J288"/>
  <c r="BK284"/>
  <c r="BK283"/>
  <c r="J279"/>
  <c r="J276"/>
  <c r="BK273"/>
  <c r="BK270"/>
  <c r="J268"/>
  <c r="J264"/>
  <c r="BK260"/>
  <c r="J253"/>
  <c r="J251"/>
  <c r="BK249"/>
  <c r="J247"/>
  <c r="BK242"/>
  <c r="J240"/>
  <c r="BK238"/>
  <c r="J235"/>
  <c r="J231"/>
  <c r="BK224"/>
  <c r="J213"/>
  <c r="BK209"/>
  <c r="J202"/>
  <c r="J197"/>
  <c r="BK192"/>
  <c r="J185"/>
  <c r="J168"/>
  <c r="BK165"/>
  <c r="BK160"/>
  <c r="BK155"/>
  <c r="J152"/>
  <c r="J149"/>
  <c r="J144"/>
  <c r="J450"/>
  <c r="J439"/>
  <c r="BK419"/>
  <c r="J412"/>
  <c r="BK407"/>
  <c r="BK399"/>
  <c r="BK393"/>
  <c r="J390"/>
  <c r="BK386"/>
  <c r="BK384"/>
  <c r="J379"/>
  <c r="J377"/>
  <c r="J375"/>
  <c r="J367"/>
  <c r="J363"/>
  <c r="J358"/>
  <c r="J354"/>
  <c r="J351"/>
  <c r="BK348"/>
  <c r="BK346"/>
  <c r="J343"/>
  <c r="BK341"/>
  <c r="BK340"/>
  <c r="BK338"/>
  <c r="J334"/>
  <c r="BK321"/>
  <c r="BK316"/>
  <c r="J314"/>
  <c r="BK309"/>
  <c r="J305"/>
  <c r="J302"/>
  <c r="J299"/>
  <c r="BK297"/>
  <c r="BK292"/>
  <c r="BK287"/>
  <c r="BK281"/>
  <c r="BK276"/>
  <c r="BK274"/>
  <c r="J271"/>
  <c r="J267"/>
  <c r="J265"/>
  <c r="J260"/>
  <c r="BK258"/>
  <c r="J254"/>
  <c r="BK251"/>
  <c r="J249"/>
  <c r="J245"/>
  <c r="J242"/>
  <c r="J237"/>
  <c r="J233"/>
  <c r="BK230"/>
  <c r="J221"/>
  <c r="J216"/>
  <c r="J212"/>
  <c r="J209"/>
  <c r="J199"/>
  <c r="BK197"/>
  <c r="J191"/>
  <c r="BK185"/>
  <c r="BK183"/>
  <c r="BK171"/>
  <c r="BK164"/>
  <c r="BK158"/>
  <c i="1" r="AS94"/>
  <c i="2" l="1" r="R143"/>
  <c r="R159"/>
  <c r="P196"/>
  <c r="P210"/>
  <c r="P220"/>
  <c r="T229"/>
  <c r="T243"/>
  <c r="P255"/>
  <c r="P262"/>
  <c r="P282"/>
  <c r="BK295"/>
  <c r="J295"/>
  <c r="J111"/>
  <c r="BK307"/>
  <c r="J307"/>
  <c r="J112"/>
  <c r="R307"/>
  <c r="R313"/>
  <c r="P362"/>
  <c r="BK374"/>
  <c r="J374"/>
  <c r="J116"/>
  <c r="T374"/>
  <c r="BK408"/>
  <c r="J408"/>
  <c r="J118"/>
  <c r="BK440"/>
  <c r="J440"/>
  <c r="J119"/>
  <c r="T440"/>
  <c r="BK479"/>
  <c r="J479"/>
  <c r="J121"/>
  <c r="BK143"/>
  <c r="BK159"/>
  <c r="J159"/>
  <c r="J99"/>
  <c r="BK196"/>
  <c r="J196"/>
  <c r="J100"/>
  <c r="BK210"/>
  <c r="J210"/>
  <c r="J101"/>
  <c r="BK220"/>
  <c r="J220"/>
  <c r="J104"/>
  <c r="T220"/>
  <c r="P229"/>
  <c r="P243"/>
  <c r="BK262"/>
  <c r="J262"/>
  <c r="J108"/>
  <c r="BK282"/>
  <c r="J282"/>
  <c r="J109"/>
  <c r="T282"/>
  <c r="R290"/>
  <c r="P295"/>
  <c r="T307"/>
  <c r="T313"/>
  <c r="R362"/>
  <c r="R368"/>
  <c r="P374"/>
  <c r="P392"/>
  <c r="R408"/>
  <c r="P440"/>
  <c r="R457"/>
  <c r="P479"/>
  <c r="T143"/>
  <c r="T159"/>
  <c r="R196"/>
  <c r="T210"/>
  <c r="R220"/>
  <c r="R229"/>
  <c r="R243"/>
  <c r="T255"/>
  <c r="T262"/>
  <c r="BK290"/>
  <c r="J290"/>
  <c r="J110"/>
  <c r="P290"/>
  <c r="R295"/>
  <c r="BK313"/>
  <c r="J313"/>
  <c r="J113"/>
  <c r="BK362"/>
  <c r="J362"/>
  <c r="J114"/>
  <c r="BK368"/>
  <c r="J368"/>
  <c r="J115"/>
  <c r="R374"/>
  <c r="R392"/>
  <c r="P408"/>
  <c r="R440"/>
  <c r="P457"/>
  <c r="R479"/>
  <c r="P143"/>
  <c r="P159"/>
  <c r="T196"/>
  <c r="R210"/>
  <c r="BK229"/>
  <c r="J229"/>
  <c r="J105"/>
  <c r="BK243"/>
  <c r="J243"/>
  <c r="J106"/>
  <c r="BK255"/>
  <c r="J255"/>
  <c r="J107"/>
  <c r="R255"/>
  <c r="R262"/>
  <c r="R282"/>
  <c r="T290"/>
  <c r="T295"/>
  <c r="P307"/>
  <c r="P313"/>
  <c r="T362"/>
  <c r="P368"/>
  <c r="T368"/>
  <c r="BK392"/>
  <c r="J392"/>
  <c r="J117"/>
  <c r="T392"/>
  <c r="T408"/>
  <c r="BK457"/>
  <c r="J457"/>
  <c r="J120"/>
  <c r="T457"/>
  <c r="T479"/>
  <c r="BK217"/>
  <c r="J217"/>
  <c r="J102"/>
  <c r="J89"/>
  <c r="F92"/>
  <c r="BF144"/>
  <c r="BF152"/>
  <c r="BF155"/>
  <c r="BF160"/>
  <c r="BF164"/>
  <c r="BF168"/>
  <c r="BF199"/>
  <c r="BF212"/>
  <c r="BF230"/>
  <c r="BF234"/>
  <c r="BF235"/>
  <c r="BF238"/>
  <c r="BF240"/>
  <c r="BF246"/>
  <c r="BF247"/>
  <c r="BF252"/>
  <c r="BF261"/>
  <c r="BF263"/>
  <c r="BF268"/>
  <c r="BF269"/>
  <c r="BF272"/>
  <c r="BF273"/>
  <c r="BF276"/>
  <c r="BF278"/>
  <c r="BF279"/>
  <c r="BF281"/>
  <c r="BF283"/>
  <c r="BF284"/>
  <c r="BF285"/>
  <c r="BF287"/>
  <c r="BF288"/>
  <c r="BF289"/>
  <c r="BF292"/>
  <c r="BF293"/>
  <c r="BF294"/>
  <c r="BF299"/>
  <c r="BF303"/>
  <c r="BF306"/>
  <c r="BF310"/>
  <c r="BF311"/>
  <c r="BF317"/>
  <c r="BF318"/>
  <c r="BF319"/>
  <c r="BF320"/>
  <c r="BF321"/>
  <c r="BF323"/>
  <c r="BF324"/>
  <c r="BF325"/>
  <c r="BF327"/>
  <c r="BF328"/>
  <c r="BF330"/>
  <c r="BF336"/>
  <c r="BF343"/>
  <c r="BF344"/>
  <c r="BF349"/>
  <c r="BF352"/>
  <c r="BF355"/>
  <c r="BF356"/>
  <c r="BF367"/>
  <c r="BF372"/>
  <c r="BF379"/>
  <c r="BF380"/>
  <c r="BF388"/>
  <c r="BF393"/>
  <c r="BF401"/>
  <c r="BF402"/>
  <c r="BF403"/>
  <c r="BF412"/>
  <c r="BF413"/>
  <c r="BF421"/>
  <c r="BF441"/>
  <c r="BF444"/>
  <c r="BF450"/>
  <c r="BF158"/>
  <c r="BF165"/>
  <c r="BF185"/>
  <c r="BF192"/>
  <c r="BF198"/>
  <c r="BF209"/>
  <c r="BF211"/>
  <c r="BF214"/>
  <c r="BF216"/>
  <c r="BF221"/>
  <c r="BF228"/>
  <c r="BF231"/>
  <c r="BF232"/>
  <c r="BF236"/>
  <c r="BF244"/>
  <c r="BF245"/>
  <c r="BF254"/>
  <c r="BF256"/>
  <c r="BF257"/>
  <c r="BF258"/>
  <c r="BF260"/>
  <c r="BF266"/>
  <c r="BF270"/>
  <c r="BF277"/>
  <c r="BF280"/>
  <c r="BF291"/>
  <c r="BF297"/>
  <c r="BF298"/>
  <c r="BF301"/>
  <c r="BF305"/>
  <c r="BF312"/>
  <c r="BF322"/>
  <c r="BF331"/>
  <c r="BF333"/>
  <c r="BF334"/>
  <c r="BF345"/>
  <c r="BF346"/>
  <c r="BF357"/>
  <c r="BF366"/>
  <c r="BF369"/>
  <c r="BF373"/>
  <c r="BF383"/>
  <c r="BF387"/>
  <c r="BF389"/>
  <c r="BF391"/>
  <c r="BF406"/>
  <c r="BF409"/>
  <c r="BF416"/>
  <c r="BF419"/>
  <c r="BF446"/>
  <c r="BF447"/>
  <c r="BF453"/>
  <c r="BF458"/>
  <c r="BF464"/>
  <c r="BF466"/>
  <c r="BF467"/>
  <c r="BF471"/>
  <c r="BF472"/>
  <c r="BF478"/>
  <c r="BF502"/>
  <c r="E85"/>
  <c r="BF148"/>
  <c r="BF149"/>
  <c r="BF161"/>
  <c r="BF171"/>
  <c r="BF180"/>
  <c r="BF183"/>
  <c r="BF184"/>
  <c r="BF188"/>
  <c r="BF191"/>
  <c r="BF197"/>
  <c r="BF202"/>
  <c r="BF206"/>
  <c r="BF213"/>
  <c r="BF218"/>
  <c r="BF224"/>
  <c r="BF233"/>
  <c r="BF237"/>
  <c r="BF239"/>
  <c r="BF241"/>
  <c r="BF242"/>
  <c r="BF248"/>
  <c r="BF249"/>
  <c r="BF250"/>
  <c r="BF251"/>
  <c r="BF253"/>
  <c r="BF259"/>
  <c r="BF264"/>
  <c r="BF265"/>
  <c r="BF267"/>
  <c r="BF271"/>
  <c r="BF274"/>
  <c r="BF275"/>
  <c r="BF286"/>
  <c r="BF296"/>
  <c r="BF300"/>
  <c r="BF302"/>
  <c r="BF304"/>
  <c r="BF308"/>
  <c r="BF309"/>
  <c r="BF314"/>
  <c r="BF315"/>
  <c r="BF316"/>
  <c r="BF337"/>
  <c r="BF338"/>
  <c r="BF339"/>
  <c r="BF340"/>
  <c r="BF341"/>
  <c r="BF342"/>
  <c r="BF347"/>
  <c r="BF348"/>
  <c r="BF350"/>
  <c r="BF351"/>
  <c r="BF353"/>
  <c r="BF354"/>
  <c r="BF358"/>
  <c r="BF360"/>
  <c r="BF363"/>
  <c r="BF375"/>
  <c r="BF376"/>
  <c r="BF377"/>
  <c r="BF378"/>
  <c r="BF384"/>
  <c r="BF385"/>
  <c r="BF386"/>
  <c r="BF390"/>
  <c r="BF396"/>
  <c r="BF399"/>
  <c r="BF407"/>
  <c r="BF430"/>
  <c r="BF437"/>
  <c r="BF439"/>
  <c r="BF452"/>
  <c r="BF456"/>
  <c r="BF465"/>
  <c r="BF473"/>
  <c r="BF474"/>
  <c r="BF475"/>
  <c r="BF476"/>
  <c r="BF477"/>
  <c r="BF480"/>
  <c r="BF490"/>
  <c r="BF491"/>
  <c r="BF501"/>
  <c r="F36"/>
  <c i="1" r="BC95"/>
  <c r="BC94"/>
  <c r="W32"/>
  <c i="2" r="J33"/>
  <c i="1" r="AV95"/>
  <c i="2" r="F35"/>
  <c i="1" r="BB95"/>
  <c r="BB94"/>
  <c r="W31"/>
  <c i="2" r="F33"/>
  <c i="1" r="AZ95"/>
  <c r="AZ94"/>
  <c r="AV94"/>
  <c r="AK29"/>
  <c i="2" r="F37"/>
  <c i="1" r="BD95"/>
  <c r="BD94"/>
  <c r="W33"/>
  <c i="2" l="1" r="T219"/>
  <c r="P142"/>
  <c r="T142"/>
  <c r="T141"/>
  <c r="BK142"/>
  <c r="J142"/>
  <c r="J97"/>
  <c r="R219"/>
  <c r="P219"/>
  <c r="R142"/>
  <c r="R141"/>
  <c r="J143"/>
  <c r="J98"/>
  <c r="BK219"/>
  <c r="J219"/>
  <c r="J103"/>
  <c i="1" r="AY94"/>
  <c i="2" r="J34"/>
  <c i="1" r="AW95"/>
  <c r="AT95"/>
  <c r="AX94"/>
  <c r="W29"/>
  <c i="2" r="F34"/>
  <c i="1" r="BA95"/>
  <c r="BA94"/>
  <c r="W30"/>
  <c i="2" l="1" r="P141"/>
  <c i="1" r="AU95"/>
  <c i="2" r="BK141"/>
  <c r="J141"/>
  <c r="J96"/>
  <c i="1" r="AU94"/>
  <c r="AW94"/>
  <c r="AK30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<sst xmlns="http://schemas.openxmlformats.org/spreadsheetml/2006/main">
  <si>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</si>
  <si>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</si>
  <si>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</si>
  <si>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</si>
  <si>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</si>
  <si>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{6dc9fd39-ff78-4104-85d8-61e186622634}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</si>
  <si>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</si>
  <si>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</si>
  <si>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</si>
  <si>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</si>
  <si>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</si>
  <si>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</si>
  <si>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</si>
  <si>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</si>
  <si>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2024-08-01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</si>
  <si>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</si>
  <si>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</si>
  <si>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Jiráskova č.p.18 - byt č.10</t>
  </si>
  <si>
    <t>KSO:</t>
  </si>
  <si>
    <t>CC-CZ:</t>
  </si>
  <si>
    <t>Místo:</t>
  </si>
  <si>
    <t>Jiráskova 18, Jihlava</t>
  </si>
  <si>
    <t>Datum:</t>
  </si>
  <si>
    <t>5. 8. 2024</t>
  </si>
  <si>
    <t>Zadavatel:</t>
  </si>
  <si>
    <t>IČ:</t>
  </si>
  <si>
    <t>Statutární město Jihlava</t>
  </si>
  <si>
    <t>DIČ:</t>
  </si>
  <si>
    <t>Uchazeč:</t>
  </si>
  <si>
    <t>Vyplň údaj</t>
  </si>
  <si>
    <t>Projektant:</t>
  </si>
  <si>
    <t>PROJEKT STAVBY s.r.o., Ing.Aleš Sedláček</t>
  </si>
  <si>
    <t>True</t>
  </si>
  <si>
    <t>Zpracovatel:</t>
  </si>
  <si>
    <t>Martin Lang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</si>
  <si>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</si>
  <si>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</si>
  <si>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</si>
  <si>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</si>
  <si>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</si>
  <si>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</si>
  <si>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</si>
  <si>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</si>
  <si>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</si>
  <si>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</si>
  <si>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</si>
  <si>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</si>
  <si>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</si>
  <si>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</si>
  <si>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</si>
  <si>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</si>
  <si>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</si>
  <si>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</si>
  <si>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</si>
  <si>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</si>
  <si>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</si>
  <si>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</si>
  <si>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</si>
  <si>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</si>
  <si>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</si>
  <si>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</si>
  <si>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</si>
  <si>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</si>
  <si>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</si>
  <si>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</si>
  <si>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</si>
  <si>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</si>
  <si>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</si>
  <si>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</si>
  <si>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</si>
  <si>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</si>
  <si>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</si>
  <si>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</si>
  <si>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</si>
  <si>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</si>
  <si>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</si>
  <si>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</si>
  <si>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</si>
  <si>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</si>
  <si>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</si>
  <si>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</si>
  <si>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</si>
  <si>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bytu</t>
  </si>
  <si>
    <t>STA</t>
  </si>
  <si>
    <t>1</t>
  </si>
  <si>
    <t>{25368a61-9963-4a73-a1a0-fee8105ffad2}</t>
  </si>
  <si>
    <t>KRYCÍ LIST SOUPISU PRACÍ</t>
  </si>
  <si>
    <t>Objekt:</t>
  </si>
  <si>
    <t>01 - Oprava bytu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</si>
  <si>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</si>
  <si>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</si>
  <si>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</si>
  <si>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</si>
  <si>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</si>
  <si>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</si>
  <si>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</si>
  <si>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</si>
  <si>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</si>
  <si>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</si>
  <si>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</si>
  <si>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</si>
  <si>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</si>
  <si>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</si>
  <si>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</si>
  <si>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</si>
  <si>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</si>
  <si>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</si>
  <si>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</si>
  <si>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</si>
  <si>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</si>
  <si>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74 - Elektromontáže</t>
  </si>
  <si>
    <t xml:space="preserve">    761 - Konstrukce prosvětlovací</t>
  </si>
  <si>
    <t xml:space="preserve">    762 - Konstrukce tesařské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</si>
  <si>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</si>
  <si>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</si>
  <si>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</si>
  <si>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</si>
  <si>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</si>
  <si>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</si>
  <si>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</si>
  <si>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</si>
  <si>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</si>
  <si>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</si>
  <si>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</si>
  <si>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</si>
  <si>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</si>
  <si>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</si>
  <si>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</si>
  <si>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</si>
  <si>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</si>
  <si>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</si>
  <si>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</si>
  <si>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</si>
  <si>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</si>
  <si>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</si>
  <si>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</si>
  <si>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</si>
  <si>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</si>
  <si>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310236251</t>
  </si>
  <si>
    <t>Zazdívka otvorů ve zdivu nadzákladovém cihlami pálenými plochy přes 0,0225 m2 do 0,09 m2, ve zdi tl. přes 300 do 450 mm</t>
  </si>
  <si>
    <t>kus</t>
  </si>
  <si>
    <t>CS ÚRS 2024 02</t>
  </si>
  <si>
    <t>4</t>
  </si>
  <si>
    <t>2</t>
  </si>
  <si>
    <t>-715496179</t>
  </si>
  <si>
    <t>VV</t>
  </si>
  <si>
    <t>po odkouření plynových topidel</t>
  </si>
  <si>
    <t>Součet</t>
  </si>
  <si>
    <t>317142424</t>
  </si>
  <si>
    <t>Překlady nenosné z pórobetonu osazené do tenkého maltového lože, výšky do 250 mm, šířky překladu 100 mm, délky překladu přes 1250 do 1500 mm</t>
  </si>
  <si>
    <t>1017642468</t>
  </si>
  <si>
    <t>340271025</t>
  </si>
  <si>
    <t>Zazdívka otvorů v příčkách nebo stěnách pórobetonovými tvárnicemi plochy přes 1 m2 do 4 m2, objemová hmotnost 500 kg/m3, tloušťka příčky 100 mm</t>
  </si>
  <si>
    <t>m2</t>
  </si>
  <si>
    <t>242226338</t>
  </si>
  <si>
    <t>0,65*1,97</t>
  </si>
  <si>
    <t>342272225</t>
  </si>
  <si>
    <t>Příčky z pórobetonových tvárnic hladkých na tenké maltové lože objemová hmotnost do 500 kg/m3, tloušťka příčky 100 mm</t>
  </si>
  <si>
    <t>1584774643</t>
  </si>
  <si>
    <t>3,00*(1,46+1,64)-0,70*1,97</t>
  </si>
  <si>
    <t>5</t>
  </si>
  <si>
    <t>342291111</t>
  </si>
  <si>
    <t>Ukotvení příček polyuretanovou pěnou, tl. příčky do 100 mm</t>
  </si>
  <si>
    <t>m</t>
  </si>
  <si>
    <t>785864749</t>
  </si>
  <si>
    <t>1,46+1,64</t>
  </si>
  <si>
    <t>6</t>
  </si>
  <si>
    <t>342291121</t>
  </si>
  <si>
    <t>Ukotvení příček plochými kotvami, do konstrukce cihelné</t>
  </si>
  <si>
    <t>2143950854</t>
  </si>
  <si>
    <t>Úpravy povrchů, podlahy a osazování výplní</t>
  </si>
  <si>
    <t>7</t>
  </si>
  <si>
    <t>611131121</t>
  </si>
  <si>
    <t>Podkladní a spojovací vrstva vnitřních omítaných ploch penetrace disperzní nanášená ručně stropů</t>
  </si>
  <si>
    <t>877741553</t>
  </si>
  <si>
    <t>8</t>
  </si>
  <si>
    <t>611311131</t>
  </si>
  <si>
    <t>Vápenný štuk vnitřních ploch tloušťky do 3 mm vodorovných konstrukcí stropů rovných</t>
  </si>
  <si>
    <t>2004892738</t>
  </si>
  <si>
    <t>6,13+1,76+1,23+17,76+3,61+18,99</t>
  </si>
  <si>
    <t>9</t>
  </si>
  <si>
    <t>612131121</t>
  </si>
  <si>
    <t>Podkladní a spojovací vrstva vnitřních omítaných ploch penetrace disperzní nanášená ručně stěn</t>
  </si>
  <si>
    <t>2052425216</t>
  </si>
  <si>
    <t>10</t>
  </si>
  <si>
    <t>612135101</t>
  </si>
  <si>
    <t>Hrubá výplň rýh maltou jakékoli šířky rýhy ve stěnách</t>
  </si>
  <si>
    <t>932316751</t>
  </si>
  <si>
    <t>40*0,15</t>
  </si>
  <si>
    <t>11</t>
  </si>
  <si>
    <t>612142001</t>
  </si>
  <si>
    <t>Pletivo vnitřních ploch v ploše nebo pruzích, na plném podkladu sklovláknité vtlačené do tmelu včetně tmelu stěn</t>
  </si>
  <si>
    <t>-1099123120</t>
  </si>
  <si>
    <t>(3,00*(1,46+1,64)-0,70*1,97)*2</t>
  </si>
  <si>
    <t>612311131</t>
  </si>
  <si>
    <t>Vápenný štuk vnitřních ploch tloušťky do 3 mm svislých konstrukcí stěn</t>
  </si>
  <si>
    <t>2147447455</t>
  </si>
  <si>
    <t>stěny (označení místností dle nového stavu)</t>
  </si>
  <si>
    <t>"303" 3,00*2*(3,56+1,582)</t>
  </si>
  <si>
    <t>"304" 3,00*2*(1,16+1,26)</t>
  </si>
  <si>
    <t>"305" 1,50*2*(0,88+1,32)</t>
  </si>
  <si>
    <t>"306" 3,00*2*(5,90+3,64)</t>
  </si>
  <si>
    <t>"307" 1,00*2*(1,64+1,32+1,09+1,32)</t>
  </si>
  <si>
    <t>"308" 3,00*2*(5,50+3,47)</t>
  </si>
  <si>
    <t>13</t>
  </si>
  <si>
    <t>612325122</t>
  </si>
  <si>
    <t>Vápenocementová omítka rýh štuková dvouvrstvá ve stěnách, šířky rýhy přes 150 do 300 mm</t>
  </si>
  <si>
    <t>-776893539</t>
  </si>
  <si>
    <t>40,00*0,30</t>
  </si>
  <si>
    <t>14</t>
  </si>
  <si>
    <t>612325222</t>
  </si>
  <si>
    <t>Vápenocementová omítka jednotlivých malých ploch štuková dvouvrstvá na stěnách, plochy jednotlivě přes 0,09 do 0,25 m2</t>
  </si>
  <si>
    <t>-400846049</t>
  </si>
  <si>
    <t>15</t>
  </si>
  <si>
    <t>612325225</t>
  </si>
  <si>
    <t>Vápenocementová omítka jednotlivých malých ploch štuková dvouvrstvá na stěnách, plochy jednotlivě přes 1,0 do 4 m2</t>
  </si>
  <si>
    <t>1297898507</t>
  </si>
  <si>
    <t>16</t>
  </si>
  <si>
    <t>612325302</t>
  </si>
  <si>
    <t>Vápenocementová omítka ostění nebo nadpraží štuková dvouvrstvá</t>
  </si>
  <si>
    <t>-2036253938</t>
  </si>
  <si>
    <t>0,30*(2*3,00+0,80)</t>
  </si>
  <si>
    <t>17</t>
  </si>
  <si>
    <t>619995001</t>
  </si>
  <si>
    <t>Začištění omítek (s dodáním hmot) kolem oken, dveří, podlah, obkladů apod.</t>
  </si>
  <si>
    <t>762968523</t>
  </si>
  <si>
    <t>14,61</t>
  </si>
  <si>
    <t>18</t>
  </si>
  <si>
    <t>630900100</t>
  </si>
  <si>
    <t>Oprava podlahy pod sprchou</t>
  </si>
  <si>
    <t>711454512</t>
  </si>
  <si>
    <t>19</t>
  </si>
  <si>
    <t>632450124</t>
  </si>
  <si>
    <t>Potěr cementový vyrovnávací ze suchých směsí v pásu o průměrné (střední) tl. přes 40 do 50 mm</t>
  </si>
  <si>
    <t>-1728738526</t>
  </si>
  <si>
    <t>v místě otvoru - sprcha</t>
  </si>
  <si>
    <t>0,10*0,90</t>
  </si>
  <si>
    <t>Ostatní konstrukce a práce, bourání</t>
  </si>
  <si>
    <t>20</t>
  </si>
  <si>
    <t>949101111</t>
  </si>
  <si>
    <t>Lešení pomocné pracovní pro objekty pozemních staveb pro zatížení do 150 kg/m2, o výšce lešeňové podlahy do 1,9 m</t>
  </si>
  <si>
    <t>-1857341626</t>
  </si>
  <si>
    <t>952901111</t>
  </si>
  <si>
    <t>Vyčištění budov nebo objektů před předáním do užívání budov bytové nebo občanské výstavby, světlé výšky podlaží do 4 m</t>
  </si>
  <si>
    <t>1380865101</t>
  </si>
  <si>
    <t>22</t>
  </si>
  <si>
    <t>967031142</t>
  </si>
  <si>
    <t>Přisekání (špicování) plošné nebo rovných ostění zdiva z cihel pálených rovných ostění, bez odstupu, po hrubém vybourání otvorů, na maltu cementovou</t>
  </si>
  <si>
    <t>1242046578</t>
  </si>
  <si>
    <t>2*0,10*2,05</t>
  </si>
  <si>
    <t>23</t>
  </si>
  <si>
    <t>968062455</t>
  </si>
  <si>
    <t>Vybourání dřevěných rámů oken s křídly, dveřních zárubní, vrat, stěn, ostění nebo obkladů dveřních zárubní, plochy do 2 m2</t>
  </si>
  <si>
    <t>1214706928</t>
  </si>
  <si>
    <t>dveřní zárubně</t>
  </si>
  <si>
    <t>24</t>
  </si>
  <si>
    <t>971033621</t>
  </si>
  <si>
    <t>Vybourání otvorů ve zdivu základovém nebo nadzákladovém z cihel, tvárnic, příčkovek z cihel pálených na maltu vápennou nebo vápenocementovou plochy do 4 m2, tl. do 100 mm</t>
  </si>
  <si>
    <t>1784208781</t>
  </si>
  <si>
    <t>0,80*3,00</t>
  </si>
  <si>
    <t>25</t>
  </si>
  <si>
    <t>974031144</t>
  </si>
  <si>
    <t>Vysekání rýh ve zdivu cihelném na maltu vápennou nebo vápenocementovou do hl. 70 mm a šířky do 150 mm</t>
  </si>
  <si>
    <t>1822920599</t>
  </si>
  <si>
    <t>997</t>
  </si>
  <si>
    <t>Přesun sutě</t>
  </si>
  <si>
    <t>26</t>
  </si>
  <si>
    <t>997002611</t>
  </si>
  <si>
    <t>Nakládání suti a vybouraných hmot na dopravní prostředek pro vodorovné přemístění</t>
  </si>
  <si>
    <t>t</t>
  </si>
  <si>
    <t>114674355</t>
  </si>
  <si>
    <t>27</t>
  </si>
  <si>
    <t>997013211</t>
  </si>
  <si>
    <t>Vnitrostaveništní doprava suti a vybouraných hmot vodorovně do 50 m s naložením ručně pro budovy a haly výšky do 6 m</t>
  </si>
  <si>
    <t>1722420616</t>
  </si>
  <si>
    <t>28</t>
  </si>
  <si>
    <t>997013501</t>
  </si>
  <si>
    <t>Odvoz suti a vybouraných hmot na skládku nebo meziskládku se složením, na vzdálenost do 1 km</t>
  </si>
  <si>
    <t>-864569956</t>
  </si>
  <si>
    <t>29</t>
  </si>
  <si>
    <t>997013509</t>
  </si>
  <si>
    <t>Odvoz suti a vybouraných hmot na skládku nebo meziskládku se složením, na vzdálenost Příplatek k ceně za každý další započatý 1 km přes 1 km</t>
  </si>
  <si>
    <t>-1658981385</t>
  </si>
  <si>
    <t>2,329*9 'Přepočtené koeficientem množství</t>
  </si>
  <si>
    <t>30</t>
  </si>
  <si>
    <t>997013631</t>
  </si>
  <si>
    <t>Poplatek za uložení stavebního odpadu na skládce (skládkovné) směsného stavebního a demoličního zatříděného do Katalogu odpadů pod kódem 17 09 04</t>
  </si>
  <si>
    <t>734377262</t>
  </si>
  <si>
    <t>998</t>
  </si>
  <si>
    <t>Přesun hmot</t>
  </si>
  <si>
    <t>31</t>
  </si>
  <si>
    <t>998018002</t>
  </si>
  <si>
    <t>Přesun hmot pro budovy občanské výstavby, bydlení, výrobu a služby ruční (bez užití mechanizace) vodorovná dopravní vzdálenost do 100 m pro budovy s jakoukoliv nosnou konstrukcí výšky přes 6 do 12 m</t>
  </si>
  <si>
    <t>422164395</t>
  </si>
  <si>
    <t>PSV</t>
  </si>
  <si>
    <t>Práce a dodávky PSV</t>
  </si>
  <si>
    <t>711</t>
  </si>
  <si>
    <t>Izolace proti vodě, vlhkosti a plynům</t>
  </si>
  <si>
    <t>32</t>
  </si>
  <si>
    <t>711113117</t>
  </si>
  <si>
    <t>Izolace proti zemní vlhkosti natěradly a tmely za studena na ploše vodorovné V těsnicí stěrkou jednosložkovu na bázi cementu</t>
  </si>
  <si>
    <t>1785499594</t>
  </si>
  <si>
    <t>1,23+3,61</t>
  </si>
  <si>
    <t>33</t>
  </si>
  <si>
    <t>711113127</t>
  </si>
  <si>
    <t>Izolace proti zemní vlhkosti natěradly a tmely za studena na ploše svislé S těsnicí stěrkou jednosložkovu na bázi cementu</t>
  </si>
  <si>
    <t>1574427468</t>
  </si>
  <si>
    <t>"305" 0,20*2*(0,88+1,32)</t>
  </si>
  <si>
    <t>"307" 2,10*2*(1,09+1,32)-0,80*2,10+2,10*2*(1,64+1,32)-0,80*2,10-0,70*1,97</t>
  </si>
  <si>
    <t>34</t>
  </si>
  <si>
    <t>998711122</t>
  </si>
  <si>
    <t>Přesun hmot pro izolace proti vodě, vlhkosti a plynům stanovený z hmotnosti přesunovaného materiálu vodorovná dopravní vzdálenost do 50 m ruční (bez užití mechanizace) v objektech výšky přes 6 do 12 m</t>
  </si>
  <si>
    <t>1027357099</t>
  </si>
  <si>
    <t>721</t>
  </si>
  <si>
    <t>Zdravotechnika - vnitřní kanalizace</t>
  </si>
  <si>
    <t>35</t>
  </si>
  <si>
    <t>721171903</t>
  </si>
  <si>
    <t>Opravy odpadního potrubí plastového vsazení odbočky do potrubí DN 50</t>
  </si>
  <si>
    <t>585960748</t>
  </si>
  <si>
    <t>36</t>
  </si>
  <si>
    <t>721171913</t>
  </si>
  <si>
    <t>Opravy odpadního potrubí plastového propojení dosavadního potrubí DN 50</t>
  </si>
  <si>
    <t>-2018878084</t>
  </si>
  <si>
    <t>37</t>
  </si>
  <si>
    <t>721174042</t>
  </si>
  <si>
    <t>Potrubí z trub polypropylenových připojovací DN 40</t>
  </si>
  <si>
    <t>1051794829</t>
  </si>
  <si>
    <t>38</t>
  </si>
  <si>
    <t>721174043</t>
  </si>
  <si>
    <t>Potrubí z trub polypropylenových připojovací DN 50</t>
  </si>
  <si>
    <t>22002811</t>
  </si>
  <si>
    <t>39</t>
  </si>
  <si>
    <t>721194104</t>
  </si>
  <si>
    <t>Vyměření přípojek na potrubí vyvedení a upevnění odpadních výpustek DN 40</t>
  </si>
  <si>
    <t>69969590</t>
  </si>
  <si>
    <t>40</t>
  </si>
  <si>
    <t>721194105</t>
  </si>
  <si>
    <t>Vyměření přípojek na potrubí vyvedení a upevnění odpadních výpustek DN 50</t>
  </si>
  <si>
    <t>1421046205</t>
  </si>
  <si>
    <t>41</t>
  </si>
  <si>
    <t>721212113</t>
  </si>
  <si>
    <t>Odtokové sprchové žlaby se zápachovou uzávěrkou a krycím roštem délky 900 mm</t>
  </si>
  <si>
    <t>1419194769</t>
  </si>
  <si>
    <t>42</t>
  </si>
  <si>
    <t>721226512</t>
  </si>
  <si>
    <t>Zápachové uzávěrky podomítkové (Pe) s krycí deskou pro pračku a myčku DN 50</t>
  </si>
  <si>
    <t>-2107442722</t>
  </si>
  <si>
    <t>43</t>
  </si>
  <si>
    <t>721229111</t>
  </si>
  <si>
    <t>Zápachové uzávěrky montáž zápachových uzávěrek ostatních typů do DN 50</t>
  </si>
  <si>
    <t>-1801503422</t>
  </si>
  <si>
    <t>44</t>
  </si>
  <si>
    <t>M</t>
  </si>
  <si>
    <t>55161841</t>
  </si>
  <si>
    <t>vtok se zápachovou uzávěrkou DN 32</t>
  </si>
  <si>
    <t>1044805819</t>
  </si>
  <si>
    <t>45</t>
  </si>
  <si>
    <t>721290111</t>
  </si>
  <si>
    <t>Zkouška těsnosti kanalizace v objektech vodou do DN 125</t>
  </si>
  <si>
    <t>-1128677283</t>
  </si>
  <si>
    <t>46</t>
  </si>
  <si>
    <t>721909101</t>
  </si>
  <si>
    <t>Úprava rozvodu kanalizace v kuchyni včt.zhotovení přípojky pro odvod kondenzátu od kotle</t>
  </si>
  <si>
    <t>soubor</t>
  </si>
  <si>
    <t>-1709828340</t>
  </si>
  <si>
    <t>47</t>
  </si>
  <si>
    <t>998721122</t>
  </si>
  <si>
    <t>Přesun hmot pro vnitřní kanalizaci stanovený z hmotnosti přesunovaného materiálu vodorovná dopravní vzdálenost do 50 m ruční (bez užití mechanizace) v objektech výšky přes 6 do 12 m</t>
  </si>
  <si>
    <t>1483775966</t>
  </si>
  <si>
    <t>722</t>
  </si>
  <si>
    <t>Zdravotechnika - vnitřní vodovod</t>
  </si>
  <si>
    <t>48</t>
  </si>
  <si>
    <t>722173912</t>
  </si>
  <si>
    <t>Spoje rozvodů vody z plastů svary polyfuzí D přes 16 do 20 mm</t>
  </si>
  <si>
    <t>-927181648</t>
  </si>
  <si>
    <t>49</t>
  </si>
  <si>
    <t>722174002</t>
  </si>
  <si>
    <t>Potrubí z plastových trubek z polypropylenu PPR svařovaných polyfúzně PN 16 (SDR 7,4) D 20 x 2,8</t>
  </si>
  <si>
    <t>-167350269</t>
  </si>
  <si>
    <t>50</t>
  </si>
  <si>
    <t>722181221</t>
  </si>
  <si>
    <t>Ochrana potrubí termoizolačními trubicemi z pěnového polyetylenu PE přilepenými v příčných a podélných spojích, tloušťky izolace přes 6 do 9 mm, vnitřního průměru izolace DN do 22 mm</t>
  </si>
  <si>
    <t>-398854248</t>
  </si>
  <si>
    <t>51</t>
  </si>
  <si>
    <t>722190401</t>
  </si>
  <si>
    <t>Zřízení přípojek na potrubí vyvedení a upevnění výpustek do DN 25</t>
  </si>
  <si>
    <t>1906415738</t>
  </si>
  <si>
    <t>52</t>
  </si>
  <si>
    <t>722220111</t>
  </si>
  <si>
    <t>Armatury s jedním závitem nástěnky pro výtokový ventil G 1/2"</t>
  </si>
  <si>
    <t>680992784</t>
  </si>
  <si>
    <t>53</t>
  </si>
  <si>
    <t>722220121</t>
  </si>
  <si>
    <t>Armatury s jedním závitem nástěnky pro baterii G 1/2"</t>
  </si>
  <si>
    <t>pár</t>
  </si>
  <si>
    <t>1047940892</t>
  </si>
  <si>
    <t>54</t>
  </si>
  <si>
    <t>722232043</t>
  </si>
  <si>
    <t>Armatury se dvěma závity kulové kohouty PN 42 do 185 °C přímé vnitřní závit G 1/2"</t>
  </si>
  <si>
    <t>-21429525</t>
  </si>
  <si>
    <t>55</t>
  </si>
  <si>
    <t>722290226</t>
  </si>
  <si>
    <t>Zkoušky, proplach a desinfekce vodovodního potrubí zkoušky těsnosti vodovodního potrubí závitového do DN 50</t>
  </si>
  <si>
    <t>250447573</t>
  </si>
  <si>
    <t>56</t>
  </si>
  <si>
    <t>722290234</t>
  </si>
  <si>
    <t>Zkoušky, proplach a desinfekce vodovodního potrubí proplach a desinfekce vodovodního potrubí do DN 80</t>
  </si>
  <si>
    <t>-1984001419</t>
  </si>
  <si>
    <t>57</t>
  </si>
  <si>
    <t>722909101</t>
  </si>
  <si>
    <t>Úprava rozvodu vody v kuchyni</t>
  </si>
  <si>
    <t>-943131720</t>
  </si>
  <si>
    <t>58</t>
  </si>
  <si>
    <t>998722122</t>
  </si>
  <si>
    <t>Přesun hmot pro vnitřní vodovod stanovený z hmotnosti přesunovaného materiálu vodorovná dopravní vzdálenost do 50 m ruční (bez užití mechanizace) v objektech výšky přes 6 do 12 m</t>
  </si>
  <si>
    <t>-1670554436</t>
  </si>
  <si>
    <t>723</t>
  </si>
  <si>
    <t>Zdravotechnika - vnitřní plynovod</t>
  </si>
  <si>
    <t>59</t>
  </si>
  <si>
    <t>72300001</t>
  </si>
  <si>
    <t>Úprava stávajícího rozvodu plynu - zaslepení odbočky</t>
  </si>
  <si>
    <t>celkem</t>
  </si>
  <si>
    <t>2007944722</t>
  </si>
  <si>
    <t>60</t>
  </si>
  <si>
    <t>72300002</t>
  </si>
  <si>
    <t>Revize plynu</t>
  </si>
  <si>
    <t>2053951941</t>
  </si>
  <si>
    <t>61</t>
  </si>
  <si>
    <t>723111202</t>
  </si>
  <si>
    <t>Potrubí z ocelových trubek závitových černých spojovaných svařováním, bezešvých běžných DN 15</t>
  </si>
  <si>
    <t>-163304517</t>
  </si>
  <si>
    <t>62</t>
  </si>
  <si>
    <t>723120804</t>
  </si>
  <si>
    <t>Demontáž potrubí svařovaného z ocelových trubek závitových do DN 25</t>
  </si>
  <si>
    <t>1428143685</t>
  </si>
  <si>
    <t>63</t>
  </si>
  <si>
    <t>723231162</t>
  </si>
  <si>
    <t>Armatury se dvěma závity kohouty kulové PN 42 do 185°C plnoprůtokové vnitřní závit těžká řada G 1/2"</t>
  </si>
  <si>
    <t>-373596982</t>
  </si>
  <si>
    <t>64</t>
  </si>
  <si>
    <t>998723122</t>
  </si>
  <si>
    <t>Přesun hmot pro vnitřní plynovod stanovený z hmotnosti přesunovaného materiálu vodorovná dopravní vzdálenost do 50 m ruční (bez užití mechanizace) v objektech výšky přes 6 do 12 m</t>
  </si>
  <si>
    <t>1191236019</t>
  </si>
  <si>
    <t>725</t>
  </si>
  <si>
    <t>Zdravotechnika - zařizovací předměty</t>
  </si>
  <si>
    <t>65</t>
  </si>
  <si>
    <t>725000010</t>
  </si>
  <si>
    <t>D+M sprchový závěs včt.tyče š.900mm</t>
  </si>
  <si>
    <t>815136978</t>
  </si>
  <si>
    <t>66</t>
  </si>
  <si>
    <t>725110814</t>
  </si>
  <si>
    <t>Demontáž klozetů kombi</t>
  </si>
  <si>
    <t>1987266823</t>
  </si>
  <si>
    <t>67</t>
  </si>
  <si>
    <t>725112171</t>
  </si>
  <si>
    <t>Zařízení záchodů kombi klozety s hlubokým splachováním odpad vodorovný</t>
  </si>
  <si>
    <t>1247606802</t>
  </si>
  <si>
    <t>68</t>
  </si>
  <si>
    <t>55167381</t>
  </si>
  <si>
    <t>sedátko klozetové duroplastové bílé s poklopem</t>
  </si>
  <si>
    <t>218176835</t>
  </si>
  <si>
    <t>69</t>
  </si>
  <si>
    <t>725210821</t>
  </si>
  <si>
    <t>Demontáž umyvadel bez výtokových armatur umyvadel</t>
  </si>
  <si>
    <t>-1202588818</t>
  </si>
  <si>
    <t>70</t>
  </si>
  <si>
    <t>725211602</t>
  </si>
  <si>
    <t>Umyvadla keramická bílá bez výtokových armatur připevněná na stěnu šrouby bez sloupu nebo krytu na sifon, šířka umyvadla 550 mm</t>
  </si>
  <si>
    <t>-1348691435</t>
  </si>
  <si>
    <t>71</t>
  </si>
  <si>
    <t>725220841</t>
  </si>
  <si>
    <t>Demontáž van ocelových rohových</t>
  </si>
  <si>
    <t>-1644144794</t>
  </si>
  <si>
    <t>72</t>
  </si>
  <si>
    <t>725619101.1</t>
  </si>
  <si>
    <t>Sporáky a vařidlové desky - montáž sporáků</t>
  </si>
  <si>
    <t>1123409678</t>
  </si>
  <si>
    <t>73</t>
  </si>
  <si>
    <t>541119710.1</t>
  </si>
  <si>
    <t>sporák elektrický</t>
  </si>
  <si>
    <t>2017756296</t>
  </si>
  <si>
    <t>74</t>
  </si>
  <si>
    <t>725650805</t>
  </si>
  <si>
    <t>Demontáž plynových otopných těles podokenních nebo bezpečnostních pro garáže</t>
  </si>
  <si>
    <t>59075942</t>
  </si>
  <si>
    <t>75</t>
  </si>
  <si>
    <t>725813111</t>
  </si>
  <si>
    <t>Ventily rohové bez připojovací trubičky nebo flexi hadičky G 1/2"</t>
  </si>
  <si>
    <t>434555097</t>
  </si>
  <si>
    <t>76</t>
  </si>
  <si>
    <t>725813112</t>
  </si>
  <si>
    <t>Ventily rohové bez připojovací trubičky nebo flexi hadičky pračkové G 3/4"</t>
  </si>
  <si>
    <t>2142709766</t>
  </si>
  <si>
    <t>77</t>
  </si>
  <si>
    <t>725820801</t>
  </si>
  <si>
    <t>Demontáž baterií nástěnných do G 3/4</t>
  </si>
  <si>
    <t>2068906281</t>
  </si>
  <si>
    <t>78</t>
  </si>
  <si>
    <t>725821315</t>
  </si>
  <si>
    <t>Baterie dřezové nástěnné pákové s otáčivým plochým ústím a délkou ramínka 200 mm</t>
  </si>
  <si>
    <t>-899162009</t>
  </si>
  <si>
    <t>79</t>
  </si>
  <si>
    <t>725822612</t>
  </si>
  <si>
    <t>Baterie umyvadlové stojánkové pákové s výpustí</t>
  </si>
  <si>
    <t>1630511220</t>
  </si>
  <si>
    <t>80</t>
  </si>
  <si>
    <t>725841311</t>
  </si>
  <si>
    <t>Baterie sprchové nástěnné pákové</t>
  </si>
  <si>
    <t>530574765</t>
  </si>
  <si>
    <t>81</t>
  </si>
  <si>
    <t>55145003</t>
  </si>
  <si>
    <t>souprava sprchová komplet</t>
  </si>
  <si>
    <t>sada</t>
  </si>
  <si>
    <t>-1540426724</t>
  </si>
  <si>
    <t>82</t>
  </si>
  <si>
    <t>725861102</t>
  </si>
  <si>
    <t>Zápachové uzávěrky zařizovacích předmětů pro umyvadla DN 40</t>
  </si>
  <si>
    <t>2098242480</t>
  </si>
  <si>
    <t>83</t>
  </si>
  <si>
    <t>998725122</t>
  </si>
  <si>
    <t>Přesun hmot pro zařizovací předměty stanovený z hmotnosti přesunovaného materiálu vodorovná dopravní vzdálenost do 50 m ruční (bez užití mechanizace) v objektech výšky přes 6 do 12 m</t>
  </si>
  <si>
    <t>-927609184</t>
  </si>
  <si>
    <t>731</t>
  </si>
  <si>
    <t>Ústřední vytápění - kotelny</t>
  </si>
  <si>
    <t>84</t>
  </si>
  <si>
    <t>731200001</t>
  </si>
  <si>
    <t>Odkouření a vyvložkování komína pro kondenzační kotel délka 10m (včt.stavebních přípomocí)</t>
  </si>
  <si>
    <t>-96809159</t>
  </si>
  <si>
    <t>85</t>
  </si>
  <si>
    <t>731200002</t>
  </si>
  <si>
    <t>Revize komínu</t>
  </si>
  <si>
    <t>-1299672280</t>
  </si>
  <si>
    <t>86</t>
  </si>
  <si>
    <t>731200832</t>
  </si>
  <si>
    <t>Demontáž kotlů ocelových rychlovyhřívacích závěsných (agregáty) s přípravou TUV</t>
  </si>
  <si>
    <t>493389433</t>
  </si>
  <si>
    <t>87</t>
  </si>
  <si>
    <t>731244209</t>
  </si>
  <si>
    <t>Kotle ocelové teplovodní plynové závěsné kondenzační s průtokovým ohřevem TV 3,3-25,2 kW</t>
  </si>
  <si>
    <t>-14517469</t>
  </si>
  <si>
    <t>88</t>
  </si>
  <si>
    <t>731999101</t>
  </si>
  <si>
    <t>Dodávka a montáž pokojového termostatu digitálního týdenního</t>
  </si>
  <si>
    <t>497567239</t>
  </si>
  <si>
    <t>89</t>
  </si>
  <si>
    <t>731999102</t>
  </si>
  <si>
    <t>Spuštění kotle a uvedení do provozu</t>
  </si>
  <si>
    <t>1112930178</t>
  </si>
  <si>
    <t>90</t>
  </si>
  <si>
    <t>998731122</t>
  </si>
  <si>
    <t>Přesun hmot pro kotelny stanovený z hmotnosti přesunovaného materiálu vodorovná dopravní vzdálenost do 50 m ruční (bez užití mechanizace) v objektech výšky přes 6 do 12 m</t>
  </si>
  <si>
    <t>-132366681</t>
  </si>
  <si>
    <t>733</t>
  </si>
  <si>
    <t>Ústřední vytápění - rozvodné potrubí</t>
  </si>
  <si>
    <t>91</t>
  </si>
  <si>
    <t>733322301</t>
  </si>
  <si>
    <t>Potrubí z trubek plastových z vícevrstvého polyethylenu (PE-Xc/Al/PE-Xc) spojovaných lisováním PN 10 do 80°C D 16/2,0</t>
  </si>
  <si>
    <t>2111023417</t>
  </si>
  <si>
    <t>92</t>
  </si>
  <si>
    <t>733322302</t>
  </si>
  <si>
    <t>Potrubí z trubek plastových z vícevrstvého polyethylenu (PE-Xc/Al/PE-Xc) spojovaných lisováním PN 10 do 80°C D 20/2,3</t>
  </si>
  <si>
    <t>1524562521</t>
  </si>
  <si>
    <t>93</t>
  </si>
  <si>
    <t>733391101</t>
  </si>
  <si>
    <t>Zkoušky těsnosti potrubí z trubek plastových Ø do 32/3,0</t>
  </si>
  <si>
    <t>-586873630</t>
  </si>
  <si>
    <t>94</t>
  </si>
  <si>
    <t>998733122</t>
  </si>
  <si>
    <t>Přesun hmot pro rozvody potrubí stanovený z hmotnosti přesunovaného materiálu vodorovná dopravní vzdálenost do 50 m ruční (bez užití mechanizace) v objektech výšky přes 6 do 12 m</t>
  </si>
  <si>
    <t>429350537</t>
  </si>
  <si>
    <t>734</t>
  </si>
  <si>
    <t>Ústřední vytápění - armatury</t>
  </si>
  <si>
    <t>95</t>
  </si>
  <si>
    <t>734211112</t>
  </si>
  <si>
    <t>Ventily odvzdušňovací závitové otopných těles PN 6 do 120°C G 1/4</t>
  </si>
  <si>
    <t>1035434542</t>
  </si>
  <si>
    <t>96</t>
  </si>
  <si>
    <t>734211119</t>
  </si>
  <si>
    <t>Ventily odvzdušňovací závitové automatické PN 14 do 120°C G 3/8</t>
  </si>
  <si>
    <t>-1748785385</t>
  </si>
  <si>
    <t>97</t>
  </si>
  <si>
    <t>734221551</t>
  </si>
  <si>
    <t>Ventily regulační závitové termostatické bez hlavice ovládání PN 16 do 110°C přímé dvouregulační G 3/8</t>
  </si>
  <si>
    <t>-19529140</t>
  </si>
  <si>
    <t>98</t>
  </si>
  <si>
    <t>734221682</t>
  </si>
  <si>
    <t>Ventily regulační závitové hlavice termostatické pro ovládání ventilů PN 10 do 110°C kapalinové otopných těles VK</t>
  </si>
  <si>
    <t>1349858532</t>
  </si>
  <si>
    <t>99</t>
  </si>
  <si>
    <t>734221683</t>
  </si>
  <si>
    <t>Ventily regulační závitové hlavice termostatické pro ovládání ventilů PN 10 do 110°C kapalinové úhlové provedení</t>
  </si>
  <si>
    <t>260203922</t>
  </si>
  <si>
    <t>100</t>
  </si>
  <si>
    <t>734261406</t>
  </si>
  <si>
    <t>Šroubení připojovací armatury radiátorů VK PN 10 do 110°C, regulační uzavíratelné přímé G 1/2 x 18</t>
  </si>
  <si>
    <t>-789479861</t>
  </si>
  <si>
    <t>101</t>
  </si>
  <si>
    <t>734261716</t>
  </si>
  <si>
    <t>Šroubení regulační radiátorové přímé s vypouštěním G 3/8</t>
  </si>
  <si>
    <t>1255307582</t>
  </si>
  <si>
    <t>102</t>
  </si>
  <si>
    <t>734291123</t>
  </si>
  <si>
    <t>Ostatní armatury kohouty plnicí a vypouštěcí PN 10 do 90°C G 1/2</t>
  </si>
  <si>
    <t>-134992242</t>
  </si>
  <si>
    <t>103</t>
  </si>
  <si>
    <t>734291263</t>
  </si>
  <si>
    <t>Ostatní armatury filtry závitové pro topné a chladicí systémy PN 30 do 110°C přímé s vnitřními závity G 3/4</t>
  </si>
  <si>
    <t>-1627435352</t>
  </si>
  <si>
    <t>104</t>
  </si>
  <si>
    <t>734292773</t>
  </si>
  <si>
    <t>Ostatní armatury kulové kohouty PN 42 do 185°C plnoprůtokové vnitřní závit G 3/4</t>
  </si>
  <si>
    <t>86701859</t>
  </si>
  <si>
    <t>105</t>
  </si>
  <si>
    <t>998734122</t>
  </si>
  <si>
    <t>Přesun hmot pro armatury stanovený z hmotnosti přesunovaného materiálu vodorovná dopravní vzdálenost do 50 m ruční (bez užití mechanizace) v objektech výšky přes 6 do 12 m</t>
  </si>
  <si>
    <t>-317492880</t>
  </si>
  <si>
    <t>735</t>
  </si>
  <si>
    <t>Ústřední vytápění - otopná tělesa</t>
  </si>
  <si>
    <t>106</t>
  </si>
  <si>
    <t>735152579</t>
  </si>
  <si>
    <t>Otopná tělesa panelová VK dvoudesková PN 1,0 MPa, T do 110°C se dvěma přídavnými přestupními plochami výšky tělesa 600 mm stavební délky / výkonu 1200 mm / 2015 W</t>
  </si>
  <si>
    <t>1714437733</t>
  </si>
  <si>
    <t>107</t>
  </si>
  <si>
    <t>735152581</t>
  </si>
  <si>
    <t>Otopná tělesa panelová VK dvoudesková PN 1,0 MPa, T do 110°C se dvěma přídavnými přestupními plochami výšky tělesa 600 mm stavební délky / výkonu 1600 mm / 2686 W</t>
  </si>
  <si>
    <t>-1852998042</t>
  </si>
  <si>
    <t>108</t>
  </si>
  <si>
    <t>735164511</t>
  </si>
  <si>
    <t>Otopná tělesa trubková montáž těles na stěnu výšky tělesa do 1500 mm</t>
  </si>
  <si>
    <t>1228333595</t>
  </si>
  <si>
    <t>109</t>
  </si>
  <si>
    <t>48459015</t>
  </si>
  <si>
    <t>těleso trubkové teplovodní spodní připojení 1500x600mm</t>
  </si>
  <si>
    <t>492919999</t>
  </si>
  <si>
    <t>110</t>
  </si>
  <si>
    <t>998735122</t>
  </si>
  <si>
    <t>Přesun hmot pro otopná tělesa stanovený z hmotnosti přesunovaného materiálu vodorovná dopravní vzdálenost do 50 m ruční (bez užití mechanizace) v objektech výšky přes 6 do 12 m</t>
  </si>
  <si>
    <t>-614001731</t>
  </si>
  <si>
    <t>Elektromontáže</t>
  </si>
  <si>
    <t>111</t>
  </si>
  <si>
    <t>740000010</t>
  </si>
  <si>
    <t>Úprava ve stávajícím rozvaděči</t>
  </si>
  <si>
    <t>hod</t>
  </si>
  <si>
    <t>838351548</t>
  </si>
  <si>
    <t>112</t>
  </si>
  <si>
    <t>740000011</t>
  </si>
  <si>
    <t>Demontážní práce stávajícíh vypínačů, zásuvek a svítidel</t>
  </si>
  <si>
    <t>1680107143</t>
  </si>
  <si>
    <t>113</t>
  </si>
  <si>
    <t>740000012</t>
  </si>
  <si>
    <t>Sekání drážek do zdí, otvorů pro krabice, průrazů skrz zeď včt.zapravení</t>
  </si>
  <si>
    <t>-1450133507</t>
  </si>
  <si>
    <t>114</t>
  </si>
  <si>
    <t>740000013</t>
  </si>
  <si>
    <t>VRN drobný instalační materiál</t>
  </si>
  <si>
    <t>kpl</t>
  </si>
  <si>
    <t>-1231624227</t>
  </si>
  <si>
    <t>115</t>
  </si>
  <si>
    <t>740000014</t>
  </si>
  <si>
    <t>-1707047224</t>
  </si>
  <si>
    <t>116</t>
  </si>
  <si>
    <t>740000015</t>
  </si>
  <si>
    <t>Revize elektroinstalace</t>
  </si>
  <si>
    <t>1210439760</t>
  </si>
  <si>
    <t>117</t>
  </si>
  <si>
    <t>741110021</t>
  </si>
  <si>
    <t>Montáž trubek elektroinstalačních s nasunutím nebo našroubováním do krabic plastových tuhých, uložených pod omítku, vnější Ø přes 16 do 23 mm</t>
  </si>
  <si>
    <t>453856733</t>
  </si>
  <si>
    <t>118</t>
  </si>
  <si>
    <t>34571063</t>
  </si>
  <si>
    <t>trubka elektroinstalační ohebná z PVC bílá d 23mm</t>
  </si>
  <si>
    <t>-1900724841</t>
  </si>
  <si>
    <t>119</t>
  </si>
  <si>
    <t>741112001</t>
  </si>
  <si>
    <t>Montáž krabic elektroinstalačních bez napojení na trubky a lišty, demontáže a montáže víčka a přístroje protahovacích nebo odbočných zapuštěných plastových kruhových do zdiva</t>
  </si>
  <si>
    <t>-317556000</t>
  </si>
  <si>
    <t>120</t>
  </si>
  <si>
    <t>34571521</t>
  </si>
  <si>
    <t>krabice pod omítku PVC odbočná kruhová D 70mm s víčkem a svorkovnicí</t>
  </si>
  <si>
    <t>1727496504</t>
  </si>
  <si>
    <t>121</t>
  </si>
  <si>
    <t>741120001</t>
  </si>
  <si>
    <t>Montáž vodičů izolovaných měděných bez ukončení uložených pod omítku plných a laněných (např. CY), průřezu žíly 0,35 až 6 mm2</t>
  </si>
  <si>
    <t>-317097325</t>
  </si>
  <si>
    <t>122</t>
  </si>
  <si>
    <t>34140825</t>
  </si>
  <si>
    <t>vodič propojovací jádro Cu plné izolace PVC 450/750V (H07V-U) 1x4mm2</t>
  </si>
  <si>
    <t>-1684311341</t>
  </si>
  <si>
    <t>P</t>
  </si>
  <si>
    <t>Poznámka k položce:_x000d_
H07V-U CY, průměr vodiče 4mm</t>
  </si>
  <si>
    <t>123</t>
  </si>
  <si>
    <t>741122015</t>
  </si>
  <si>
    <t>Montáž kabelů měděných bez ukončení uložených pod omítku plných kulatých (např. CYKY), počtu a průřezu žil 3x1,5 mm2</t>
  </si>
  <si>
    <t>-1410825364</t>
  </si>
  <si>
    <t>124</t>
  </si>
  <si>
    <t>34111030</t>
  </si>
  <si>
    <t>kabel instalační jádro Cu plné izolace PVC plášť PVC 450/750V (CYKY) 3x1,5mm2</t>
  </si>
  <si>
    <t>-749658757</t>
  </si>
  <si>
    <t>Poznámka k položce:_x000d_
CYKY, průměr kabelu 8,6mm</t>
  </si>
  <si>
    <t>125</t>
  </si>
  <si>
    <t>741122016</t>
  </si>
  <si>
    <t>Montáž kabelů měděných bez ukončení uložených pod omítku plných kulatých (např. CYKY), počtu a průřezu žil 3x2,5 až 6 mm2</t>
  </si>
  <si>
    <t>1556575535</t>
  </si>
  <si>
    <t>126</t>
  </si>
  <si>
    <t>34111036</t>
  </si>
  <si>
    <t>kabel instalační jádro Cu plné izolace PVC plášť PVC 450/750V (CYKY) 3x2,5mm2</t>
  </si>
  <si>
    <t>-2019659261</t>
  </si>
  <si>
    <t>Poznámka k položce:_x000d_
CYKY, průměr kabelu 9,5mm</t>
  </si>
  <si>
    <t>127</t>
  </si>
  <si>
    <t>741122031</t>
  </si>
  <si>
    <t>Montáž kabelů měděných bez ukončení uložených pod omítku plných kulatých (např. CYKY), počtu a průřezu žil 5x1,5 až 2,5 mm2</t>
  </si>
  <si>
    <t>1552207056</t>
  </si>
  <si>
    <t>128</t>
  </si>
  <si>
    <t>34111090</t>
  </si>
  <si>
    <t>kabel instalační jádro Cu plné izolace PVC plášť PVC 450/750V (CYKY) 5x1,5mm2</t>
  </si>
  <si>
    <t>1682579022</t>
  </si>
  <si>
    <t>Poznámka k položce:_x000d_
CYKY, průměr kabelu 10,1mm</t>
  </si>
  <si>
    <t>129</t>
  </si>
  <si>
    <t>741310001</t>
  </si>
  <si>
    <t>Montáž spínačů jedno nebo dvoupólových nástěnných se zapojením vodičů, pro prostředí normální spínačů, řazení 1-jednopólových</t>
  </si>
  <si>
    <t>-1061384072</t>
  </si>
  <si>
    <t>130</t>
  </si>
  <si>
    <t>34535003</t>
  </si>
  <si>
    <t>přepínač střídavý kompletní, zápustný, řazení 6, šroubové svorky</t>
  </si>
  <si>
    <t>-160784477</t>
  </si>
  <si>
    <t>131</t>
  </si>
  <si>
    <t>34539059</t>
  </si>
  <si>
    <t>rámeček jednonásobný</t>
  </si>
  <si>
    <t>1631654828</t>
  </si>
  <si>
    <t>132</t>
  </si>
  <si>
    <t>741313001</t>
  </si>
  <si>
    <t>Montáž zásuvek domovních se zapojením vodičů bezšroubové připojení polozapuštěných nebo zapuštěných 10/16 A, provedení 2P + PE</t>
  </si>
  <si>
    <t>3990549</t>
  </si>
  <si>
    <t>133</t>
  </si>
  <si>
    <t>34555202</t>
  </si>
  <si>
    <t>zásuvka zápustná jednonásobná chráněná, šroubové svorky</t>
  </si>
  <si>
    <t>-1994092127</t>
  </si>
  <si>
    <t>134</t>
  </si>
  <si>
    <t>2053264733</t>
  </si>
  <si>
    <t>135</t>
  </si>
  <si>
    <t>741313003</t>
  </si>
  <si>
    <t>Montáž zásuvek domovních se zapojením vodičů bezšroubové připojení polozapuštěných nebo zapuštěných 10/16 A, provedení 2x (2P + PE) dvojnásobná</t>
  </si>
  <si>
    <t>192700430</t>
  </si>
  <si>
    <t>136</t>
  </si>
  <si>
    <t>34555238</t>
  </si>
  <si>
    <t>zásuvka zápustná dvojnásobná, šroubové svorky</t>
  </si>
  <si>
    <t>1076575117</t>
  </si>
  <si>
    <t>137</t>
  </si>
  <si>
    <t>34539060</t>
  </si>
  <si>
    <t>rámeček dvojnásobný</t>
  </si>
  <si>
    <t>-1085746941</t>
  </si>
  <si>
    <t>138</t>
  </si>
  <si>
    <t>741320103</t>
  </si>
  <si>
    <t>Montáž jističů se zapojením vodičů jednopólových nn do 25 A s krytem</t>
  </si>
  <si>
    <t>648455489</t>
  </si>
  <si>
    <t>139</t>
  </si>
  <si>
    <t>35822124</t>
  </si>
  <si>
    <t>jistič 1-pólový 16 A vypínací charakteristika C vypínací schopnost 10 kA</t>
  </si>
  <si>
    <t>-683629294</t>
  </si>
  <si>
    <t>140</t>
  </si>
  <si>
    <t>741370002</t>
  </si>
  <si>
    <t>Montáž svítidel žárovkových se zapojením vodičů bytových nebo společenských místností stropních přisazených 1 zdroj se sklem</t>
  </si>
  <si>
    <t>-483897038</t>
  </si>
  <si>
    <t>141</t>
  </si>
  <si>
    <t>34821275</t>
  </si>
  <si>
    <t>svítidlo interiérové žárovkové IP44 max. 60W E27</t>
  </si>
  <si>
    <t>2062369285</t>
  </si>
  <si>
    <t>142</t>
  </si>
  <si>
    <t>742330041</t>
  </si>
  <si>
    <t>Montáž strukturované kabeláže zásuvek datových pod omítku, do nábytku, do parapetního žlabu nebo podlahové krabice 1 až 6 pozic</t>
  </si>
  <si>
    <t>1886572482</t>
  </si>
  <si>
    <t>143</t>
  </si>
  <si>
    <t>527461505</t>
  </si>
  <si>
    <t>144</t>
  </si>
  <si>
    <t>37451020</t>
  </si>
  <si>
    <t>kryt zásuvky komunikační (pro prvky R&amp;M freenet)</t>
  </si>
  <si>
    <t>-2095230083</t>
  </si>
  <si>
    <t>145</t>
  </si>
  <si>
    <t>37451029</t>
  </si>
  <si>
    <t>zásuvka průběžná TV/R/DATA pro kabelovou TV bez krabičky a bez víčka útlum 8dB</t>
  </si>
  <si>
    <t>-442531089</t>
  </si>
  <si>
    <t>146</t>
  </si>
  <si>
    <t>742420121</t>
  </si>
  <si>
    <t>Montáž společné televizní antény televizní zásuvky koncové nebo průběžné</t>
  </si>
  <si>
    <t>-410305705</t>
  </si>
  <si>
    <t>147</t>
  </si>
  <si>
    <t>-1686690600</t>
  </si>
  <si>
    <t>148</t>
  </si>
  <si>
    <t>37451015</t>
  </si>
  <si>
    <t>kryt zásuvky televizní, rozhlasové (a satelitní)</t>
  </si>
  <si>
    <t>-1189890860</t>
  </si>
  <si>
    <t>149</t>
  </si>
  <si>
    <t>37451025</t>
  </si>
  <si>
    <t>zásuvka koncová TV/R bez krabičky a bez víčka útlum 3dB</t>
  </si>
  <si>
    <t>465190831</t>
  </si>
  <si>
    <t>150</t>
  </si>
  <si>
    <t>744733110</t>
  </si>
  <si>
    <t>Montáž kabelů sdělovacích pro vnitřní rozvody počtu žil přes 15</t>
  </si>
  <si>
    <t>-46224124</t>
  </si>
  <si>
    <t>151</t>
  </si>
  <si>
    <t>34121263</t>
  </si>
  <si>
    <t>kabel datový jádro Cu plné plášť PVC (U/UTP) kategorie 6</t>
  </si>
  <si>
    <t>1726227924</t>
  </si>
  <si>
    <t>Poznámka k položce:_x000d_
U/UTP, průměr kabelu 6,3mm</t>
  </si>
  <si>
    <t>152</t>
  </si>
  <si>
    <t>34121300</t>
  </si>
  <si>
    <t>kabel koaxiální stíněný 1xAl a opletením z CuSn drátků 48x0,12mm2, plášť PVC bílý, jádro CU pr. 1mm</t>
  </si>
  <si>
    <t>-1716445964</t>
  </si>
  <si>
    <t>Poznámka k položce:_x000d_
impedance 75 Ohm, pr. kabelu 6,50mm</t>
  </si>
  <si>
    <t>761</t>
  </si>
  <si>
    <t>Konstrukce prosvětlovací</t>
  </si>
  <si>
    <t>153</t>
  </si>
  <si>
    <t>761614113</t>
  </si>
  <si>
    <t>Okna ze skleněných tvárnic zděné rozměr 190 x 190 x 100 mm bezbarvé lesklé dezén vlna</t>
  </si>
  <si>
    <t>-1847894211</t>
  </si>
  <si>
    <t>0,50*2,00</t>
  </si>
  <si>
    <t>154</t>
  </si>
  <si>
    <t>761990001</t>
  </si>
  <si>
    <t>Příplatek k cenám konstrukce ze skleněných tvárnic za ztíženou montáž za plochu do 10 m2</t>
  </si>
  <si>
    <t>358876663</t>
  </si>
  <si>
    <t>155</t>
  </si>
  <si>
    <t>998761122</t>
  </si>
  <si>
    <t>Přesun hmot pro konstrukce prosvětlovací stanovený z hmotnosti přesunovaného materiálu vodorovná dopravní vzdálenost do 50 m ruční (bez užití mechanizace) v objektech výšky přes 6 do 12 m</t>
  </si>
  <si>
    <t>1543479364</t>
  </si>
  <si>
    <t>762</t>
  </si>
  <si>
    <t>Konstrukce tesařské</t>
  </si>
  <si>
    <t>156</t>
  </si>
  <si>
    <t>762511263</t>
  </si>
  <si>
    <t>Podlahové konstrukce podkladové z dřevoštěpkových desek OSB jednovrstvých šroubovaných na pero a drážku nebroušených, tloušťky desky 15 mm</t>
  </si>
  <si>
    <t>1781782957</t>
  </si>
  <si>
    <t>157</t>
  </si>
  <si>
    <t>762900100</t>
  </si>
  <si>
    <t>Oprava podlahy v místě bývalé vany</t>
  </si>
  <si>
    <t>1003170765</t>
  </si>
  <si>
    <t>158</t>
  </si>
  <si>
    <t>998762122</t>
  </si>
  <si>
    <t>Přesun hmot pro konstrukce tesařské stanovený z hmotnosti přesunovaného materiálu vodorovná dopravní vzdálenost do 50 m ruční (bez užití mechanizace) v objektech výšky přes 6 do 12 m</t>
  </si>
  <si>
    <t>2001079272</t>
  </si>
  <si>
    <t>766</t>
  </si>
  <si>
    <t>Konstrukce truhlářské</t>
  </si>
  <si>
    <t>159</t>
  </si>
  <si>
    <t>766660171</t>
  </si>
  <si>
    <t>Montáž dveřních křídel dřevěných nebo plastových otevíravých do obložkové zárubně povrchově upravených jednokřídlových, šířky do 800 mm</t>
  </si>
  <si>
    <t>-835055225</t>
  </si>
  <si>
    <t>160</t>
  </si>
  <si>
    <t>61162085</t>
  </si>
  <si>
    <t>dveře jednokřídlé dřevotřískové povrch laminátový plné 700x1970-2100mm</t>
  </si>
  <si>
    <t>224955033</t>
  </si>
  <si>
    <t>161</t>
  </si>
  <si>
    <t>766660729</t>
  </si>
  <si>
    <t>Montáž dveřních doplňků dveřního kování interiérového štítku s klikou</t>
  </si>
  <si>
    <t>-1232641407</t>
  </si>
  <si>
    <t>162</t>
  </si>
  <si>
    <t>54914123</t>
  </si>
  <si>
    <t>kování rozetové klika/klika</t>
  </si>
  <si>
    <t>-1225859163</t>
  </si>
  <si>
    <t>163</t>
  </si>
  <si>
    <t>54914127</t>
  </si>
  <si>
    <t>kování rozetové spodní pro dozický klíč</t>
  </si>
  <si>
    <t>1956330901</t>
  </si>
  <si>
    <t>164</t>
  </si>
  <si>
    <t>766662912</t>
  </si>
  <si>
    <t>Oprava dveřních křídel dřevěných z tvrdého dřeva s výměnou kování</t>
  </si>
  <si>
    <t>-789601494</t>
  </si>
  <si>
    <t>0,85*2,10+0,85*1,97+0,70*1,97+0,70*2,19+0,90*2,19</t>
  </si>
  <si>
    <t>165</t>
  </si>
  <si>
    <t>1396368800</t>
  </si>
  <si>
    <t>166</t>
  </si>
  <si>
    <t>-831633001</t>
  </si>
  <si>
    <t>167</t>
  </si>
  <si>
    <t>54914110</t>
  </si>
  <si>
    <t>kování bezpečnostní koule/klika R1</t>
  </si>
  <si>
    <t>116632971</t>
  </si>
  <si>
    <t>168</t>
  </si>
  <si>
    <t>766682111</t>
  </si>
  <si>
    <t>Montáž zárubní dřevěných nebo plastových obložkových, pro dveře jednokřídlové, tloušťky stěny do 170 mm</t>
  </si>
  <si>
    <t>2103930522</t>
  </si>
  <si>
    <t>169</t>
  </si>
  <si>
    <t>61182307</t>
  </si>
  <si>
    <t>zárubeň jednokřídlá obložková s laminátovým povrchem tl stěny 60-150mm rozměru 600-1100/1970, 2100mm</t>
  </si>
  <si>
    <t>-1032665842</t>
  </si>
  <si>
    <t>170</t>
  </si>
  <si>
    <t>766691001</t>
  </si>
  <si>
    <t>D+M kuchyňská linka tvar L délka 3,00m včt.vrchních skříněk, nerezového dřezu, osvětlení pod vrchními skříňkami, lamino tl.18mm, hrana ABS 2mm, vrchní deska tl.28mm</t>
  </si>
  <si>
    <t>1455333401</t>
  </si>
  <si>
    <t>171</t>
  </si>
  <si>
    <t>766691914</t>
  </si>
  <si>
    <t>Ostatní práce vyvěšení nebo zavěšení křídel dřevěných dveřních, plochy do 2 m2</t>
  </si>
  <si>
    <t>927929227</t>
  </si>
  <si>
    <t>172</t>
  </si>
  <si>
    <t>766812840</t>
  </si>
  <si>
    <t>Demontáž kuchyňských linek dřevěných nebo kovových včetně skříněk uchycených na stěně, délky přes 1800 do 2100 mm</t>
  </si>
  <si>
    <t>-1873095364</t>
  </si>
  <si>
    <t>173</t>
  </si>
  <si>
    <t>998766122</t>
  </si>
  <si>
    <t>Přesun hmot pro konstrukce truhlářské stanovený z hmotnosti přesunovaného materiálu vodorovná dopravní vzdálenost do 50 m ruční (bez užití mechanizace) v objektech výšky přes 6 do 12 m</t>
  </si>
  <si>
    <t>1619303558</t>
  </si>
  <si>
    <t>771</t>
  </si>
  <si>
    <t>Podlahy z dlaždic</t>
  </si>
  <si>
    <t>174</t>
  </si>
  <si>
    <t>771111011</t>
  </si>
  <si>
    <t>Příprava podkladu před provedením dlažby vysátí podlah</t>
  </si>
  <si>
    <t>240948633</t>
  </si>
  <si>
    <t>175</t>
  </si>
  <si>
    <t>771574114</t>
  </si>
  <si>
    <t>Montáž podlah z dlaždic keramických lepených cementovým flexibilním lepidlem hladkých, tloušťky do 10 mm přes 19 do 22 ks/m2</t>
  </si>
  <si>
    <t>-1286174213</t>
  </si>
  <si>
    <t>176</t>
  </si>
  <si>
    <t>59761135</t>
  </si>
  <si>
    <t>dlažba keramická slinutá nemrazuvzdorná povrch hladký/matný tl do 10mm přes 9 do 12ks/m2</t>
  </si>
  <si>
    <t>-729515</t>
  </si>
  <si>
    <t>4,84*1,1 'Přepočtené koeficientem množství</t>
  </si>
  <si>
    <t>177</t>
  </si>
  <si>
    <t>771577152</t>
  </si>
  <si>
    <t>Montáž podlah z dlaždic keramických kladených do malty Příplatek k cenám za podlahy v omezeném prostoru</t>
  </si>
  <si>
    <t>-1520131312</t>
  </si>
  <si>
    <t>178</t>
  </si>
  <si>
    <t>771591111</t>
  </si>
  <si>
    <t>Příprava podkladu před provedením dlažby nátěr penetrační na podlahu</t>
  </si>
  <si>
    <t>1680017009</t>
  </si>
  <si>
    <t>179</t>
  </si>
  <si>
    <t>771591115</t>
  </si>
  <si>
    <t>Podlahy - dokončovací práce spárování silikonem</t>
  </si>
  <si>
    <t>-1230248044</t>
  </si>
  <si>
    <t>14,49</t>
  </si>
  <si>
    <t>180</t>
  </si>
  <si>
    <t>771151012</t>
  </si>
  <si>
    <t>Příprava podkladu před provedením dlažby samonivelační stěrka min. pevnosti 20 MPa, tloušťky přes 3 do 5 mm</t>
  </si>
  <si>
    <t>-1121802409</t>
  </si>
  <si>
    <t>181</t>
  </si>
  <si>
    <t>998771122</t>
  </si>
  <si>
    <t>Přesun hmot pro podlahy z dlaždic stanovený z hmotnosti přesunovaného materiálu vodorovná dopravní vzdálenost do 50 m ruční (bez užití mechanizace) v objektech výšky přes 6 do 12 m</t>
  </si>
  <si>
    <t>-1167766464</t>
  </si>
  <si>
    <t>776</t>
  </si>
  <si>
    <t>Podlahy povlakové</t>
  </si>
  <si>
    <t>182</t>
  </si>
  <si>
    <t>776111311</t>
  </si>
  <si>
    <t>Příprava podkladu povlakových podlah a stěn vysátí podlah</t>
  </si>
  <si>
    <t>-1156013018</t>
  </si>
  <si>
    <t>6,13+1,76+17,16+18,99</t>
  </si>
  <si>
    <t>183</t>
  </si>
  <si>
    <t>776141121</t>
  </si>
  <si>
    <t>Příprava podkladu povlakových podlah a stěn vyrovnání samonivelační stěrkou podlah min.pevnosti 30 MPa, tloušťky do 3 mm</t>
  </si>
  <si>
    <t>442347890</t>
  </si>
  <si>
    <t>184</t>
  </si>
  <si>
    <t>776201812</t>
  </si>
  <si>
    <t>Demontáž povlakových podlahovin lepených ručně s podložkou</t>
  </si>
  <si>
    <t>-798597769</t>
  </si>
  <si>
    <t>49,69</t>
  </si>
  <si>
    <t>185</t>
  </si>
  <si>
    <t>776221111</t>
  </si>
  <si>
    <t>Montáž podlahovin z PVC lepením standardním lepidlem z pásů</t>
  </si>
  <si>
    <t>-1699131439</t>
  </si>
  <si>
    <t>186</t>
  </si>
  <si>
    <t>28412245</t>
  </si>
  <si>
    <t>krytina podlahová heterogenní š 1,5m tl 2mm</t>
  </si>
  <si>
    <t>-1568472867</t>
  </si>
  <si>
    <t>44,04*1,1 'Přepočtené koeficientem množství</t>
  </si>
  <si>
    <t>187</t>
  </si>
  <si>
    <t>776410811</t>
  </si>
  <si>
    <t>Demontáž soklíků nebo lišt pryžových nebo plastových</t>
  </si>
  <si>
    <t>-1490579193</t>
  </si>
  <si>
    <t>stávající stav</t>
  </si>
  <si>
    <t>"303" 2*(3,56+1,582)</t>
  </si>
  <si>
    <t>"304" 2*(1,16+1,26)</t>
  </si>
  <si>
    <t>"305" 2*(0,88+1,32)</t>
  </si>
  <si>
    <t>"306" 2*(1,09+1,32)</t>
  </si>
  <si>
    <t>"307" 2*(5,90+3,64)</t>
  </si>
  <si>
    <t>"308" 2*(5,50+3,47)</t>
  </si>
  <si>
    <t>188</t>
  </si>
  <si>
    <t>776411111</t>
  </si>
  <si>
    <t>Montáž soklíků lepením obvodových, výšky do 80 mm</t>
  </si>
  <si>
    <t>231840358</t>
  </si>
  <si>
    <t>nový stav</t>
  </si>
  <si>
    <t>"306" 2*(5,90+3,64)</t>
  </si>
  <si>
    <t>189</t>
  </si>
  <si>
    <t>28411009</t>
  </si>
  <si>
    <t>lišta soklová PVC 18x80mm</t>
  </si>
  <si>
    <t>-626367636</t>
  </si>
  <si>
    <t>52,144*1,02 'Přepočtené koeficientem množství</t>
  </si>
  <si>
    <t>190</t>
  </si>
  <si>
    <t>998776122</t>
  </si>
  <si>
    <t>Přesun hmot pro podlahy povlakové stanovený z hmotnosti přesunovaného materiálu vodorovná dopravní vzdálenost do 50 m ruční (bez užití mechanizace) v objektech výšky přes 6 do 12 m</t>
  </si>
  <si>
    <t>-716746295</t>
  </si>
  <si>
    <t>781</t>
  </si>
  <si>
    <t>Dokončovací práce - obklady</t>
  </si>
  <si>
    <t>191</t>
  </si>
  <si>
    <t>781474114</t>
  </si>
  <si>
    <t>Montáž keramických obkladů stěn lepených cementovým flexibilním lepidlem hladkých přes 19 do 22 ks/m2</t>
  </si>
  <si>
    <t>441887280</t>
  </si>
  <si>
    <t>21,95+2,59</t>
  </si>
  <si>
    <t>192</t>
  </si>
  <si>
    <t>59761709</t>
  </si>
  <si>
    <t>obklad keramický nemrazuvzdorný povrch hladký/mat/lesk tl do 10mm přes 19 do 22ks/m2</t>
  </si>
  <si>
    <t>779510072</t>
  </si>
  <si>
    <t>24,54*1,1 'Přepočtené koeficientem množství</t>
  </si>
  <si>
    <t>193</t>
  </si>
  <si>
    <t>781472292</t>
  </si>
  <si>
    <t>Montáž keramických obkladů stěn lepených cementovým flexibilním lepidlem Příplatek k cenám za obklady v omezeném prostoru</t>
  </si>
  <si>
    <t>565260373</t>
  </si>
  <si>
    <t>194</t>
  </si>
  <si>
    <t>781492251</t>
  </si>
  <si>
    <t>Obklad - dokončující práce montáž profilu lepeného flexibilním cementovým lepidlem ukončovacího</t>
  </si>
  <si>
    <t>283841402</t>
  </si>
  <si>
    <t>8*2,10+2*1,50</t>
  </si>
  <si>
    <t>195</t>
  </si>
  <si>
    <t>28342003</t>
  </si>
  <si>
    <t>lišta ukončovací z PVC 10mm</t>
  </si>
  <si>
    <t>239003459</t>
  </si>
  <si>
    <t>19,8*1,1 'Přepočtené koeficientem množství</t>
  </si>
  <si>
    <t>196</t>
  </si>
  <si>
    <t>781495111</t>
  </si>
  <si>
    <t>Příprava podkladu před provedením obkladu nátěr penetrační na stěnu</t>
  </si>
  <si>
    <t>833007268</t>
  </si>
  <si>
    <t>197</t>
  </si>
  <si>
    <t>781495115</t>
  </si>
  <si>
    <t>Obklad - dokončující práce ostatní práce spárování silikonem</t>
  </si>
  <si>
    <t>-2055611033</t>
  </si>
  <si>
    <t>8*2,10+4*1,50+0,70</t>
  </si>
  <si>
    <t>198</t>
  </si>
  <si>
    <t>998781122</t>
  </si>
  <si>
    <t>Přesun hmot pro obklady keramické stanovený z hmotnosti přesunovaného materiálu vodorovná dopravní vzdálenost do 50 m ruční (bez užití mechanizace) v objektech výšky přes 6 do 12 m</t>
  </si>
  <si>
    <t>-683806643</t>
  </si>
  <si>
    <t>783</t>
  </si>
  <si>
    <t>Dokončovací práce - nátěry</t>
  </si>
  <si>
    <t>199</t>
  </si>
  <si>
    <t>783101201</t>
  </si>
  <si>
    <t>Příprava podkladu truhlářských konstrukcí před provedením nátěru broušení smirkovým papírem nebo plátnem hrubé</t>
  </si>
  <si>
    <t>974284780</t>
  </si>
  <si>
    <t>dveřní křídla</t>
  </si>
  <si>
    <t>2*(0,90*2,19+0,70*2,19+0,70*1,97+0,85*1,97+0,85*2,10)</t>
  </si>
  <si>
    <t>(0,90+2*2,19)*(0,10+2*0,10)+(0,70+2*2,19)*(0,10+2*0,10)+(0,70+2*1,97)*(0,10+2*0,10)+(0,85+2*1,97)*(0,10+2*0,10)+(0,85+2*2,10)*(0,10+2*0,10)</t>
  </si>
  <si>
    <t>200</t>
  </si>
  <si>
    <t>783114101</t>
  </si>
  <si>
    <t>Základní nátěr truhlářských konstrukcí jednonásobný syntetický</t>
  </si>
  <si>
    <t>1957030031</t>
  </si>
  <si>
    <t>201</t>
  </si>
  <si>
    <t>783117101</t>
  </si>
  <si>
    <t>Krycí nátěr truhlářských konstrukcí jednonásobný syntetický</t>
  </si>
  <si>
    <t>-223461950</t>
  </si>
  <si>
    <t>202</t>
  </si>
  <si>
    <t>783122131</t>
  </si>
  <si>
    <t>Tmelení truhlářských konstrukcí plošné (plné) včetně přebroušení tmelených míst, tmelem disperzním akrylátovým nebo latexovým</t>
  </si>
  <si>
    <t>1182170179</t>
  </si>
  <si>
    <t>203</t>
  </si>
  <si>
    <t>783306807</t>
  </si>
  <si>
    <t>Odstranění nátěrů ze zámečnických konstrukcí odstraňovačem nátěrů s obroušením</t>
  </si>
  <si>
    <t>-1533999652</t>
  </si>
  <si>
    <t>komínová dvířka</t>
  </si>
  <si>
    <t>0,25</t>
  </si>
  <si>
    <t>204</t>
  </si>
  <si>
    <t>783314101</t>
  </si>
  <si>
    <t>Základní nátěr zámečnických konstrukcí jednonásobný syntetický</t>
  </si>
  <si>
    <t>1337674839</t>
  </si>
  <si>
    <t>205</t>
  </si>
  <si>
    <t>783315101</t>
  </si>
  <si>
    <t>Mezinátěr zámečnických konstrukcí jednonásobný syntetický standardní</t>
  </si>
  <si>
    <t>-889645593</t>
  </si>
  <si>
    <t>206</t>
  </si>
  <si>
    <t>783317101</t>
  </si>
  <si>
    <t>Krycí nátěr (email) zámečnických konstrukcí jednonásobný syntetický standardní</t>
  </si>
  <si>
    <t>-225155075</t>
  </si>
  <si>
    <t>207</t>
  </si>
  <si>
    <t>783601715</t>
  </si>
  <si>
    <t>Příprava podkladu armatur a kovových potrubí před provedením nátěru potrubí do DN 50 mm odmaštěním, odmašťovačem ředidlovým</t>
  </si>
  <si>
    <t>-1876845158</t>
  </si>
  <si>
    <t>208</t>
  </si>
  <si>
    <t>783614653</t>
  </si>
  <si>
    <t>Základní antikorozní nátěr armatur a kovových potrubí jednonásobný potrubí do DN 50 mm syntetický samozákladující</t>
  </si>
  <si>
    <t>-288147845</t>
  </si>
  <si>
    <t>209</t>
  </si>
  <si>
    <t>783615553</t>
  </si>
  <si>
    <t>Mezinátěr armatur a kovových potrubí potrubí do DN 50 mm syntetický samozákladující</t>
  </si>
  <si>
    <t>-1945268157</t>
  </si>
  <si>
    <t>210</t>
  </si>
  <si>
    <t>783617603</t>
  </si>
  <si>
    <t>Krycí nátěr (email) armatur a kovových potrubí potrubí do DN 50 mm jednonásobný syntetický samozákladující</t>
  </si>
  <si>
    <t>173933218</t>
  </si>
  <si>
    <t>211</t>
  </si>
  <si>
    <t>783617611</t>
  </si>
  <si>
    <t>Krycí nátěr (email) armatur a kovových potrubí potrubí do DN 50 mm dvojnásobný syntetický standardní</t>
  </si>
  <si>
    <t>220749891</t>
  </si>
  <si>
    <t>784</t>
  </si>
  <si>
    <t>Dokončovací práce - malby a tapety</t>
  </si>
  <si>
    <t>212</t>
  </si>
  <si>
    <t>784121001</t>
  </si>
  <si>
    <t>Oškrabání malby v místnostech výšky do 3,80 m</t>
  </si>
  <si>
    <t>-450821472</t>
  </si>
  <si>
    <t>"strop" 49,69</t>
  </si>
  <si>
    <t>stěny</t>
  </si>
  <si>
    <t>"305" 3,00*2*(0,88+1,32)</t>
  </si>
  <si>
    <t>"306" 3,00*2*(1,09+1,32)</t>
  </si>
  <si>
    <t>"307" 3,00*2*(5,90+3,64)</t>
  </si>
  <si>
    <t>213</t>
  </si>
  <si>
    <t>784121011</t>
  </si>
  <si>
    <t>Rozmývání podkladu po oškrabání malby v místnostech výšky do 3,80 m</t>
  </si>
  <si>
    <t>-1576126210</t>
  </si>
  <si>
    <t>214</t>
  </si>
  <si>
    <t>784181001</t>
  </si>
  <si>
    <t>Pačokování jednonásobné v místnostech výšky do 3,80 m</t>
  </si>
  <si>
    <t>1505357785</t>
  </si>
  <si>
    <t>"strop" 49,48</t>
  </si>
  <si>
    <t>215</t>
  </si>
  <si>
    <t>784181101</t>
  </si>
  <si>
    <t>Penetrace podkladu jednonásobná základní akrylátová bezbarvá v místnostech výšky do 3,80 m</t>
  </si>
  <si>
    <t>1404400350</t>
  </si>
  <si>
    <t>216</t>
  </si>
  <si>
    <t>784221101</t>
  </si>
  <si>
    <t>Malby z malířských směsí otěruvzdorných za sucha dvojnásobné, bílé za sucha otěruvzdorné dobře v místnostech výšky do 3,80 m</t>
  </si>
  <si>
    <t>1883873947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</si>
</sst>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2024-08-01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Jiráskova č.p.18 - byt č.10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Jiráskova 18, Jihlava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5. 8. 2024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Statutární město Jihlava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PROJEKT STAVBY s.r.o., Ing.Aleš Sedláček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Martin Lang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Oprava bytu'!J30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'01 - Oprava bytu'!P141</f>
        <v>0</v>
      </c>
      <c r="AV95" s="128">
        <f>'01 - Oprava bytu'!J33</f>
        <v>0</v>
      </c>
      <c r="AW95" s="128">
        <f>'01 - Oprava bytu'!J34</f>
        <v>0</v>
      </c>
      <c r="AX95" s="128">
        <f>'01 - Oprava bytu'!J35</f>
        <v>0</v>
      </c>
      <c r="AY95" s="128">
        <f>'01 - Oprava bytu'!J36</f>
        <v>0</v>
      </c>
      <c r="AZ95" s="128">
        <f>'01 - Oprava bytu'!F33</f>
        <v>0</v>
      </c>
      <c r="BA95" s="128">
        <f>'01 - Oprava bytu'!F34</f>
        <v>0</v>
      </c>
      <c r="BB95" s="128">
        <f>'01 - Oprava bytu'!F35</f>
        <v>0</v>
      </c>
      <c r="BC95" s="128">
        <f>'01 - Oprava bytu'!F36</f>
        <v>0</v>
      </c>
      <c r="BD95" s="130">
        <f>'01 - Oprava bytu'!F37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84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kGL4X2AmTcVt8hTFe2eIhDaZZuuzqoT1ePQutluGixukCLKTjhaAEfN/luOWh15QuX8YBc7K7t9HHcjLSj61FQ==" hashValue="J9xjvHC1NVUlFStLJJZiIfr7Oyh03Y3iqNhzh+dqYo9S61UBg1hqkJ/A0Sr5jQLvKs9C/vusiDTp/HCLGf9Mew==" algorithmName="SHA-512" password="C6F1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Oprava byt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84</v>
      </c>
    </row>
    <row r="4" s="1" customFormat="1" ht="24.96" customHeight="1">
      <c r="B4" s="20"/>
      <c r="D4" s="134" t="s">
        <v>86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Jiráskova č.p.18 - byt č.10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5. 8. 2024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26</v>
      </c>
      <c r="F15" s="38"/>
      <c r="G15" s="38"/>
      <c r="H15" s="38"/>
      <c r="I15" s="136" t="s">
        <v>27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31</v>
      </c>
      <c r="F21" s="38"/>
      <c r="G21" s="38"/>
      <c r="H21" s="38"/>
      <c r="I21" s="136" t="s">
        <v>27</v>
      </c>
      <c r="J21" s="139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33</v>
      </c>
      <c r="E23" s="38"/>
      <c r="F23" s="38"/>
      <c r="G23" s="38"/>
      <c r="H23" s="38"/>
      <c r="I23" s="136" t="s">
        <v>25</v>
      </c>
      <c r="J23" s="139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34</v>
      </c>
      <c r="F24" s="38"/>
      <c r="G24" s="38"/>
      <c r="H24" s="38"/>
      <c r="I24" s="136" t="s">
        <v>27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36</v>
      </c>
      <c r="E30" s="38"/>
      <c r="F30" s="38"/>
      <c r="G30" s="38"/>
      <c r="H30" s="38"/>
      <c r="I30" s="38"/>
      <c r="J30" s="147">
        <f>ROUND(J141,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38</v>
      </c>
      <c r="G32" s="38"/>
      <c r="H32" s="38"/>
      <c r="I32" s="148" t="s">
        <v>37</v>
      </c>
      <c r="J32" s="14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40</v>
      </c>
      <c r="E33" s="136" t="s">
        <v>41</v>
      </c>
      <c r="F33" s="150">
        <f>ROUND((SUM(BE141:BE502)),  2)</f>
        <v>0</v>
      </c>
      <c r="G33" s="38"/>
      <c r="H33" s="38"/>
      <c r="I33" s="151">
        <v>0.20999999999999999</v>
      </c>
      <c r="J33" s="150">
        <f>ROUND(((SUM(BE141:BE502))*I33),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42</v>
      </c>
      <c r="F34" s="150">
        <f>ROUND((SUM(BF141:BF502)),  2)</f>
        <v>0</v>
      </c>
      <c r="G34" s="38"/>
      <c r="H34" s="38"/>
      <c r="I34" s="151">
        <v>0.12</v>
      </c>
      <c r="J34" s="150">
        <f>ROUND(((SUM(BF141:BF502))*I34),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43</v>
      </c>
      <c r="F35" s="150">
        <f>ROUND((SUM(BG141:BG502)),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44</v>
      </c>
      <c r="F36" s="150">
        <f>ROUND((SUM(BH141:BH502)),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45</v>
      </c>
      <c r="F37" s="150">
        <f>ROUND((SUM(BI141:BI502)),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46</v>
      </c>
      <c r="E39" s="154"/>
      <c r="F39" s="154"/>
      <c r="G39" s="155" t="s">
        <v>47</v>
      </c>
      <c r="H39" s="156" t="s">
        <v>48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49</v>
      </c>
      <c r="E50" s="160"/>
      <c r="F50" s="160"/>
      <c r="G50" s="159" t="s">
        <v>50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51</v>
      </c>
      <c r="E61" s="162"/>
      <c r="F61" s="163" t="s">
        <v>52</v>
      </c>
      <c r="G61" s="161" t="s">
        <v>51</v>
      </c>
      <c r="H61" s="162"/>
      <c r="I61" s="162"/>
      <c r="J61" s="164" t="s">
        <v>52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53</v>
      </c>
      <c r="E65" s="165"/>
      <c r="F65" s="165"/>
      <c r="G65" s="159" t="s">
        <v>54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51</v>
      </c>
      <c r="E76" s="162"/>
      <c r="F76" s="163" t="s">
        <v>52</v>
      </c>
      <c r="G76" s="161" t="s">
        <v>51</v>
      </c>
      <c r="H76" s="162"/>
      <c r="I76" s="162"/>
      <c r="J76" s="164" t="s">
        <v>52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Jiráskova č.p.18 - byt č.10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Oprava bytu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Jiráskova 18, Jihlava</v>
      </c>
      <c r="G89" s="40"/>
      <c r="H89" s="40"/>
      <c r="I89" s="32" t="s">
        <v>22</v>
      </c>
      <c r="J89" s="79" t="str">
        <f>IF(J12="","",J12)</f>
        <v>5. 8. 2024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Statutární město Jihlava</v>
      </c>
      <c r="G91" s="40"/>
      <c r="H91" s="40"/>
      <c r="I91" s="32" t="s">
        <v>30</v>
      </c>
      <c r="J91" s="36" t="str">
        <f>E21</f>
        <v>PROJEKT STAVBY s.r.o., Ing.Aleš Sedláček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Martin Lang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90</v>
      </c>
      <c r="D94" s="172"/>
      <c r="E94" s="172"/>
      <c r="F94" s="172"/>
      <c r="G94" s="172"/>
      <c r="H94" s="172"/>
      <c r="I94" s="172"/>
      <c r="J94" s="173" t="s">
        <v>91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92</v>
      </c>
      <c r="D96" s="40"/>
      <c r="E96" s="40"/>
      <c r="F96" s="40"/>
      <c r="G96" s="40"/>
      <c r="H96" s="40"/>
      <c r="I96" s="40"/>
      <c r="J96" s="110">
        <f>J141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93</v>
      </c>
    </row>
    <row r="97" s="9" customFormat="1" ht="24.96" customHeight="1">
      <c r="A97" s="9"/>
      <c r="B97" s="175"/>
      <c r="C97" s="176"/>
      <c r="D97" s="177" t="s">
        <v>94</v>
      </c>
      <c r="E97" s="178"/>
      <c r="F97" s="178"/>
      <c r="G97" s="178"/>
      <c r="H97" s="178"/>
      <c r="I97" s="178"/>
      <c r="J97" s="179">
        <f>J142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95</v>
      </c>
      <c r="E98" s="184"/>
      <c r="F98" s="184"/>
      <c r="G98" s="184"/>
      <c r="H98" s="184"/>
      <c r="I98" s="184"/>
      <c r="J98" s="185">
        <f>J143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96</v>
      </c>
      <c r="E99" s="184"/>
      <c r="F99" s="184"/>
      <c r="G99" s="184"/>
      <c r="H99" s="184"/>
      <c r="I99" s="184"/>
      <c r="J99" s="185">
        <f>J159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97</v>
      </c>
      <c r="E100" s="184"/>
      <c r="F100" s="184"/>
      <c r="G100" s="184"/>
      <c r="H100" s="184"/>
      <c r="I100" s="184"/>
      <c r="J100" s="185">
        <f>J196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98</v>
      </c>
      <c r="E101" s="184"/>
      <c r="F101" s="184"/>
      <c r="G101" s="184"/>
      <c r="H101" s="184"/>
      <c r="I101" s="184"/>
      <c r="J101" s="185">
        <f>J210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99</v>
      </c>
      <c r="E102" s="184"/>
      <c r="F102" s="184"/>
      <c r="G102" s="184"/>
      <c r="H102" s="184"/>
      <c r="I102" s="184"/>
      <c r="J102" s="185">
        <f>J217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100</v>
      </c>
      <c r="E103" s="178"/>
      <c r="F103" s="178"/>
      <c r="G103" s="178"/>
      <c r="H103" s="178"/>
      <c r="I103" s="178"/>
      <c r="J103" s="179">
        <f>J219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101</v>
      </c>
      <c r="E104" s="184"/>
      <c r="F104" s="184"/>
      <c r="G104" s="184"/>
      <c r="H104" s="184"/>
      <c r="I104" s="184"/>
      <c r="J104" s="185">
        <f>J220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102</v>
      </c>
      <c r="E105" s="184"/>
      <c r="F105" s="184"/>
      <c r="G105" s="184"/>
      <c r="H105" s="184"/>
      <c r="I105" s="184"/>
      <c r="J105" s="185">
        <f>J229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103</v>
      </c>
      <c r="E106" s="184"/>
      <c r="F106" s="184"/>
      <c r="G106" s="184"/>
      <c r="H106" s="184"/>
      <c r="I106" s="184"/>
      <c r="J106" s="185">
        <f>J243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104</v>
      </c>
      <c r="E107" s="184"/>
      <c r="F107" s="184"/>
      <c r="G107" s="184"/>
      <c r="H107" s="184"/>
      <c r="I107" s="184"/>
      <c r="J107" s="185">
        <f>J255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105</v>
      </c>
      <c r="E108" s="184"/>
      <c r="F108" s="184"/>
      <c r="G108" s="184"/>
      <c r="H108" s="184"/>
      <c r="I108" s="184"/>
      <c r="J108" s="185">
        <f>J262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106</v>
      </c>
      <c r="E109" s="184"/>
      <c r="F109" s="184"/>
      <c r="G109" s="184"/>
      <c r="H109" s="184"/>
      <c r="I109" s="184"/>
      <c r="J109" s="185">
        <f>J282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107</v>
      </c>
      <c r="E110" s="184"/>
      <c r="F110" s="184"/>
      <c r="G110" s="184"/>
      <c r="H110" s="184"/>
      <c r="I110" s="184"/>
      <c r="J110" s="185">
        <f>J290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108</v>
      </c>
      <c r="E111" s="184"/>
      <c r="F111" s="184"/>
      <c r="G111" s="184"/>
      <c r="H111" s="184"/>
      <c r="I111" s="184"/>
      <c r="J111" s="185">
        <f>J295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109</v>
      </c>
      <c r="E112" s="184"/>
      <c r="F112" s="184"/>
      <c r="G112" s="184"/>
      <c r="H112" s="184"/>
      <c r="I112" s="184"/>
      <c r="J112" s="185">
        <f>J307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110</v>
      </c>
      <c r="E113" s="184"/>
      <c r="F113" s="184"/>
      <c r="G113" s="184"/>
      <c r="H113" s="184"/>
      <c r="I113" s="184"/>
      <c r="J113" s="185">
        <f>J313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111</v>
      </c>
      <c r="E114" s="184"/>
      <c r="F114" s="184"/>
      <c r="G114" s="184"/>
      <c r="H114" s="184"/>
      <c r="I114" s="184"/>
      <c r="J114" s="185">
        <f>J362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112</v>
      </c>
      <c r="E115" s="184"/>
      <c r="F115" s="184"/>
      <c r="G115" s="184"/>
      <c r="H115" s="184"/>
      <c r="I115" s="184"/>
      <c r="J115" s="185">
        <f>J368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113</v>
      </c>
      <c r="E116" s="184"/>
      <c r="F116" s="184"/>
      <c r="G116" s="184"/>
      <c r="H116" s="184"/>
      <c r="I116" s="184"/>
      <c r="J116" s="185">
        <f>J374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114</v>
      </c>
      <c r="E117" s="184"/>
      <c r="F117" s="184"/>
      <c r="G117" s="184"/>
      <c r="H117" s="184"/>
      <c r="I117" s="184"/>
      <c r="J117" s="185">
        <f>J392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115</v>
      </c>
      <c r="E118" s="184"/>
      <c r="F118" s="184"/>
      <c r="G118" s="184"/>
      <c r="H118" s="184"/>
      <c r="I118" s="184"/>
      <c r="J118" s="185">
        <f>J408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116</v>
      </c>
      <c r="E119" s="184"/>
      <c r="F119" s="184"/>
      <c r="G119" s="184"/>
      <c r="H119" s="184"/>
      <c r="I119" s="184"/>
      <c r="J119" s="185">
        <f>J440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117</v>
      </c>
      <c r="E120" s="184"/>
      <c r="F120" s="184"/>
      <c r="G120" s="184"/>
      <c r="H120" s="184"/>
      <c r="I120" s="184"/>
      <c r="J120" s="185">
        <f>J457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1"/>
      <c r="C121" s="182"/>
      <c r="D121" s="183" t="s">
        <v>118</v>
      </c>
      <c r="E121" s="184"/>
      <c r="F121" s="184"/>
      <c r="G121" s="184"/>
      <c r="H121" s="184"/>
      <c r="I121" s="184"/>
      <c r="J121" s="185">
        <f>J479</f>
        <v>0</v>
      </c>
      <c r="K121" s="182"/>
      <c r="L121" s="18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2" customFormat="1" ht="21.84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66"/>
      <c r="C123" s="67"/>
      <c r="D123" s="67"/>
      <c r="E123" s="67"/>
      <c r="F123" s="67"/>
      <c r="G123" s="67"/>
      <c r="H123" s="67"/>
      <c r="I123" s="67"/>
      <c r="J123" s="67"/>
      <c r="K123" s="67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7" s="2" customFormat="1" ht="6.96" customHeight="1">
      <c r="A127" s="38"/>
      <c r="B127" s="68"/>
      <c r="C127" s="69"/>
      <c r="D127" s="69"/>
      <c r="E127" s="69"/>
      <c r="F127" s="69"/>
      <c r="G127" s="69"/>
      <c r="H127" s="69"/>
      <c r="I127" s="69"/>
      <c r="J127" s="69"/>
      <c r="K127" s="69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24.96" customHeight="1">
      <c r="A128" s="38"/>
      <c r="B128" s="39"/>
      <c r="C128" s="23" t="s">
        <v>119</v>
      </c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16</v>
      </c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6.5" customHeight="1">
      <c r="A131" s="38"/>
      <c r="B131" s="39"/>
      <c r="C131" s="40"/>
      <c r="D131" s="40"/>
      <c r="E131" s="170" t="str">
        <f>E7</f>
        <v>Jiráskova č.p.18 - byt č.10</v>
      </c>
      <c r="F131" s="32"/>
      <c r="G131" s="32"/>
      <c r="H131" s="32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2" customHeight="1">
      <c r="A132" s="38"/>
      <c r="B132" s="39"/>
      <c r="C132" s="32" t="s">
        <v>87</v>
      </c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6.5" customHeight="1">
      <c r="A133" s="38"/>
      <c r="B133" s="39"/>
      <c r="C133" s="40"/>
      <c r="D133" s="40"/>
      <c r="E133" s="76" t="str">
        <f>E9</f>
        <v>01 - Oprava bytu</v>
      </c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6.96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2" customHeight="1">
      <c r="A135" s="38"/>
      <c r="B135" s="39"/>
      <c r="C135" s="32" t="s">
        <v>20</v>
      </c>
      <c r="D135" s="40"/>
      <c r="E135" s="40"/>
      <c r="F135" s="27" t="str">
        <f>F12</f>
        <v>Jiráskova 18, Jihlava</v>
      </c>
      <c r="G135" s="40"/>
      <c r="H135" s="40"/>
      <c r="I135" s="32" t="s">
        <v>22</v>
      </c>
      <c r="J135" s="79" t="str">
        <f>IF(J12="","",J12)</f>
        <v>5. 8. 2024</v>
      </c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6.96" customHeight="1">
      <c r="A136" s="38"/>
      <c r="B136" s="39"/>
      <c r="C136" s="40"/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40.05" customHeight="1">
      <c r="A137" s="38"/>
      <c r="B137" s="39"/>
      <c r="C137" s="32" t="s">
        <v>24</v>
      </c>
      <c r="D137" s="40"/>
      <c r="E137" s="40"/>
      <c r="F137" s="27" t="str">
        <f>E15</f>
        <v>Statutární město Jihlava</v>
      </c>
      <c r="G137" s="40"/>
      <c r="H137" s="40"/>
      <c r="I137" s="32" t="s">
        <v>30</v>
      </c>
      <c r="J137" s="36" t="str">
        <f>E21</f>
        <v>PROJEKT STAVBY s.r.o., Ing.Aleš Sedláček</v>
      </c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5.15" customHeight="1">
      <c r="A138" s="38"/>
      <c r="B138" s="39"/>
      <c r="C138" s="32" t="s">
        <v>28</v>
      </c>
      <c r="D138" s="40"/>
      <c r="E138" s="40"/>
      <c r="F138" s="27" t="str">
        <f>IF(E18="","",E18)</f>
        <v>Vyplň údaj</v>
      </c>
      <c r="G138" s="40"/>
      <c r="H138" s="40"/>
      <c r="I138" s="32" t="s">
        <v>33</v>
      </c>
      <c r="J138" s="36" t="str">
        <f>E24</f>
        <v>Martin Lang</v>
      </c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0.32" customHeight="1">
      <c r="A139" s="38"/>
      <c r="B139" s="39"/>
      <c r="C139" s="40"/>
      <c r="D139" s="40"/>
      <c r="E139" s="40"/>
      <c r="F139" s="40"/>
      <c r="G139" s="40"/>
      <c r="H139" s="40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11" customFormat="1" ht="29.28" customHeight="1">
      <c r="A140" s="187"/>
      <c r="B140" s="188"/>
      <c r="C140" s="189" t="s">
        <v>120</v>
      </c>
      <c r="D140" s="190" t="s">
        <v>61</v>
      </c>
      <c r="E140" s="190" t="s">
        <v>57</v>
      </c>
      <c r="F140" s="190" t="s">
        <v>58</v>
      </c>
      <c r="G140" s="190" t="s">
        <v>121</v>
      </c>
      <c r="H140" s="190" t="s">
        <v>122</v>
      </c>
      <c r="I140" s="190" t="s">
        <v>123</v>
      </c>
      <c r="J140" s="190" t="s">
        <v>91</v>
      </c>
      <c r="K140" s="191" t="s">
        <v>124</v>
      </c>
      <c r="L140" s="192"/>
      <c r="M140" s="100" t="s">
        <v>1</v>
      </c>
      <c r="N140" s="101" t="s">
        <v>40</v>
      </c>
      <c r="O140" s="101" t="s">
        <v>125</v>
      </c>
      <c r="P140" s="101" t="s">
        <v>126</v>
      </c>
      <c r="Q140" s="101" t="s">
        <v>127</v>
      </c>
      <c r="R140" s="101" t="s">
        <v>128</v>
      </c>
      <c r="S140" s="101" t="s">
        <v>129</v>
      </c>
      <c r="T140" s="102" t="s">
        <v>130</v>
      </c>
      <c r="U140" s="187"/>
      <c r="V140" s="187"/>
      <c r="W140" s="187"/>
      <c r="X140" s="187"/>
      <c r="Y140" s="187"/>
      <c r="Z140" s="187"/>
      <c r="AA140" s="187"/>
      <c r="AB140" s="187"/>
      <c r="AC140" s="187"/>
      <c r="AD140" s="187"/>
      <c r="AE140" s="187"/>
    </row>
    <row r="141" s="2" customFormat="1" ht="22.8" customHeight="1">
      <c r="A141" s="38"/>
      <c r="B141" s="39"/>
      <c r="C141" s="107" t="s">
        <v>131</v>
      </c>
      <c r="D141" s="40"/>
      <c r="E141" s="40"/>
      <c r="F141" s="40"/>
      <c r="G141" s="40"/>
      <c r="H141" s="40"/>
      <c r="I141" s="40"/>
      <c r="J141" s="193">
        <f>BK141</f>
        <v>0</v>
      </c>
      <c r="K141" s="40"/>
      <c r="L141" s="44"/>
      <c r="M141" s="103"/>
      <c r="N141" s="194"/>
      <c r="O141" s="104"/>
      <c r="P141" s="195">
        <f>P142+P219</f>
        <v>0</v>
      </c>
      <c r="Q141" s="104"/>
      <c r="R141" s="195">
        <f>R142+R219</f>
        <v>5.79556351</v>
      </c>
      <c r="S141" s="104"/>
      <c r="T141" s="196">
        <f>T142+T219</f>
        <v>2.32924972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75</v>
      </c>
      <c r="AU141" s="17" t="s">
        <v>93</v>
      </c>
      <c r="BK141" s="197">
        <f>BK142+BK219</f>
        <v>0</v>
      </c>
    </row>
    <row r="142" s="12" customFormat="1" ht="25.92" customHeight="1">
      <c r="A142" s="12"/>
      <c r="B142" s="198"/>
      <c r="C142" s="199"/>
      <c r="D142" s="200" t="s">
        <v>75</v>
      </c>
      <c r="E142" s="201" t="s">
        <v>132</v>
      </c>
      <c r="F142" s="201" t="s">
        <v>133</v>
      </c>
      <c r="G142" s="199"/>
      <c r="H142" s="199"/>
      <c r="I142" s="202"/>
      <c r="J142" s="203">
        <f>BK142</f>
        <v>0</v>
      </c>
      <c r="K142" s="199"/>
      <c r="L142" s="204"/>
      <c r="M142" s="205"/>
      <c r="N142" s="206"/>
      <c r="O142" s="206"/>
      <c r="P142" s="207">
        <f>P143+P159+P196+P210+P217</f>
        <v>0</v>
      </c>
      <c r="Q142" s="206"/>
      <c r="R142" s="207">
        <f>R143+R159+R196+R210+R217</f>
        <v>3.2123709699999998</v>
      </c>
      <c r="S142" s="206"/>
      <c r="T142" s="208">
        <f>T143+T159+T196+T210+T217</f>
        <v>1.328918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9" t="s">
        <v>84</v>
      </c>
      <c r="AT142" s="210" t="s">
        <v>75</v>
      </c>
      <c r="AU142" s="210" t="s">
        <v>76</v>
      </c>
      <c r="AY142" s="209" t="s">
        <v>134</v>
      </c>
      <c r="BK142" s="211">
        <f>BK143+BK159+BK196+BK210+BK217</f>
        <v>0</v>
      </c>
    </row>
    <row r="143" s="12" customFormat="1" ht="22.8" customHeight="1">
      <c r="A143" s="12"/>
      <c r="B143" s="198"/>
      <c r="C143" s="199"/>
      <c r="D143" s="200" t="s">
        <v>75</v>
      </c>
      <c r="E143" s="212" t="s">
        <v>135</v>
      </c>
      <c r="F143" s="212" t="s">
        <v>136</v>
      </c>
      <c r="G143" s="199"/>
      <c r="H143" s="199"/>
      <c r="I143" s="202"/>
      <c r="J143" s="213">
        <f>BK143</f>
        <v>0</v>
      </c>
      <c r="K143" s="199"/>
      <c r="L143" s="204"/>
      <c r="M143" s="205"/>
      <c r="N143" s="206"/>
      <c r="O143" s="206"/>
      <c r="P143" s="207">
        <f>SUM(P144:P158)</f>
        <v>0</v>
      </c>
      <c r="Q143" s="206"/>
      <c r="R143" s="207">
        <f>SUM(R144:R158)</f>
        <v>0.82364568999999999</v>
      </c>
      <c r="S143" s="206"/>
      <c r="T143" s="208">
        <f>SUM(T144:T158)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9" t="s">
        <v>84</v>
      </c>
      <c r="AT143" s="210" t="s">
        <v>75</v>
      </c>
      <c r="AU143" s="210" t="s">
        <v>84</v>
      </c>
      <c r="AY143" s="209" t="s">
        <v>134</v>
      </c>
      <c r="BK143" s="211">
        <f>SUM(BK144:BK158)</f>
        <v>0</v>
      </c>
    </row>
    <row r="144" s="2" customFormat="1" ht="37.8" customHeight="1">
      <c r="A144" s="38"/>
      <c r="B144" s="39"/>
      <c r="C144" s="214" t="s">
        <v>84</v>
      </c>
      <c r="D144" s="214" t="s">
        <v>137</v>
      </c>
      <c r="E144" s="215" t="s">
        <v>138</v>
      </c>
      <c r="F144" s="216" t="s">
        <v>139</v>
      </c>
      <c r="G144" s="217" t="s">
        <v>140</v>
      </c>
      <c r="H144" s="218">
        <v>3</v>
      </c>
      <c r="I144" s="219"/>
      <c r="J144" s="220">
        <f>ROUND(I144*H144,2)</f>
        <v>0</v>
      </c>
      <c r="K144" s="216" t="s">
        <v>141</v>
      </c>
      <c r="L144" s="44"/>
      <c r="M144" s="221" t="s">
        <v>1</v>
      </c>
      <c r="N144" s="222" t="s">
        <v>42</v>
      </c>
      <c r="O144" s="91"/>
      <c r="P144" s="223">
        <f>O144*H144</f>
        <v>0</v>
      </c>
      <c r="Q144" s="223">
        <v>0.073669999999999999</v>
      </c>
      <c r="R144" s="223">
        <f>Q144*H144</f>
        <v>0.22100999999999998</v>
      </c>
      <c r="S144" s="223">
        <v>0</v>
      </c>
      <c r="T144" s="22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5" t="s">
        <v>142</v>
      </c>
      <c r="AT144" s="225" t="s">
        <v>137</v>
      </c>
      <c r="AU144" s="225" t="s">
        <v>143</v>
      </c>
      <c r="AY144" s="17" t="s">
        <v>134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7" t="s">
        <v>143</v>
      </c>
      <c r="BK144" s="226">
        <f>ROUND(I144*H144,2)</f>
        <v>0</v>
      </c>
      <c r="BL144" s="17" t="s">
        <v>142</v>
      </c>
      <c r="BM144" s="225" t="s">
        <v>144</v>
      </c>
    </row>
    <row r="145" s="13" customFormat="1">
      <c r="A145" s="13"/>
      <c r="B145" s="227"/>
      <c r="C145" s="228"/>
      <c r="D145" s="229" t="s">
        <v>145</v>
      </c>
      <c r="E145" s="230" t="s">
        <v>1</v>
      </c>
      <c r="F145" s="231" t="s">
        <v>146</v>
      </c>
      <c r="G145" s="228"/>
      <c r="H145" s="230" t="s">
        <v>1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7" t="s">
        <v>145</v>
      </c>
      <c r="AU145" s="237" t="s">
        <v>143</v>
      </c>
      <c r="AV145" s="13" t="s">
        <v>84</v>
      </c>
      <c r="AW145" s="13" t="s">
        <v>32</v>
      </c>
      <c r="AX145" s="13" t="s">
        <v>76</v>
      </c>
      <c r="AY145" s="237" t="s">
        <v>134</v>
      </c>
    </row>
    <row r="146" s="14" customFormat="1">
      <c r="A146" s="14"/>
      <c r="B146" s="238"/>
      <c r="C146" s="239"/>
      <c r="D146" s="229" t="s">
        <v>145</v>
      </c>
      <c r="E146" s="240" t="s">
        <v>1</v>
      </c>
      <c r="F146" s="241" t="s">
        <v>135</v>
      </c>
      <c r="G146" s="239"/>
      <c r="H146" s="242">
        <v>3</v>
      </c>
      <c r="I146" s="243"/>
      <c r="J146" s="239"/>
      <c r="K146" s="239"/>
      <c r="L146" s="244"/>
      <c r="M146" s="245"/>
      <c r="N146" s="246"/>
      <c r="O146" s="246"/>
      <c r="P146" s="246"/>
      <c r="Q146" s="246"/>
      <c r="R146" s="246"/>
      <c r="S146" s="246"/>
      <c r="T146" s="24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8" t="s">
        <v>145</v>
      </c>
      <c r="AU146" s="248" t="s">
        <v>143</v>
      </c>
      <c r="AV146" s="14" t="s">
        <v>143</v>
      </c>
      <c r="AW146" s="14" t="s">
        <v>32</v>
      </c>
      <c r="AX146" s="14" t="s">
        <v>76</v>
      </c>
      <c r="AY146" s="248" t="s">
        <v>134</v>
      </c>
    </row>
    <row r="147" s="15" customFormat="1">
      <c r="A147" s="15"/>
      <c r="B147" s="249"/>
      <c r="C147" s="250"/>
      <c r="D147" s="229" t="s">
        <v>145</v>
      </c>
      <c r="E147" s="251" t="s">
        <v>1</v>
      </c>
      <c r="F147" s="252" t="s">
        <v>147</v>
      </c>
      <c r="G147" s="250"/>
      <c r="H147" s="253">
        <v>3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9" t="s">
        <v>145</v>
      </c>
      <c r="AU147" s="259" t="s">
        <v>143</v>
      </c>
      <c r="AV147" s="15" t="s">
        <v>142</v>
      </c>
      <c r="AW147" s="15" t="s">
        <v>32</v>
      </c>
      <c r="AX147" s="15" t="s">
        <v>84</v>
      </c>
      <c r="AY147" s="259" t="s">
        <v>134</v>
      </c>
    </row>
    <row r="148" s="2" customFormat="1" ht="44.25" customHeight="1">
      <c r="A148" s="38"/>
      <c r="B148" s="39"/>
      <c r="C148" s="214" t="s">
        <v>143</v>
      </c>
      <c r="D148" s="214" t="s">
        <v>137</v>
      </c>
      <c r="E148" s="215" t="s">
        <v>148</v>
      </c>
      <c r="F148" s="216" t="s">
        <v>149</v>
      </c>
      <c r="G148" s="217" t="s">
        <v>140</v>
      </c>
      <c r="H148" s="218">
        <v>1</v>
      </c>
      <c r="I148" s="219"/>
      <c r="J148" s="220">
        <f>ROUND(I148*H148,2)</f>
        <v>0</v>
      </c>
      <c r="K148" s="216" t="s">
        <v>141</v>
      </c>
      <c r="L148" s="44"/>
      <c r="M148" s="221" t="s">
        <v>1</v>
      </c>
      <c r="N148" s="222" t="s">
        <v>42</v>
      </c>
      <c r="O148" s="91"/>
      <c r="P148" s="223">
        <f>O148*H148</f>
        <v>0</v>
      </c>
      <c r="Q148" s="223">
        <v>0.033279999999999997</v>
      </c>
      <c r="R148" s="223">
        <f>Q148*H148</f>
        <v>0.033279999999999997</v>
      </c>
      <c r="S148" s="223">
        <v>0</v>
      </c>
      <c r="T148" s="22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5" t="s">
        <v>142</v>
      </c>
      <c r="AT148" s="225" t="s">
        <v>137</v>
      </c>
      <c r="AU148" s="225" t="s">
        <v>143</v>
      </c>
      <c r="AY148" s="17" t="s">
        <v>134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7" t="s">
        <v>143</v>
      </c>
      <c r="BK148" s="226">
        <f>ROUND(I148*H148,2)</f>
        <v>0</v>
      </c>
      <c r="BL148" s="17" t="s">
        <v>142</v>
      </c>
      <c r="BM148" s="225" t="s">
        <v>150</v>
      </c>
    </row>
    <row r="149" s="2" customFormat="1" ht="49.05" customHeight="1">
      <c r="A149" s="38"/>
      <c r="B149" s="39"/>
      <c r="C149" s="214" t="s">
        <v>135</v>
      </c>
      <c r="D149" s="214" t="s">
        <v>137</v>
      </c>
      <c r="E149" s="215" t="s">
        <v>151</v>
      </c>
      <c r="F149" s="216" t="s">
        <v>152</v>
      </c>
      <c r="G149" s="217" t="s">
        <v>153</v>
      </c>
      <c r="H149" s="218">
        <v>1.2809999999999999</v>
      </c>
      <c r="I149" s="219"/>
      <c r="J149" s="220">
        <f>ROUND(I149*H149,2)</f>
        <v>0</v>
      </c>
      <c r="K149" s="216" t="s">
        <v>141</v>
      </c>
      <c r="L149" s="44"/>
      <c r="M149" s="221" t="s">
        <v>1</v>
      </c>
      <c r="N149" s="222" t="s">
        <v>42</v>
      </c>
      <c r="O149" s="91"/>
      <c r="P149" s="223">
        <f>O149*H149</f>
        <v>0</v>
      </c>
      <c r="Q149" s="223">
        <v>0.061969999999999997</v>
      </c>
      <c r="R149" s="223">
        <f>Q149*H149</f>
        <v>0.079383569999999987</v>
      </c>
      <c r="S149" s="223">
        <v>0</v>
      </c>
      <c r="T149" s="22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5" t="s">
        <v>142</v>
      </c>
      <c r="AT149" s="225" t="s">
        <v>137</v>
      </c>
      <c r="AU149" s="225" t="s">
        <v>143</v>
      </c>
      <c r="AY149" s="17" t="s">
        <v>134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7" t="s">
        <v>143</v>
      </c>
      <c r="BK149" s="226">
        <f>ROUND(I149*H149,2)</f>
        <v>0</v>
      </c>
      <c r="BL149" s="17" t="s">
        <v>142</v>
      </c>
      <c r="BM149" s="225" t="s">
        <v>154</v>
      </c>
    </row>
    <row r="150" s="14" customFormat="1">
      <c r="A150" s="14"/>
      <c r="B150" s="238"/>
      <c r="C150" s="239"/>
      <c r="D150" s="229" t="s">
        <v>145</v>
      </c>
      <c r="E150" s="240" t="s">
        <v>1</v>
      </c>
      <c r="F150" s="241" t="s">
        <v>155</v>
      </c>
      <c r="G150" s="239"/>
      <c r="H150" s="242">
        <v>1.2809999999999999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8" t="s">
        <v>145</v>
      </c>
      <c r="AU150" s="248" t="s">
        <v>143</v>
      </c>
      <c r="AV150" s="14" t="s">
        <v>143</v>
      </c>
      <c r="AW150" s="14" t="s">
        <v>32</v>
      </c>
      <c r="AX150" s="14" t="s">
        <v>76</v>
      </c>
      <c r="AY150" s="248" t="s">
        <v>134</v>
      </c>
    </row>
    <row r="151" s="15" customFormat="1">
      <c r="A151" s="15"/>
      <c r="B151" s="249"/>
      <c r="C151" s="250"/>
      <c r="D151" s="229" t="s">
        <v>145</v>
      </c>
      <c r="E151" s="251" t="s">
        <v>1</v>
      </c>
      <c r="F151" s="252" t="s">
        <v>147</v>
      </c>
      <c r="G151" s="250"/>
      <c r="H151" s="253">
        <v>1.2809999999999999</v>
      </c>
      <c r="I151" s="254"/>
      <c r="J151" s="250"/>
      <c r="K151" s="250"/>
      <c r="L151" s="255"/>
      <c r="M151" s="256"/>
      <c r="N151" s="257"/>
      <c r="O151" s="257"/>
      <c r="P151" s="257"/>
      <c r="Q151" s="257"/>
      <c r="R151" s="257"/>
      <c r="S151" s="257"/>
      <c r="T151" s="258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9" t="s">
        <v>145</v>
      </c>
      <c r="AU151" s="259" t="s">
        <v>143</v>
      </c>
      <c r="AV151" s="15" t="s">
        <v>142</v>
      </c>
      <c r="AW151" s="15" t="s">
        <v>32</v>
      </c>
      <c r="AX151" s="15" t="s">
        <v>84</v>
      </c>
      <c r="AY151" s="259" t="s">
        <v>134</v>
      </c>
    </row>
    <row r="152" s="2" customFormat="1" ht="37.8" customHeight="1">
      <c r="A152" s="38"/>
      <c r="B152" s="39"/>
      <c r="C152" s="214" t="s">
        <v>142</v>
      </c>
      <c r="D152" s="214" t="s">
        <v>137</v>
      </c>
      <c r="E152" s="215" t="s">
        <v>156</v>
      </c>
      <c r="F152" s="216" t="s">
        <v>157</v>
      </c>
      <c r="G152" s="217" t="s">
        <v>153</v>
      </c>
      <c r="H152" s="218">
        <v>7.9210000000000003</v>
      </c>
      <c r="I152" s="219"/>
      <c r="J152" s="220">
        <f>ROUND(I152*H152,2)</f>
        <v>0</v>
      </c>
      <c r="K152" s="216" t="s">
        <v>141</v>
      </c>
      <c r="L152" s="44"/>
      <c r="M152" s="221" t="s">
        <v>1</v>
      </c>
      <c r="N152" s="222" t="s">
        <v>42</v>
      </c>
      <c r="O152" s="91"/>
      <c r="P152" s="223">
        <f>O152*H152</f>
        <v>0</v>
      </c>
      <c r="Q152" s="223">
        <v>0.061719999999999997</v>
      </c>
      <c r="R152" s="223">
        <f>Q152*H152</f>
        <v>0.48888411999999998</v>
      </c>
      <c r="S152" s="223">
        <v>0</v>
      </c>
      <c r="T152" s="22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5" t="s">
        <v>142</v>
      </c>
      <c r="AT152" s="225" t="s">
        <v>137</v>
      </c>
      <c r="AU152" s="225" t="s">
        <v>143</v>
      </c>
      <c r="AY152" s="17" t="s">
        <v>134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7" t="s">
        <v>143</v>
      </c>
      <c r="BK152" s="226">
        <f>ROUND(I152*H152,2)</f>
        <v>0</v>
      </c>
      <c r="BL152" s="17" t="s">
        <v>142</v>
      </c>
      <c r="BM152" s="225" t="s">
        <v>158</v>
      </c>
    </row>
    <row r="153" s="14" customFormat="1">
      <c r="A153" s="14"/>
      <c r="B153" s="238"/>
      <c r="C153" s="239"/>
      <c r="D153" s="229" t="s">
        <v>145</v>
      </c>
      <c r="E153" s="240" t="s">
        <v>1</v>
      </c>
      <c r="F153" s="241" t="s">
        <v>159</v>
      </c>
      <c r="G153" s="239"/>
      <c r="H153" s="242">
        <v>7.9210000000000003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8" t="s">
        <v>145</v>
      </c>
      <c r="AU153" s="248" t="s">
        <v>143</v>
      </c>
      <c r="AV153" s="14" t="s">
        <v>143</v>
      </c>
      <c r="AW153" s="14" t="s">
        <v>32</v>
      </c>
      <c r="AX153" s="14" t="s">
        <v>76</v>
      </c>
      <c r="AY153" s="248" t="s">
        <v>134</v>
      </c>
    </row>
    <row r="154" s="15" customFormat="1">
      <c r="A154" s="15"/>
      <c r="B154" s="249"/>
      <c r="C154" s="250"/>
      <c r="D154" s="229" t="s">
        <v>145</v>
      </c>
      <c r="E154" s="251" t="s">
        <v>1</v>
      </c>
      <c r="F154" s="252" t="s">
        <v>147</v>
      </c>
      <c r="G154" s="250"/>
      <c r="H154" s="253">
        <v>7.9210000000000003</v>
      </c>
      <c r="I154" s="254"/>
      <c r="J154" s="250"/>
      <c r="K154" s="250"/>
      <c r="L154" s="255"/>
      <c r="M154" s="256"/>
      <c r="N154" s="257"/>
      <c r="O154" s="257"/>
      <c r="P154" s="257"/>
      <c r="Q154" s="257"/>
      <c r="R154" s="257"/>
      <c r="S154" s="257"/>
      <c r="T154" s="258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9" t="s">
        <v>145</v>
      </c>
      <c r="AU154" s="259" t="s">
        <v>143</v>
      </c>
      <c r="AV154" s="15" t="s">
        <v>142</v>
      </c>
      <c r="AW154" s="15" t="s">
        <v>32</v>
      </c>
      <c r="AX154" s="15" t="s">
        <v>84</v>
      </c>
      <c r="AY154" s="259" t="s">
        <v>134</v>
      </c>
    </row>
    <row r="155" s="2" customFormat="1" ht="24.15" customHeight="1">
      <c r="A155" s="38"/>
      <c r="B155" s="39"/>
      <c r="C155" s="214" t="s">
        <v>160</v>
      </c>
      <c r="D155" s="214" t="s">
        <v>137</v>
      </c>
      <c r="E155" s="215" t="s">
        <v>161</v>
      </c>
      <c r="F155" s="216" t="s">
        <v>162</v>
      </c>
      <c r="G155" s="217" t="s">
        <v>163</v>
      </c>
      <c r="H155" s="218">
        <v>3.1000000000000001</v>
      </c>
      <c r="I155" s="219"/>
      <c r="J155" s="220">
        <f>ROUND(I155*H155,2)</f>
        <v>0</v>
      </c>
      <c r="K155" s="216" t="s">
        <v>141</v>
      </c>
      <c r="L155" s="44"/>
      <c r="M155" s="221" t="s">
        <v>1</v>
      </c>
      <c r="N155" s="222" t="s">
        <v>42</v>
      </c>
      <c r="O155" s="91"/>
      <c r="P155" s="223">
        <f>O155*H155</f>
        <v>0</v>
      </c>
      <c r="Q155" s="223">
        <v>8.0000000000000007E-05</v>
      </c>
      <c r="R155" s="223">
        <f>Q155*H155</f>
        <v>0.00024800000000000001</v>
      </c>
      <c r="S155" s="223">
        <v>0</v>
      </c>
      <c r="T155" s="22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5" t="s">
        <v>142</v>
      </c>
      <c r="AT155" s="225" t="s">
        <v>137</v>
      </c>
      <c r="AU155" s="225" t="s">
        <v>143</v>
      </c>
      <c r="AY155" s="17" t="s">
        <v>134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7" t="s">
        <v>143</v>
      </c>
      <c r="BK155" s="226">
        <f>ROUND(I155*H155,2)</f>
        <v>0</v>
      </c>
      <c r="BL155" s="17" t="s">
        <v>142</v>
      </c>
      <c r="BM155" s="225" t="s">
        <v>164</v>
      </c>
    </row>
    <row r="156" s="14" customFormat="1">
      <c r="A156" s="14"/>
      <c r="B156" s="238"/>
      <c r="C156" s="239"/>
      <c r="D156" s="229" t="s">
        <v>145</v>
      </c>
      <c r="E156" s="240" t="s">
        <v>1</v>
      </c>
      <c r="F156" s="241" t="s">
        <v>165</v>
      </c>
      <c r="G156" s="239"/>
      <c r="H156" s="242">
        <v>3.1000000000000001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8" t="s">
        <v>145</v>
      </c>
      <c r="AU156" s="248" t="s">
        <v>143</v>
      </c>
      <c r="AV156" s="14" t="s">
        <v>143</v>
      </c>
      <c r="AW156" s="14" t="s">
        <v>32</v>
      </c>
      <c r="AX156" s="14" t="s">
        <v>76</v>
      </c>
      <c r="AY156" s="248" t="s">
        <v>134</v>
      </c>
    </row>
    <row r="157" s="15" customFormat="1">
      <c r="A157" s="15"/>
      <c r="B157" s="249"/>
      <c r="C157" s="250"/>
      <c r="D157" s="229" t="s">
        <v>145</v>
      </c>
      <c r="E157" s="251" t="s">
        <v>1</v>
      </c>
      <c r="F157" s="252" t="s">
        <v>147</v>
      </c>
      <c r="G157" s="250"/>
      <c r="H157" s="253">
        <v>3.1000000000000001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9" t="s">
        <v>145</v>
      </c>
      <c r="AU157" s="259" t="s">
        <v>143</v>
      </c>
      <c r="AV157" s="15" t="s">
        <v>142</v>
      </c>
      <c r="AW157" s="15" t="s">
        <v>32</v>
      </c>
      <c r="AX157" s="15" t="s">
        <v>84</v>
      </c>
      <c r="AY157" s="259" t="s">
        <v>134</v>
      </c>
    </row>
    <row r="158" s="2" customFormat="1" ht="24.15" customHeight="1">
      <c r="A158" s="38"/>
      <c r="B158" s="39"/>
      <c r="C158" s="214" t="s">
        <v>166</v>
      </c>
      <c r="D158" s="214" t="s">
        <v>137</v>
      </c>
      <c r="E158" s="215" t="s">
        <v>167</v>
      </c>
      <c r="F158" s="216" t="s">
        <v>168</v>
      </c>
      <c r="G158" s="217" t="s">
        <v>163</v>
      </c>
      <c r="H158" s="218">
        <v>6</v>
      </c>
      <c r="I158" s="219"/>
      <c r="J158" s="220">
        <f>ROUND(I158*H158,2)</f>
        <v>0</v>
      </c>
      <c r="K158" s="216" t="s">
        <v>141</v>
      </c>
      <c r="L158" s="44"/>
      <c r="M158" s="221" t="s">
        <v>1</v>
      </c>
      <c r="N158" s="222" t="s">
        <v>42</v>
      </c>
      <c r="O158" s="91"/>
      <c r="P158" s="223">
        <f>O158*H158</f>
        <v>0</v>
      </c>
      <c r="Q158" s="223">
        <v>0.00013999999999999999</v>
      </c>
      <c r="R158" s="223">
        <f>Q158*H158</f>
        <v>0.00083999999999999993</v>
      </c>
      <c r="S158" s="223">
        <v>0</v>
      </c>
      <c r="T158" s="22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5" t="s">
        <v>142</v>
      </c>
      <c r="AT158" s="225" t="s">
        <v>137</v>
      </c>
      <c r="AU158" s="225" t="s">
        <v>143</v>
      </c>
      <c r="AY158" s="17" t="s">
        <v>134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7" t="s">
        <v>143</v>
      </c>
      <c r="BK158" s="226">
        <f>ROUND(I158*H158,2)</f>
        <v>0</v>
      </c>
      <c r="BL158" s="17" t="s">
        <v>142</v>
      </c>
      <c r="BM158" s="225" t="s">
        <v>169</v>
      </c>
    </row>
    <row r="159" s="12" customFormat="1" ht="22.8" customHeight="1">
      <c r="A159" s="12"/>
      <c r="B159" s="198"/>
      <c r="C159" s="199"/>
      <c r="D159" s="200" t="s">
        <v>75</v>
      </c>
      <c r="E159" s="212" t="s">
        <v>166</v>
      </c>
      <c r="F159" s="212" t="s">
        <v>170</v>
      </c>
      <c r="G159" s="199"/>
      <c r="H159" s="199"/>
      <c r="I159" s="202"/>
      <c r="J159" s="213">
        <f>BK159</f>
        <v>0</v>
      </c>
      <c r="K159" s="199"/>
      <c r="L159" s="204"/>
      <c r="M159" s="205"/>
      <c r="N159" s="206"/>
      <c r="O159" s="206"/>
      <c r="P159" s="207">
        <f>SUM(P160:P195)</f>
        <v>0</v>
      </c>
      <c r="Q159" s="206"/>
      <c r="R159" s="207">
        <f>SUM(R160:R195)</f>
        <v>2.38031368</v>
      </c>
      <c r="S159" s="206"/>
      <c r="T159" s="208">
        <f>SUM(T160:T195)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9" t="s">
        <v>84</v>
      </c>
      <c r="AT159" s="210" t="s">
        <v>75</v>
      </c>
      <c r="AU159" s="210" t="s">
        <v>84</v>
      </c>
      <c r="AY159" s="209" t="s">
        <v>134</v>
      </c>
      <c r="BK159" s="211">
        <f>SUM(BK160:BK195)</f>
        <v>0</v>
      </c>
    </row>
    <row r="160" s="2" customFormat="1" ht="24.15" customHeight="1">
      <c r="A160" s="38"/>
      <c r="B160" s="39"/>
      <c r="C160" s="214" t="s">
        <v>171</v>
      </c>
      <c r="D160" s="214" t="s">
        <v>137</v>
      </c>
      <c r="E160" s="215" t="s">
        <v>172</v>
      </c>
      <c r="F160" s="216" t="s">
        <v>173</v>
      </c>
      <c r="G160" s="217" t="s">
        <v>153</v>
      </c>
      <c r="H160" s="218">
        <v>49.479999999999997</v>
      </c>
      <c r="I160" s="219"/>
      <c r="J160" s="220">
        <f>ROUND(I160*H160,2)</f>
        <v>0</v>
      </c>
      <c r="K160" s="216" t="s">
        <v>141</v>
      </c>
      <c r="L160" s="44"/>
      <c r="M160" s="221" t="s">
        <v>1</v>
      </c>
      <c r="N160" s="222" t="s">
        <v>42</v>
      </c>
      <c r="O160" s="91"/>
      <c r="P160" s="223">
        <f>O160*H160</f>
        <v>0</v>
      </c>
      <c r="Q160" s="223">
        <v>0.00025999999999999998</v>
      </c>
      <c r="R160" s="223">
        <f>Q160*H160</f>
        <v>0.012864799999999997</v>
      </c>
      <c r="S160" s="223">
        <v>0</v>
      </c>
      <c r="T160" s="22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5" t="s">
        <v>142</v>
      </c>
      <c r="AT160" s="225" t="s">
        <v>137</v>
      </c>
      <c r="AU160" s="225" t="s">
        <v>143</v>
      </c>
      <c r="AY160" s="17" t="s">
        <v>134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7" t="s">
        <v>143</v>
      </c>
      <c r="BK160" s="226">
        <f>ROUND(I160*H160,2)</f>
        <v>0</v>
      </c>
      <c r="BL160" s="17" t="s">
        <v>142</v>
      </c>
      <c r="BM160" s="225" t="s">
        <v>174</v>
      </c>
    </row>
    <row r="161" s="2" customFormat="1" ht="24.15" customHeight="1">
      <c r="A161" s="38"/>
      <c r="B161" s="39"/>
      <c r="C161" s="214" t="s">
        <v>175</v>
      </c>
      <c r="D161" s="214" t="s">
        <v>137</v>
      </c>
      <c r="E161" s="215" t="s">
        <v>176</v>
      </c>
      <c r="F161" s="216" t="s">
        <v>177</v>
      </c>
      <c r="G161" s="217" t="s">
        <v>153</v>
      </c>
      <c r="H161" s="218">
        <v>49.479999999999997</v>
      </c>
      <c r="I161" s="219"/>
      <c r="J161" s="220">
        <f>ROUND(I161*H161,2)</f>
        <v>0</v>
      </c>
      <c r="K161" s="216" t="s">
        <v>141</v>
      </c>
      <c r="L161" s="44"/>
      <c r="M161" s="221" t="s">
        <v>1</v>
      </c>
      <c r="N161" s="222" t="s">
        <v>42</v>
      </c>
      <c r="O161" s="91"/>
      <c r="P161" s="223">
        <f>O161*H161</f>
        <v>0</v>
      </c>
      <c r="Q161" s="223">
        <v>0.0040000000000000001</v>
      </c>
      <c r="R161" s="223">
        <f>Q161*H161</f>
        <v>0.19791999999999999</v>
      </c>
      <c r="S161" s="223">
        <v>0</v>
      </c>
      <c r="T161" s="22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5" t="s">
        <v>142</v>
      </c>
      <c r="AT161" s="225" t="s">
        <v>137</v>
      </c>
      <c r="AU161" s="225" t="s">
        <v>143</v>
      </c>
      <c r="AY161" s="17" t="s">
        <v>134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7" t="s">
        <v>143</v>
      </c>
      <c r="BK161" s="226">
        <f>ROUND(I161*H161,2)</f>
        <v>0</v>
      </c>
      <c r="BL161" s="17" t="s">
        <v>142</v>
      </c>
      <c r="BM161" s="225" t="s">
        <v>178</v>
      </c>
    </row>
    <row r="162" s="14" customFormat="1">
      <c r="A162" s="14"/>
      <c r="B162" s="238"/>
      <c r="C162" s="239"/>
      <c r="D162" s="229" t="s">
        <v>145</v>
      </c>
      <c r="E162" s="240" t="s">
        <v>1</v>
      </c>
      <c r="F162" s="241" t="s">
        <v>179</v>
      </c>
      <c r="G162" s="239"/>
      <c r="H162" s="242">
        <v>49.479999999999997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8" t="s">
        <v>145</v>
      </c>
      <c r="AU162" s="248" t="s">
        <v>143</v>
      </c>
      <c r="AV162" s="14" t="s">
        <v>143</v>
      </c>
      <c r="AW162" s="14" t="s">
        <v>32</v>
      </c>
      <c r="AX162" s="14" t="s">
        <v>76</v>
      </c>
      <c r="AY162" s="248" t="s">
        <v>134</v>
      </c>
    </row>
    <row r="163" s="15" customFormat="1">
      <c r="A163" s="15"/>
      <c r="B163" s="249"/>
      <c r="C163" s="250"/>
      <c r="D163" s="229" t="s">
        <v>145</v>
      </c>
      <c r="E163" s="251" t="s">
        <v>1</v>
      </c>
      <c r="F163" s="252" t="s">
        <v>147</v>
      </c>
      <c r="G163" s="250"/>
      <c r="H163" s="253">
        <v>49.479999999999997</v>
      </c>
      <c r="I163" s="254"/>
      <c r="J163" s="250"/>
      <c r="K163" s="250"/>
      <c r="L163" s="255"/>
      <c r="M163" s="256"/>
      <c r="N163" s="257"/>
      <c r="O163" s="257"/>
      <c r="P163" s="257"/>
      <c r="Q163" s="257"/>
      <c r="R163" s="257"/>
      <c r="S163" s="257"/>
      <c r="T163" s="258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9" t="s">
        <v>145</v>
      </c>
      <c r="AU163" s="259" t="s">
        <v>143</v>
      </c>
      <c r="AV163" s="15" t="s">
        <v>142</v>
      </c>
      <c r="AW163" s="15" t="s">
        <v>32</v>
      </c>
      <c r="AX163" s="15" t="s">
        <v>84</v>
      </c>
      <c r="AY163" s="259" t="s">
        <v>134</v>
      </c>
    </row>
    <row r="164" s="2" customFormat="1" ht="24.15" customHeight="1">
      <c r="A164" s="38"/>
      <c r="B164" s="39"/>
      <c r="C164" s="214" t="s">
        <v>180</v>
      </c>
      <c r="D164" s="214" t="s">
        <v>137</v>
      </c>
      <c r="E164" s="215" t="s">
        <v>181</v>
      </c>
      <c r="F164" s="216" t="s">
        <v>182</v>
      </c>
      <c r="G164" s="217" t="s">
        <v>153</v>
      </c>
      <c r="H164" s="218">
        <v>173.77199999999999</v>
      </c>
      <c r="I164" s="219"/>
      <c r="J164" s="220">
        <f>ROUND(I164*H164,2)</f>
        <v>0</v>
      </c>
      <c r="K164" s="216" t="s">
        <v>141</v>
      </c>
      <c r="L164" s="44"/>
      <c r="M164" s="221" t="s">
        <v>1</v>
      </c>
      <c r="N164" s="222" t="s">
        <v>42</v>
      </c>
      <c r="O164" s="91"/>
      <c r="P164" s="223">
        <f>O164*H164</f>
        <v>0</v>
      </c>
      <c r="Q164" s="223">
        <v>0.00025999999999999998</v>
      </c>
      <c r="R164" s="223">
        <f>Q164*H164</f>
        <v>0.045180719999999994</v>
      </c>
      <c r="S164" s="223">
        <v>0</v>
      </c>
      <c r="T164" s="22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5" t="s">
        <v>142</v>
      </c>
      <c r="AT164" s="225" t="s">
        <v>137</v>
      </c>
      <c r="AU164" s="225" t="s">
        <v>143</v>
      </c>
      <c r="AY164" s="17" t="s">
        <v>134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7" t="s">
        <v>143</v>
      </c>
      <c r="BK164" s="226">
        <f>ROUND(I164*H164,2)</f>
        <v>0</v>
      </c>
      <c r="BL164" s="17" t="s">
        <v>142</v>
      </c>
      <c r="BM164" s="225" t="s">
        <v>183</v>
      </c>
    </row>
    <row r="165" s="2" customFormat="1" ht="21.75" customHeight="1">
      <c r="A165" s="38"/>
      <c r="B165" s="39"/>
      <c r="C165" s="214" t="s">
        <v>184</v>
      </c>
      <c r="D165" s="214" t="s">
        <v>137</v>
      </c>
      <c r="E165" s="215" t="s">
        <v>185</v>
      </c>
      <c r="F165" s="216" t="s">
        <v>186</v>
      </c>
      <c r="G165" s="217" t="s">
        <v>153</v>
      </c>
      <c r="H165" s="218">
        <v>6</v>
      </c>
      <c r="I165" s="219"/>
      <c r="J165" s="220">
        <f>ROUND(I165*H165,2)</f>
        <v>0</v>
      </c>
      <c r="K165" s="216" t="s">
        <v>141</v>
      </c>
      <c r="L165" s="44"/>
      <c r="M165" s="221" t="s">
        <v>1</v>
      </c>
      <c r="N165" s="222" t="s">
        <v>42</v>
      </c>
      <c r="O165" s="91"/>
      <c r="P165" s="223">
        <f>O165*H165</f>
        <v>0</v>
      </c>
      <c r="Q165" s="223">
        <v>0.056000000000000001</v>
      </c>
      <c r="R165" s="223">
        <f>Q165*H165</f>
        <v>0.33600000000000002</v>
      </c>
      <c r="S165" s="223">
        <v>0</v>
      </c>
      <c r="T165" s="22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5" t="s">
        <v>142</v>
      </c>
      <c r="AT165" s="225" t="s">
        <v>137</v>
      </c>
      <c r="AU165" s="225" t="s">
        <v>143</v>
      </c>
      <c r="AY165" s="17" t="s">
        <v>134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7" t="s">
        <v>143</v>
      </c>
      <c r="BK165" s="226">
        <f>ROUND(I165*H165,2)</f>
        <v>0</v>
      </c>
      <c r="BL165" s="17" t="s">
        <v>142</v>
      </c>
      <c r="BM165" s="225" t="s">
        <v>187</v>
      </c>
    </row>
    <row r="166" s="14" customFormat="1">
      <c r="A166" s="14"/>
      <c r="B166" s="238"/>
      <c r="C166" s="239"/>
      <c r="D166" s="229" t="s">
        <v>145</v>
      </c>
      <c r="E166" s="240" t="s">
        <v>1</v>
      </c>
      <c r="F166" s="241" t="s">
        <v>188</v>
      </c>
      <c r="G166" s="239"/>
      <c r="H166" s="242">
        <v>6</v>
      </c>
      <c r="I166" s="243"/>
      <c r="J166" s="239"/>
      <c r="K166" s="239"/>
      <c r="L166" s="244"/>
      <c r="M166" s="245"/>
      <c r="N166" s="246"/>
      <c r="O166" s="246"/>
      <c r="P166" s="246"/>
      <c r="Q166" s="246"/>
      <c r="R166" s="246"/>
      <c r="S166" s="246"/>
      <c r="T166" s="24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8" t="s">
        <v>145</v>
      </c>
      <c r="AU166" s="248" t="s">
        <v>143</v>
      </c>
      <c r="AV166" s="14" t="s">
        <v>143</v>
      </c>
      <c r="AW166" s="14" t="s">
        <v>32</v>
      </c>
      <c r="AX166" s="14" t="s">
        <v>76</v>
      </c>
      <c r="AY166" s="248" t="s">
        <v>134</v>
      </c>
    </row>
    <row r="167" s="15" customFormat="1">
      <c r="A167" s="15"/>
      <c r="B167" s="249"/>
      <c r="C167" s="250"/>
      <c r="D167" s="229" t="s">
        <v>145</v>
      </c>
      <c r="E167" s="251" t="s">
        <v>1</v>
      </c>
      <c r="F167" s="252" t="s">
        <v>147</v>
      </c>
      <c r="G167" s="250"/>
      <c r="H167" s="253">
        <v>6</v>
      </c>
      <c r="I167" s="254"/>
      <c r="J167" s="250"/>
      <c r="K167" s="250"/>
      <c r="L167" s="255"/>
      <c r="M167" s="256"/>
      <c r="N167" s="257"/>
      <c r="O167" s="257"/>
      <c r="P167" s="257"/>
      <c r="Q167" s="257"/>
      <c r="R167" s="257"/>
      <c r="S167" s="257"/>
      <c r="T167" s="258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9" t="s">
        <v>145</v>
      </c>
      <c r="AU167" s="259" t="s">
        <v>143</v>
      </c>
      <c r="AV167" s="15" t="s">
        <v>142</v>
      </c>
      <c r="AW167" s="15" t="s">
        <v>32</v>
      </c>
      <c r="AX167" s="15" t="s">
        <v>84</v>
      </c>
      <c r="AY167" s="259" t="s">
        <v>134</v>
      </c>
    </row>
    <row r="168" s="2" customFormat="1" ht="37.8" customHeight="1">
      <c r="A168" s="38"/>
      <c r="B168" s="39"/>
      <c r="C168" s="214" t="s">
        <v>189</v>
      </c>
      <c r="D168" s="214" t="s">
        <v>137</v>
      </c>
      <c r="E168" s="215" t="s">
        <v>190</v>
      </c>
      <c r="F168" s="216" t="s">
        <v>191</v>
      </c>
      <c r="G168" s="217" t="s">
        <v>153</v>
      </c>
      <c r="H168" s="218">
        <v>15.842000000000001</v>
      </c>
      <c r="I168" s="219"/>
      <c r="J168" s="220">
        <f>ROUND(I168*H168,2)</f>
        <v>0</v>
      </c>
      <c r="K168" s="216" t="s">
        <v>141</v>
      </c>
      <c r="L168" s="44"/>
      <c r="M168" s="221" t="s">
        <v>1</v>
      </c>
      <c r="N168" s="222" t="s">
        <v>42</v>
      </c>
      <c r="O168" s="91"/>
      <c r="P168" s="223">
        <f>O168*H168</f>
        <v>0</v>
      </c>
      <c r="Q168" s="223">
        <v>0.0043800000000000002</v>
      </c>
      <c r="R168" s="223">
        <f>Q168*H168</f>
        <v>0.069387960000000012</v>
      </c>
      <c r="S168" s="223">
        <v>0</v>
      </c>
      <c r="T168" s="22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5" t="s">
        <v>142</v>
      </c>
      <c r="AT168" s="225" t="s">
        <v>137</v>
      </c>
      <c r="AU168" s="225" t="s">
        <v>143</v>
      </c>
      <c r="AY168" s="17" t="s">
        <v>134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7" t="s">
        <v>143</v>
      </c>
      <c r="BK168" s="226">
        <f>ROUND(I168*H168,2)</f>
        <v>0</v>
      </c>
      <c r="BL168" s="17" t="s">
        <v>142</v>
      </c>
      <c r="BM168" s="225" t="s">
        <v>192</v>
      </c>
    </row>
    <row r="169" s="14" customFormat="1">
      <c r="A169" s="14"/>
      <c r="B169" s="238"/>
      <c r="C169" s="239"/>
      <c r="D169" s="229" t="s">
        <v>145</v>
      </c>
      <c r="E169" s="240" t="s">
        <v>1</v>
      </c>
      <c r="F169" s="241" t="s">
        <v>193</v>
      </c>
      <c r="G169" s="239"/>
      <c r="H169" s="242">
        <v>15.842000000000001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8" t="s">
        <v>145</v>
      </c>
      <c r="AU169" s="248" t="s">
        <v>143</v>
      </c>
      <c r="AV169" s="14" t="s">
        <v>143</v>
      </c>
      <c r="AW169" s="14" t="s">
        <v>32</v>
      </c>
      <c r="AX169" s="14" t="s">
        <v>76</v>
      </c>
      <c r="AY169" s="248" t="s">
        <v>134</v>
      </c>
    </row>
    <row r="170" s="15" customFormat="1">
      <c r="A170" s="15"/>
      <c r="B170" s="249"/>
      <c r="C170" s="250"/>
      <c r="D170" s="229" t="s">
        <v>145</v>
      </c>
      <c r="E170" s="251" t="s">
        <v>1</v>
      </c>
      <c r="F170" s="252" t="s">
        <v>147</v>
      </c>
      <c r="G170" s="250"/>
      <c r="H170" s="253">
        <v>15.842000000000001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9" t="s">
        <v>145</v>
      </c>
      <c r="AU170" s="259" t="s">
        <v>143</v>
      </c>
      <c r="AV170" s="15" t="s">
        <v>142</v>
      </c>
      <c r="AW170" s="15" t="s">
        <v>32</v>
      </c>
      <c r="AX170" s="15" t="s">
        <v>84</v>
      </c>
      <c r="AY170" s="259" t="s">
        <v>134</v>
      </c>
    </row>
    <row r="171" s="2" customFormat="1" ht="24.15" customHeight="1">
      <c r="A171" s="38"/>
      <c r="B171" s="39"/>
      <c r="C171" s="214" t="s">
        <v>8</v>
      </c>
      <c r="D171" s="214" t="s">
        <v>137</v>
      </c>
      <c r="E171" s="215" t="s">
        <v>194</v>
      </c>
      <c r="F171" s="216" t="s">
        <v>195</v>
      </c>
      <c r="G171" s="217" t="s">
        <v>153</v>
      </c>
      <c r="H171" s="218">
        <v>173.77199999999999</v>
      </c>
      <c r="I171" s="219"/>
      <c r="J171" s="220">
        <f>ROUND(I171*H171,2)</f>
        <v>0</v>
      </c>
      <c r="K171" s="216" t="s">
        <v>141</v>
      </c>
      <c r="L171" s="44"/>
      <c r="M171" s="221" t="s">
        <v>1</v>
      </c>
      <c r="N171" s="222" t="s">
        <v>42</v>
      </c>
      <c r="O171" s="91"/>
      <c r="P171" s="223">
        <f>O171*H171</f>
        <v>0</v>
      </c>
      <c r="Q171" s="223">
        <v>0.0040000000000000001</v>
      </c>
      <c r="R171" s="223">
        <f>Q171*H171</f>
        <v>0.69508799999999993</v>
      </c>
      <c r="S171" s="223">
        <v>0</v>
      </c>
      <c r="T171" s="22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5" t="s">
        <v>142</v>
      </c>
      <c r="AT171" s="225" t="s">
        <v>137</v>
      </c>
      <c r="AU171" s="225" t="s">
        <v>143</v>
      </c>
      <c r="AY171" s="17" t="s">
        <v>134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7" t="s">
        <v>143</v>
      </c>
      <c r="BK171" s="226">
        <f>ROUND(I171*H171,2)</f>
        <v>0</v>
      </c>
      <c r="BL171" s="17" t="s">
        <v>142</v>
      </c>
      <c r="BM171" s="225" t="s">
        <v>196</v>
      </c>
    </row>
    <row r="172" s="13" customFormat="1">
      <c r="A172" s="13"/>
      <c r="B172" s="227"/>
      <c r="C172" s="228"/>
      <c r="D172" s="229" t="s">
        <v>145</v>
      </c>
      <c r="E172" s="230" t="s">
        <v>1</v>
      </c>
      <c r="F172" s="231" t="s">
        <v>197</v>
      </c>
      <c r="G172" s="228"/>
      <c r="H172" s="230" t="s">
        <v>1</v>
      </c>
      <c r="I172" s="232"/>
      <c r="J172" s="228"/>
      <c r="K172" s="228"/>
      <c r="L172" s="233"/>
      <c r="M172" s="234"/>
      <c r="N172" s="235"/>
      <c r="O172" s="235"/>
      <c r="P172" s="235"/>
      <c r="Q172" s="235"/>
      <c r="R172" s="235"/>
      <c r="S172" s="235"/>
      <c r="T172" s="23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7" t="s">
        <v>145</v>
      </c>
      <c r="AU172" s="237" t="s">
        <v>143</v>
      </c>
      <c r="AV172" s="13" t="s">
        <v>84</v>
      </c>
      <c r="AW172" s="13" t="s">
        <v>32</v>
      </c>
      <c r="AX172" s="13" t="s">
        <v>76</v>
      </c>
      <c r="AY172" s="237" t="s">
        <v>134</v>
      </c>
    </row>
    <row r="173" s="14" customFormat="1">
      <c r="A173" s="14"/>
      <c r="B173" s="238"/>
      <c r="C173" s="239"/>
      <c r="D173" s="229" t="s">
        <v>145</v>
      </c>
      <c r="E173" s="240" t="s">
        <v>1</v>
      </c>
      <c r="F173" s="241" t="s">
        <v>198</v>
      </c>
      <c r="G173" s="239"/>
      <c r="H173" s="242">
        <v>30.852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8" t="s">
        <v>145</v>
      </c>
      <c r="AU173" s="248" t="s">
        <v>143</v>
      </c>
      <c r="AV173" s="14" t="s">
        <v>143</v>
      </c>
      <c r="AW173" s="14" t="s">
        <v>32</v>
      </c>
      <c r="AX173" s="14" t="s">
        <v>76</v>
      </c>
      <c r="AY173" s="248" t="s">
        <v>134</v>
      </c>
    </row>
    <row r="174" s="14" customFormat="1">
      <c r="A174" s="14"/>
      <c r="B174" s="238"/>
      <c r="C174" s="239"/>
      <c r="D174" s="229" t="s">
        <v>145</v>
      </c>
      <c r="E174" s="240" t="s">
        <v>1</v>
      </c>
      <c r="F174" s="241" t="s">
        <v>199</v>
      </c>
      <c r="G174" s="239"/>
      <c r="H174" s="242">
        <v>14.52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8" t="s">
        <v>145</v>
      </c>
      <c r="AU174" s="248" t="s">
        <v>143</v>
      </c>
      <c r="AV174" s="14" t="s">
        <v>143</v>
      </c>
      <c r="AW174" s="14" t="s">
        <v>32</v>
      </c>
      <c r="AX174" s="14" t="s">
        <v>76</v>
      </c>
      <c r="AY174" s="248" t="s">
        <v>134</v>
      </c>
    </row>
    <row r="175" s="14" customFormat="1">
      <c r="A175" s="14"/>
      <c r="B175" s="238"/>
      <c r="C175" s="239"/>
      <c r="D175" s="229" t="s">
        <v>145</v>
      </c>
      <c r="E175" s="240" t="s">
        <v>1</v>
      </c>
      <c r="F175" s="241" t="s">
        <v>200</v>
      </c>
      <c r="G175" s="239"/>
      <c r="H175" s="242">
        <v>6.5999999999999996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8" t="s">
        <v>145</v>
      </c>
      <c r="AU175" s="248" t="s">
        <v>143</v>
      </c>
      <c r="AV175" s="14" t="s">
        <v>143</v>
      </c>
      <c r="AW175" s="14" t="s">
        <v>32</v>
      </c>
      <c r="AX175" s="14" t="s">
        <v>76</v>
      </c>
      <c r="AY175" s="248" t="s">
        <v>134</v>
      </c>
    </row>
    <row r="176" s="14" customFormat="1">
      <c r="A176" s="14"/>
      <c r="B176" s="238"/>
      <c r="C176" s="239"/>
      <c r="D176" s="229" t="s">
        <v>145</v>
      </c>
      <c r="E176" s="240" t="s">
        <v>1</v>
      </c>
      <c r="F176" s="241" t="s">
        <v>201</v>
      </c>
      <c r="G176" s="239"/>
      <c r="H176" s="242">
        <v>57.240000000000002</v>
      </c>
      <c r="I176" s="243"/>
      <c r="J176" s="239"/>
      <c r="K176" s="239"/>
      <c r="L176" s="244"/>
      <c r="M176" s="245"/>
      <c r="N176" s="246"/>
      <c r="O176" s="246"/>
      <c r="P176" s="246"/>
      <c r="Q176" s="246"/>
      <c r="R176" s="246"/>
      <c r="S176" s="246"/>
      <c r="T176" s="24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8" t="s">
        <v>145</v>
      </c>
      <c r="AU176" s="248" t="s">
        <v>143</v>
      </c>
      <c r="AV176" s="14" t="s">
        <v>143</v>
      </c>
      <c r="AW176" s="14" t="s">
        <v>32</v>
      </c>
      <c r="AX176" s="14" t="s">
        <v>76</v>
      </c>
      <c r="AY176" s="248" t="s">
        <v>134</v>
      </c>
    </row>
    <row r="177" s="14" customFormat="1">
      <c r="A177" s="14"/>
      <c r="B177" s="238"/>
      <c r="C177" s="239"/>
      <c r="D177" s="229" t="s">
        <v>145</v>
      </c>
      <c r="E177" s="240" t="s">
        <v>1</v>
      </c>
      <c r="F177" s="241" t="s">
        <v>202</v>
      </c>
      <c r="G177" s="239"/>
      <c r="H177" s="242">
        <v>10.74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8" t="s">
        <v>145</v>
      </c>
      <c r="AU177" s="248" t="s">
        <v>143</v>
      </c>
      <c r="AV177" s="14" t="s">
        <v>143</v>
      </c>
      <c r="AW177" s="14" t="s">
        <v>32</v>
      </c>
      <c r="AX177" s="14" t="s">
        <v>76</v>
      </c>
      <c r="AY177" s="248" t="s">
        <v>134</v>
      </c>
    </row>
    <row r="178" s="14" customFormat="1">
      <c r="A178" s="14"/>
      <c r="B178" s="238"/>
      <c r="C178" s="239"/>
      <c r="D178" s="229" t="s">
        <v>145</v>
      </c>
      <c r="E178" s="240" t="s">
        <v>1</v>
      </c>
      <c r="F178" s="241" t="s">
        <v>203</v>
      </c>
      <c r="G178" s="239"/>
      <c r="H178" s="242">
        <v>53.82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8" t="s">
        <v>145</v>
      </c>
      <c r="AU178" s="248" t="s">
        <v>143</v>
      </c>
      <c r="AV178" s="14" t="s">
        <v>143</v>
      </c>
      <c r="AW178" s="14" t="s">
        <v>32</v>
      </c>
      <c r="AX178" s="14" t="s">
        <v>76</v>
      </c>
      <c r="AY178" s="248" t="s">
        <v>134</v>
      </c>
    </row>
    <row r="179" s="15" customFormat="1">
      <c r="A179" s="15"/>
      <c r="B179" s="249"/>
      <c r="C179" s="250"/>
      <c r="D179" s="229" t="s">
        <v>145</v>
      </c>
      <c r="E179" s="251" t="s">
        <v>1</v>
      </c>
      <c r="F179" s="252" t="s">
        <v>147</v>
      </c>
      <c r="G179" s="250"/>
      <c r="H179" s="253">
        <v>173.77199999999999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9" t="s">
        <v>145</v>
      </c>
      <c r="AU179" s="259" t="s">
        <v>143</v>
      </c>
      <c r="AV179" s="15" t="s">
        <v>142</v>
      </c>
      <c r="AW179" s="15" t="s">
        <v>32</v>
      </c>
      <c r="AX179" s="15" t="s">
        <v>84</v>
      </c>
      <c r="AY179" s="259" t="s">
        <v>134</v>
      </c>
    </row>
    <row r="180" s="2" customFormat="1" ht="24.15" customHeight="1">
      <c r="A180" s="38"/>
      <c r="B180" s="39"/>
      <c r="C180" s="214" t="s">
        <v>204</v>
      </c>
      <c r="D180" s="214" t="s">
        <v>137</v>
      </c>
      <c r="E180" s="215" t="s">
        <v>205</v>
      </c>
      <c r="F180" s="216" t="s">
        <v>206</v>
      </c>
      <c r="G180" s="217" t="s">
        <v>153</v>
      </c>
      <c r="H180" s="218">
        <v>12</v>
      </c>
      <c r="I180" s="219"/>
      <c r="J180" s="220">
        <f>ROUND(I180*H180,2)</f>
        <v>0</v>
      </c>
      <c r="K180" s="216" t="s">
        <v>141</v>
      </c>
      <c r="L180" s="44"/>
      <c r="M180" s="221" t="s">
        <v>1</v>
      </c>
      <c r="N180" s="222" t="s">
        <v>42</v>
      </c>
      <c r="O180" s="91"/>
      <c r="P180" s="223">
        <f>O180*H180</f>
        <v>0</v>
      </c>
      <c r="Q180" s="223">
        <v>0.043830000000000001</v>
      </c>
      <c r="R180" s="223">
        <f>Q180*H180</f>
        <v>0.52595999999999998</v>
      </c>
      <c r="S180" s="223">
        <v>0</v>
      </c>
      <c r="T180" s="22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5" t="s">
        <v>142</v>
      </c>
      <c r="AT180" s="225" t="s">
        <v>137</v>
      </c>
      <c r="AU180" s="225" t="s">
        <v>143</v>
      </c>
      <c r="AY180" s="17" t="s">
        <v>134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7" t="s">
        <v>143</v>
      </c>
      <c r="BK180" s="226">
        <f>ROUND(I180*H180,2)</f>
        <v>0</v>
      </c>
      <c r="BL180" s="17" t="s">
        <v>142</v>
      </c>
      <c r="BM180" s="225" t="s">
        <v>207</v>
      </c>
    </row>
    <row r="181" s="14" customFormat="1">
      <c r="A181" s="14"/>
      <c r="B181" s="238"/>
      <c r="C181" s="239"/>
      <c r="D181" s="229" t="s">
        <v>145</v>
      </c>
      <c r="E181" s="240" t="s">
        <v>1</v>
      </c>
      <c r="F181" s="241" t="s">
        <v>208</v>
      </c>
      <c r="G181" s="239"/>
      <c r="H181" s="242">
        <v>12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8" t="s">
        <v>145</v>
      </c>
      <c r="AU181" s="248" t="s">
        <v>143</v>
      </c>
      <c r="AV181" s="14" t="s">
        <v>143</v>
      </c>
      <c r="AW181" s="14" t="s">
        <v>32</v>
      </c>
      <c r="AX181" s="14" t="s">
        <v>76</v>
      </c>
      <c r="AY181" s="248" t="s">
        <v>134</v>
      </c>
    </row>
    <row r="182" s="15" customFormat="1">
      <c r="A182" s="15"/>
      <c r="B182" s="249"/>
      <c r="C182" s="250"/>
      <c r="D182" s="229" t="s">
        <v>145</v>
      </c>
      <c r="E182" s="251" t="s">
        <v>1</v>
      </c>
      <c r="F182" s="252" t="s">
        <v>147</v>
      </c>
      <c r="G182" s="250"/>
      <c r="H182" s="253">
        <v>12</v>
      </c>
      <c r="I182" s="254"/>
      <c r="J182" s="250"/>
      <c r="K182" s="250"/>
      <c r="L182" s="255"/>
      <c r="M182" s="256"/>
      <c r="N182" s="257"/>
      <c r="O182" s="257"/>
      <c r="P182" s="257"/>
      <c r="Q182" s="257"/>
      <c r="R182" s="257"/>
      <c r="S182" s="257"/>
      <c r="T182" s="258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9" t="s">
        <v>145</v>
      </c>
      <c r="AU182" s="259" t="s">
        <v>143</v>
      </c>
      <c r="AV182" s="15" t="s">
        <v>142</v>
      </c>
      <c r="AW182" s="15" t="s">
        <v>32</v>
      </c>
      <c r="AX182" s="15" t="s">
        <v>84</v>
      </c>
      <c r="AY182" s="259" t="s">
        <v>134</v>
      </c>
    </row>
    <row r="183" s="2" customFormat="1" ht="37.8" customHeight="1">
      <c r="A183" s="38"/>
      <c r="B183" s="39"/>
      <c r="C183" s="214" t="s">
        <v>209</v>
      </c>
      <c r="D183" s="214" t="s">
        <v>137</v>
      </c>
      <c r="E183" s="215" t="s">
        <v>210</v>
      </c>
      <c r="F183" s="216" t="s">
        <v>211</v>
      </c>
      <c r="G183" s="217" t="s">
        <v>140</v>
      </c>
      <c r="H183" s="218">
        <v>6</v>
      </c>
      <c r="I183" s="219"/>
      <c r="J183" s="220">
        <f>ROUND(I183*H183,2)</f>
        <v>0</v>
      </c>
      <c r="K183" s="216" t="s">
        <v>141</v>
      </c>
      <c r="L183" s="44"/>
      <c r="M183" s="221" t="s">
        <v>1</v>
      </c>
      <c r="N183" s="222" t="s">
        <v>42</v>
      </c>
      <c r="O183" s="91"/>
      <c r="P183" s="223">
        <f>O183*H183</f>
        <v>0</v>
      </c>
      <c r="Q183" s="223">
        <v>0.010699999999999999</v>
      </c>
      <c r="R183" s="223">
        <f>Q183*H183</f>
        <v>0.064199999999999993</v>
      </c>
      <c r="S183" s="223">
        <v>0</v>
      </c>
      <c r="T183" s="22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5" t="s">
        <v>142</v>
      </c>
      <c r="AT183" s="225" t="s">
        <v>137</v>
      </c>
      <c r="AU183" s="225" t="s">
        <v>143</v>
      </c>
      <c r="AY183" s="17" t="s">
        <v>134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7" t="s">
        <v>143</v>
      </c>
      <c r="BK183" s="226">
        <f>ROUND(I183*H183,2)</f>
        <v>0</v>
      </c>
      <c r="BL183" s="17" t="s">
        <v>142</v>
      </c>
      <c r="BM183" s="225" t="s">
        <v>212</v>
      </c>
    </row>
    <row r="184" s="2" customFormat="1" ht="37.8" customHeight="1">
      <c r="A184" s="38"/>
      <c r="B184" s="39"/>
      <c r="C184" s="214" t="s">
        <v>213</v>
      </c>
      <c r="D184" s="214" t="s">
        <v>137</v>
      </c>
      <c r="E184" s="215" t="s">
        <v>214</v>
      </c>
      <c r="F184" s="216" t="s">
        <v>215</v>
      </c>
      <c r="G184" s="217" t="s">
        <v>140</v>
      </c>
      <c r="H184" s="218">
        <v>2</v>
      </c>
      <c r="I184" s="219"/>
      <c r="J184" s="220">
        <f>ROUND(I184*H184,2)</f>
        <v>0</v>
      </c>
      <c r="K184" s="216" t="s">
        <v>141</v>
      </c>
      <c r="L184" s="44"/>
      <c r="M184" s="221" t="s">
        <v>1</v>
      </c>
      <c r="N184" s="222" t="s">
        <v>42</v>
      </c>
      <c r="O184" s="91"/>
      <c r="P184" s="223">
        <f>O184*H184</f>
        <v>0</v>
      </c>
      <c r="Q184" s="223">
        <v>0.1658</v>
      </c>
      <c r="R184" s="223">
        <f>Q184*H184</f>
        <v>0.33160000000000001</v>
      </c>
      <c r="S184" s="223">
        <v>0</v>
      </c>
      <c r="T184" s="22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5" t="s">
        <v>142</v>
      </c>
      <c r="AT184" s="225" t="s">
        <v>137</v>
      </c>
      <c r="AU184" s="225" t="s">
        <v>143</v>
      </c>
      <c r="AY184" s="17" t="s">
        <v>134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7" t="s">
        <v>143</v>
      </c>
      <c r="BK184" s="226">
        <f>ROUND(I184*H184,2)</f>
        <v>0</v>
      </c>
      <c r="BL184" s="17" t="s">
        <v>142</v>
      </c>
      <c r="BM184" s="225" t="s">
        <v>216</v>
      </c>
    </row>
    <row r="185" s="2" customFormat="1" ht="24.15" customHeight="1">
      <c r="A185" s="38"/>
      <c r="B185" s="39"/>
      <c r="C185" s="214" t="s">
        <v>217</v>
      </c>
      <c r="D185" s="214" t="s">
        <v>137</v>
      </c>
      <c r="E185" s="215" t="s">
        <v>218</v>
      </c>
      <c r="F185" s="216" t="s">
        <v>219</v>
      </c>
      <c r="G185" s="217" t="s">
        <v>153</v>
      </c>
      <c r="H185" s="218">
        <v>2.04</v>
      </c>
      <c r="I185" s="219"/>
      <c r="J185" s="220">
        <f>ROUND(I185*H185,2)</f>
        <v>0</v>
      </c>
      <c r="K185" s="216" t="s">
        <v>141</v>
      </c>
      <c r="L185" s="44"/>
      <c r="M185" s="221" t="s">
        <v>1</v>
      </c>
      <c r="N185" s="222" t="s">
        <v>42</v>
      </c>
      <c r="O185" s="91"/>
      <c r="P185" s="223">
        <f>O185*H185</f>
        <v>0</v>
      </c>
      <c r="Q185" s="223">
        <v>0.034680000000000002</v>
      </c>
      <c r="R185" s="223">
        <f>Q185*H185</f>
        <v>0.07074720000000001</v>
      </c>
      <c r="S185" s="223">
        <v>0</v>
      </c>
      <c r="T185" s="22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5" t="s">
        <v>142</v>
      </c>
      <c r="AT185" s="225" t="s">
        <v>137</v>
      </c>
      <c r="AU185" s="225" t="s">
        <v>143</v>
      </c>
      <c r="AY185" s="17" t="s">
        <v>134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7" t="s">
        <v>143</v>
      </c>
      <c r="BK185" s="226">
        <f>ROUND(I185*H185,2)</f>
        <v>0</v>
      </c>
      <c r="BL185" s="17" t="s">
        <v>142</v>
      </c>
      <c r="BM185" s="225" t="s">
        <v>220</v>
      </c>
    </row>
    <row r="186" s="14" customFormat="1">
      <c r="A186" s="14"/>
      <c r="B186" s="238"/>
      <c r="C186" s="239"/>
      <c r="D186" s="229" t="s">
        <v>145</v>
      </c>
      <c r="E186" s="240" t="s">
        <v>1</v>
      </c>
      <c r="F186" s="241" t="s">
        <v>221</v>
      </c>
      <c r="G186" s="239"/>
      <c r="H186" s="242">
        <v>2.04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8" t="s">
        <v>145</v>
      </c>
      <c r="AU186" s="248" t="s">
        <v>143</v>
      </c>
      <c r="AV186" s="14" t="s">
        <v>143</v>
      </c>
      <c r="AW186" s="14" t="s">
        <v>32</v>
      </c>
      <c r="AX186" s="14" t="s">
        <v>76</v>
      </c>
      <c r="AY186" s="248" t="s">
        <v>134</v>
      </c>
    </row>
    <row r="187" s="15" customFormat="1">
      <c r="A187" s="15"/>
      <c r="B187" s="249"/>
      <c r="C187" s="250"/>
      <c r="D187" s="229" t="s">
        <v>145</v>
      </c>
      <c r="E187" s="251" t="s">
        <v>1</v>
      </c>
      <c r="F187" s="252" t="s">
        <v>147</v>
      </c>
      <c r="G187" s="250"/>
      <c r="H187" s="253">
        <v>2.04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9" t="s">
        <v>145</v>
      </c>
      <c r="AU187" s="259" t="s">
        <v>143</v>
      </c>
      <c r="AV187" s="15" t="s">
        <v>142</v>
      </c>
      <c r="AW187" s="15" t="s">
        <v>32</v>
      </c>
      <c r="AX187" s="15" t="s">
        <v>84</v>
      </c>
      <c r="AY187" s="259" t="s">
        <v>134</v>
      </c>
    </row>
    <row r="188" s="2" customFormat="1" ht="24.15" customHeight="1">
      <c r="A188" s="38"/>
      <c r="B188" s="39"/>
      <c r="C188" s="214" t="s">
        <v>222</v>
      </c>
      <c r="D188" s="214" t="s">
        <v>137</v>
      </c>
      <c r="E188" s="215" t="s">
        <v>223</v>
      </c>
      <c r="F188" s="216" t="s">
        <v>224</v>
      </c>
      <c r="G188" s="217" t="s">
        <v>163</v>
      </c>
      <c r="H188" s="218">
        <v>14.609999999999999</v>
      </c>
      <c r="I188" s="219"/>
      <c r="J188" s="220">
        <f>ROUND(I188*H188,2)</f>
        <v>0</v>
      </c>
      <c r="K188" s="216" t="s">
        <v>141</v>
      </c>
      <c r="L188" s="44"/>
      <c r="M188" s="221" t="s">
        <v>1</v>
      </c>
      <c r="N188" s="222" t="s">
        <v>42</v>
      </c>
      <c r="O188" s="91"/>
      <c r="P188" s="223">
        <f>O188*H188</f>
        <v>0</v>
      </c>
      <c r="Q188" s="223">
        <v>0.0015</v>
      </c>
      <c r="R188" s="223">
        <f>Q188*H188</f>
        <v>0.021915</v>
      </c>
      <c r="S188" s="223">
        <v>0</v>
      </c>
      <c r="T188" s="22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5" t="s">
        <v>142</v>
      </c>
      <c r="AT188" s="225" t="s">
        <v>137</v>
      </c>
      <c r="AU188" s="225" t="s">
        <v>143</v>
      </c>
      <c r="AY188" s="17" t="s">
        <v>134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7" t="s">
        <v>143</v>
      </c>
      <c r="BK188" s="226">
        <f>ROUND(I188*H188,2)</f>
        <v>0</v>
      </c>
      <c r="BL188" s="17" t="s">
        <v>142</v>
      </c>
      <c r="BM188" s="225" t="s">
        <v>225</v>
      </c>
    </row>
    <row r="189" s="14" customFormat="1">
      <c r="A189" s="14"/>
      <c r="B189" s="238"/>
      <c r="C189" s="239"/>
      <c r="D189" s="229" t="s">
        <v>145</v>
      </c>
      <c r="E189" s="240" t="s">
        <v>1</v>
      </c>
      <c r="F189" s="241" t="s">
        <v>226</v>
      </c>
      <c r="G189" s="239"/>
      <c r="H189" s="242">
        <v>14.609999999999999</v>
      </c>
      <c r="I189" s="243"/>
      <c r="J189" s="239"/>
      <c r="K189" s="239"/>
      <c r="L189" s="244"/>
      <c r="M189" s="245"/>
      <c r="N189" s="246"/>
      <c r="O189" s="246"/>
      <c r="P189" s="246"/>
      <c r="Q189" s="246"/>
      <c r="R189" s="246"/>
      <c r="S189" s="246"/>
      <c r="T189" s="24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8" t="s">
        <v>145</v>
      </c>
      <c r="AU189" s="248" t="s">
        <v>143</v>
      </c>
      <c r="AV189" s="14" t="s">
        <v>143</v>
      </c>
      <c r="AW189" s="14" t="s">
        <v>32</v>
      </c>
      <c r="AX189" s="14" t="s">
        <v>76</v>
      </c>
      <c r="AY189" s="248" t="s">
        <v>134</v>
      </c>
    </row>
    <row r="190" s="15" customFormat="1">
      <c r="A190" s="15"/>
      <c r="B190" s="249"/>
      <c r="C190" s="250"/>
      <c r="D190" s="229" t="s">
        <v>145</v>
      </c>
      <c r="E190" s="251" t="s">
        <v>1</v>
      </c>
      <c r="F190" s="252" t="s">
        <v>147</v>
      </c>
      <c r="G190" s="250"/>
      <c r="H190" s="253">
        <v>14.609999999999999</v>
      </c>
      <c r="I190" s="254"/>
      <c r="J190" s="250"/>
      <c r="K190" s="250"/>
      <c r="L190" s="255"/>
      <c r="M190" s="256"/>
      <c r="N190" s="257"/>
      <c r="O190" s="257"/>
      <c r="P190" s="257"/>
      <c r="Q190" s="257"/>
      <c r="R190" s="257"/>
      <c r="S190" s="257"/>
      <c r="T190" s="258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9" t="s">
        <v>145</v>
      </c>
      <c r="AU190" s="259" t="s">
        <v>143</v>
      </c>
      <c r="AV190" s="15" t="s">
        <v>142</v>
      </c>
      <c r="AW190" s="15" t="s">
        <v>32</v>
      </c>
      <c r="AX190" s="15" t="s">
        <v>84</v>
      </c>
      <c r="AY190" s="259" t="s">
        <v>134</v>
      </c>
    </row>
    <row r="191" s="2" customFormat="1" ht="16.5" customHeight="1">
      <c r="A191" s="38"/>
      <c r="B191" s="39"/>
      <c r="C191" s="214" t="s">
        <v>227</v>
      </c>
      <c r="D191" s="214" t="s">
        <v>137</v>
      </c>
      <c r="E191" s="215" t="s">
        <v>228</v>
      </c>
      <c r="F191" s="216" t="s">
        <v>229</v>
      </c>
      <c r="G191" s="217" t="s">
        <v>140</v>
      </c>
      <c r="H191" s="218">
        <v>1</v>
      </c>
      <c r="I191" s="219"/>
      <c r="J191" s="220">
        <f>ROUND(I191*H191,2)</f>
        <v>0</v>
      </c>
      <c r="K191" s="216" t="s">
        <v>1</v>
      </c>
      <c r="L191" s="44"/>
      <c r="M191" s="221" t="s">
        <v>1</v>
      </c>
      <c r="N191" s="222" t="s">
        <v>42</v>
      </c>
      <c r="O191" s="91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5" t="s">
        <v>142</v>
      </c>
      <c r="AT191" s="225" t="s">
        <v>137</v>
      </c>
      <c r="AU191" s="225" t="s">
        <v>143</v>
      </c>
      <c r="AY191" s="17" t="s">
        <v>134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7" t="s">
        <v>143</v>
      </c>
      <c r="BK191" s="226">
        <f>ROUND(I191*H191,2)</f>
        <v>0</v>
      </c>
      <c r="BL191" s="17" t="s">
        <v>142</v>
      </c>
      <c r="BM191" s="225" t="s">
        <v>230</v>
      </c>
    </row>
    <row r="192" s="2" customFormat="1" ht="33" customHeight="1">
      <c r="A192" s="38"/>
      <c r="B192" s="39"/>
      <c r="C192" s="214" t="s">
        <v>231</v>
      </c>
      <c r="D192" s="214" t="s">
        <v>137</v>
      </c>
      <c r="E192" s="215" t="s">
        <v>232</v>
      </c>
      <c r="F192" s="216" t="s">
        <v>233</v>
      </c>
      <c r="G192" s="217" t="s">
        <v>153</v>
      </c>
      <c r="H192" s="218">
        <v>0.089999999999999997</v>
      </c>
      <c r="I192" s="219"/>
      <c r="J192" s="220">
        <f>ROUND(I192*H192,2)</f>
        <v>0</v>
      </c>
      <c r="K192" s="216" t="s">
        <v>141</v>
      </c>
      <c r="L192" s="44"/>
      <c r="M192" s="221" t="s">
        <v>1</v>
      </c>
      <c r="N192" s="222" t="s">
        <v>42</v>
      </c>
      <c r="O192" s="91"/>
      <c r="P192" s="223">
        <f>O192*H192</f>
        <v>0</v>
      </c>
      <c r="Q192" s="223">
        <v>0.105</v>
      </c>
      <c r="R192" s="223">
        <f>Q192*H192</f>
        <v>0.0094500000000000001</v>
      </c>
      <c r="S192" s="223">
        <v>0</v>
      </c>
      <c r="T192" s="22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5" t="s">
        <v>142</v>
      </c>
      <c r="AT192" s="225" t="s">
        <v>137</v>
      </c>
      <c r="AU192" s="225" t="s">
        <v>143</v>
      </c>
      <c r="AY192" s="17" t="s">
        <v>134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7" t="s">
        <v>143</v>
      </c>
      <c r="BK192" s="226">
        <f>ROUND(I192*H192,2)</f>
        <v>0</v>
      </c>
      <c r="BL192" s="17" t="s">
        <v>142</v>
      </c>
      <c r="BM192" s="225" t="s">
        <v>234</v>
      </c>
    </row>
    <row r="193" s="13" customFormat="1">
      <c r="A193" s="13"/>
      <c r="B193" s="227"/>
      <c r="C193" s="228"/>
      <c r="D193" s="229" t="s">
        <v>145</v>
      </c>
      <c r="E193" s="230" t="s">
        <v>1</v>
      </c>
      <c r="F193" s="231" t="s">
        <v>235</v>
      </c>
      <c r="G193" s="228"/>
      <c r="H193" s="230" t="s">
        <v>1</v>
      </c>
      <c r="I193" s="232"/>
      <c r="J193" s="228"/>
      <c r="K193" s="228"/>
      <c r="L193" s="233"/>
      <c r="M193" s="234"/>
      <c r="N193" s="235"/>
      <c r="O193" s="235"/>
      <c r="P193" s="235"/>
      <c r="Q193" s="235"/>
      <c r="R193" s="235"/>
      <c r="S193" s="235"/>
      <c r="T193" s="23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7" t="s">
        <v>145</v>
      </c>
      <c r="AU193" s="237" t="s">
        <v>143</v>
      </c>
      <c r="AV193" s="13" t="s">
        <v>84</v>
      </c>
      <c r="AW193" s="13" t="s">
        <v>32</v>
      </c>
      <c r="AX193" s="13" t="s">
        <v>76</v>
      </c>
      <c r="AY193" s="237" t="s">
        <v>134</v>
      </c>
    </row>
    <row r="194" s="14" customFormat="1">
      <c r="A194" s="14"/>
      <c r="B194" s="238"/>
      <c r="C194" s="239"/>
      <c r="D194" s="229" t="s">
        <v>145</v>
      </c>
      <c r="E194" s="240" t="s">
        <v>1</v>
      </c>
      <c r="F194" s="241" t="s">
        <v>236</v>
      </c>
      <c r="G194" s="239"/>
      <c r="H194" s="242">
        <v>0.089999999999999997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8" t="s">
        <v>145</v>
      </c>
      <c r="AU194" s="248" t="s">
        <v>143</v>
      </c>
      <c r="AV194" s="14" t="s">
        <v>143</v>
      </c>
      <c r="AW194" s="14" t="s">
        <v>32</v>
      </c>
      <c r="AX194" s="14" t="s">
        <v>76</v>
      </c>
      <c r="AY194" s="248" t="s">
        <v>134</v>
      </c>
    </row>
    <row r="195" s="15" customFormat="1">
      <c r="A195" s="15"/>
      <c r="B195" s="249"/>
      <c r="C195" s="250"/>
      <c r="D195" s="229" t="s">
        <v>145</v>
      </c>
      <c r="E195" s="251" t="s">
        <v>1</v>
      </c>
      <c r="F195" s="252" t="s">
        <v>147</v>
      </c>
      <c r="G195" s="250"/>
      <c r="H195" s="253">
        <v>0.089999999999999997</v>
      </c>
      <c r="I195" s="254"/>
      <c r="J195" s="250"/>
      <c r="K195" s="250"/>
      <c r="L195" s="255"/>
      <c r="M195" s="256"/>
      <c r="N195" s="257"/>
      <c r="O195" s="257"/>
      <c r="P195" s="257"/>
      <c r="Q195" s="257"/>
      <c r="R195" s="257"/>
      <c r="S195" s="257"/>
      <c r="T195" s="258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9" t="s">
        <v>145</v>
      </c>
      <c r="AU195" s="259" t="s">
        <v>143</v>
      </c>
      <c r="AV195" s="15" t="s">
        <v>142</v>
      </c>
      <c r="AW195" s="15" t="s">
        <v>32</v>
      </c>
      <c r="AX195" s="15" t="s">
        <v>84</v>
      </c>
      <c r="AY195" s="259" t="s">
        <v>134</v>
      </c>
    </row>
    <row r="196" s="12" customFormat="1" ht="22.8" customHeight="1">
      <c r="A196" s="12"/>
      <c r="B196" s="198"/>
      <c r="C196" s="199"/>
      <c r="D196" s="200" t="s">
        <v>75</v>
      </c>
      <c r="E196" s="212" t="s">
        <v>180</v>
      </c>
      <c r="F196" s="212" t="s">
        <v>237</v>
      </c>
      <c r="G196" s="199"/>
      <c r="H196" s="199"/>
      <c r="I196" s="202"/>
      <c r="J196" s="213">
        <f>BK196</f>
        <v>0</v>
      </c>
      <c r="K196" s="199"/>
      <c r="L196" s="204"/>
      <c r="M196" s="205"/>
      <c r="N196" s="206"/>
      <c r="O196" s="206"/>
      <c r="P196" s="207">
        <f>SUM(P197:P209)</f>
        <v>0</v>
      </c>
      <c r="Q196" s="206"/>
      <c r="R196" s="207">
        <f>SUM(R197:R209)</f>
        <v>0.0084115999999999982</v>
      </c>
      <c r="S196" s="206"/>
      <c r="T196" s="208">
        <f>SUM(T197:T209)</f>
        <v>1.328918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9" t="s">
        <v>84</v>
      </c>
      <c r="AT196" s="210" t="s">
        <v>75</v>
      </c>
      <c r="AU196" s="210" t="s">
        <v>84</v>
      </c>
      <c r="AY196" s="209" t="s">
        <v>134</v>
      </c>
      <c r="BK196" s="211">
        <f>SUM(BK197:BK209)</f>
        <v>0</v>
      </c>
    </row>
    <row r="197" s="2" customFormat="1" ht="37.8" customHeight="1">
      <c r="A197" s="38"/>
      <c r="B197" s="39"/>
      <c r="C197" s="214" t="s">
        <v>238</v>
      </c>
      <c r="D197" s="214" t="s">
        <v>137</v>
      </c>
      <c r="E197" s="215" t="s">
        <v>239</v>
      </c>
      <c r="F197" s="216" t="s">
        <v>240</v>
      </c>
      <c r="G197" s="217" t="s">
        <v>153</v>
      </c>
      <c r="H197" s="218">
        <v>49.479999999999997</v>
      </c>
      <c r="I197" s="219"/>
      <c r="J197" s="220">
        <f>ROUND(I197*H197,2)</f>
        <v>0</v>
      </c>
      <c r="K197" s="216" t="s">
        <v>141</v>
      </c>
      <c r="L197" s="44"/>
      <c r="M197" s="221" t="s">
        <v>1</v>
      </c>
      <c r="N197" s="222" t="s">
        <v>42</v>
      </c>
      <c r="O197" s="91"/>
      <c r="P197" s="223">
        <f>O197*H197</f>
        <v>0</v>
      </c>
      <c r="Q197" s="223">
        <v>0.00012999999999999999</v>
      </c>
      <c r="R197" s="223">
        <f>Q197*H197</f>
        <v>0.0064323999999999987</v>
      </c>
      <c r="S197" s="223">
        <v>0</v>
      </c>
      <c r="T197" s="22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5" t="s">
        <v>142</v>
      </c>
      <c r="AT197" s="225" t="s">
        <v>137</v>
      </c>
      <c r="AU197" s="225" t="s">
        <v>143</v>
      </c>
      <c r="AY197" s="17" t="s">
        <v>134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7" t="s">
        <v>143</v>
      </c>
      <c r="BK197" s="226">
        <f>ROUND(I197*H197,2)</f>
        <v>0</v>
      </c>
      <c r="BL197" s="17" t="s">
        <v>142</v>
      </c>
      <c r="BM197" s="225" t="s">
        <v>241</v>
      </c>
    </row>
    <row r="198" s="2" customFormat="1" ht="37.8" customHeight="1">
      <c r="A198" s="38"/>
      <c r="B198" s="39"/>
      <c r="C198" s="214" t="s">
        <v>7</v>
      </c>
      <c r="D198" s="214" t="s">
        <v>137</v>
      </c>
      <c r="E198" s="215" t="s">
        <v>242</v>
      </c>
      <c r="F198" s="216" t="s">
        <v>243</v>
      </c>
      <c r="G198" s="217" t="s">
        <v>153</v>
      </c>
      <c r="H198" s="218">
        <v>49.479999999999997</v>
      </c>
      <c r="I198" s="219"/>
      <c r="J198" s="220">
        <f>ROUND(I198*H198,2)</f>
        <v>0</v>
      </c>
      <c r="K198" s="216" t="s">
        <v>141</v>
      </c>
      <c r="L198" s="44"/>
      <c r="M198" s="221" t="s">
        <v>1</v>
      </c>
      <c r="N198" s="222" t="s">
        <v>42</v>
      </c>
      <c r="O198" s="91"/>
      <c r="P198" s="223">
        <f>O198*H198</f>
        <v>0</v>
      </c>
      <c r="Q198" s="223">
        <v>4.0000000000000003E-05</v>
      </c>
      <c r="R198" s="223">
        <f>Q198*H198</f>
        <v>0.0019792</v>
      </c>
      <c r="S198" s="223">
        <v>0</v>
      </c>
      <c r="T198" s="22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5" t="s">
        <v>142</v>
      </c>
      <c r="AT198" s="225" t="s">
        <v>137</v>
      </c>
      <c r="AU198" s="225" t="s">
        <v>143</v>
      </c>
      <c r="AY198" s="17" t="s">
        <v>134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7" t="s">
        <v>143</v>
      </c>
      <c r="BK198" s="226">
        <f>ROUND(I198*H198,2)</f>
        <v>0</v>
      </c>
      <c r="BL198" s="17" t="s">
        <v>142</v>
      </c>
      <c r="BM198" s="225" t="s">
        <v>244</v>
      </c>
    </row>
    <row r="199" s="2" customFormat="1" ht="44.25" customHeight="1">
      <c r="A199" s="38"/>
      <c r="B199" s="39"/>
      <c r="C199" s="214" t="s">
        <v>245</v>
      </c>
      <c r="D199" s="214" t="s">
        <v>137</v>
      </c>
      <c r="E199" s="215" t="s">
        <v>246</v>
      </c>
      <c r="F199" s="216" t="s">
        <v>247</v>
      </c>
      <c r="G199" s="217" t="s">
        <v>153</v>
      </c>
      <c r="H199" s="218">
        <v>0.40999999999999998</v>
      </c>
      <c r="I199" s="219"/>
      <c r="J199" s="220">
        <f>ROUND(I199*H199,2)</f>
        <v>0</v>
      </c>
      <c r="K199" s="216" t="s">
        <v>141</v>
      </c>
      <c r="L199" s="44"/>
      <c r="M199" s="221" t="s">
        <v>1</v>
      </c>
      <c r="N199" s="222" t="s">
        <v>42</v>
      </c>
      <c r="O199" s="91"/>
      <c r="P199" s="223">
        <f>O199*H199</f>
        <v>0</v>
      </c>
      <c r="Q199" s="223">
        <v>0</v>
      </c>
      <c r="R199" s="223">
        <f>Q199*H199</f>
        <v>0</v>
      </c>
      <c r="S199" s="223">
        <v>0.058999999999999997</v>
      </c>
      <c r="T199" s="224">
        <f>S199*H199</f>
        <v>0.024189999999999996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5" t="s">
        <v>142</v>
      </c>
      <c r="AT199" s="225" t="s">
        <v>137</v>
      </c>
      <c r="AU199" s="225" t="s">
        <v>143</v>
      </c>
      <c r="AY199" s="17" t="s">
        <v>134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7" t="s">
        <v>143</v>
      </c>
      <c r="BK199" s="226">
        <f>ROUND(I199*H199,2)</f>
        <v>0</v>
      </c>
      <c r="BL199" s="17" t="s">
        <v>142</v>
      </c>
      <c r="BM199" s="225" t="s">
        <v>248</v>
      </c>
    </row>
    <row r="200" s="14" customFormat="1">
      <c r="A200" s="14"/>
      <c r="B200" s="238"/>
      <c r="C200" s="239"/>
      <c r="D200" s="229" t="s">
        <v>145</v>
      </c>
      <c r="E200" s="240" t="s">
        <v>1</v>
      </c>
      <c r="F200" s="241" t="s">
        <v>249</v>
      </c>
      <c r="G200" s="239"/>
      <c r="H200" s="242">
        <v>0.40999999999999998</v>
      </c>
      <c r="I200" s="243"/>
      <c r="J200" s="239"/>
      <c r="K200" s="239"/>
      <c r="L200" s="244"/>
      <c r="M200" s="245"/>
      <c r="N200" s="246"/>
      <c r="O200" s="246"/>
      <c r="P200" s="246"/>
      <c r="Q200" s="246"/>
      <c r="R200" s="246"/>
      <c r="S200" s="246"/>
      <c r="T200" s="24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8" t="s">
        <v>145</v>
      </c>
      <c r="AU200" s="248" t="s">
        <v>143</v>
      </c>
      <c r="AV200" s="14" t="s">
        <v>143</v>
      </c>
      <c r="AW200" s="14" t="s">
        <v>32</v>
      </c>
      <c r="AX200" s="14" t="s">
        <v>76</v>
      </c>
      <c r="AY200" s="248" t="s">
        <v>134</v>
      </c>
    </row>
    <row r="201" s="15" customFormat="1">
      <c r="A201" s="15"/>
      <c r="B201" s="249"/>
      <c r="C201" s="250"/>
      <c r="D201" s="229" t="s">
        <v>145</v>
      </c>
      <c r="E201" s="251" t="s">
        <v>1</v>
      </c>
      <c r="F201" s="252" t="s">
        <v>147</v>
      </c>
      <c r="G201" s="250"/>
      <c r="H201" s="253">
        <v>0.40999999999999998</v>
      </c>
      <c r="I201" s="254"/>
      <c r="J201" s="250"/>
      <c r="K201" s="250"/>
      <c r="L201" s="255"/>
      <c r="M201" s="256"/>
      <c r="N201" s="257"/>
      <c r="O201" s="257"/>
      <c r="P201" s="257"/>
      <c r="Q201" s="257"/>
      <c r="R201" s="257"/>
      <c r="S201" s="257"/>
      <c r="T201" s="258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9" t="s">
        <v>145</v>
      </c>
      <c r="AU201" s="259" t="s">
        <v>143</v>
      </c>
      <c r="AV201" s="15" t="s">
        <v>142</v>
      </c>
      <c r="AW201" s="15" t="s">
        <v>32</v>
      </c>
      <c r="AX201" s="15" t="s">
        <v>84</v>
      </c>
      <c r="AY201" s="259" t="s">
        <v>134</v>
      </c>
    </row>
    <row r="202" s="2" customFormat="1" ht="37.8" customHeight="1">
      <c r="A202" s="38"/>
      <c r="B202" s="39"/>
      <c r="C202" s="214" t="s">
        <v>250</v>
      </c>
      <c r="D202" s="214" t="s">
        <v>137</v>
      </c>
      <c r="E202" s="215" t="s">
        <v>251</v>
      </c>
      <c r="F202" s="216" t="s">
        <v>252</v>
      </c>
      <c r="G202" s="217" t="s">
        <v>153</v>
      </c>
      <c r="H202" s="218">
        <v>1.2809999999999999</v>
      </c>
      <c r="I202" s="219"/>
      <c r="J202" s="220">
        <f>ROUND(I202*H202,2)</f>
        <v>0</v>
      </c>
      <c r="K202" s="216" t="s">
        <v>141</v>
      </c>
      <c r="L202" s="44"/>
      <c r="M202" s="221" t="s">
        <v>1</v>
      </c>
      <c r="N202" s="222" t="s">
        <v>42</v>
      </c>
      <c r="O202" s="91"/>
      <c r="P202" s="223">
        <f>O202*H202</f>
        <v>0</v>
      </c>
      <c r="Q202" s="223">
        <v>0</v>
      </c>
      <c r="R202" s="223">
        <f>Q202*H202</f>
        <v>0</v>
      </c>
      <c r="S202" s="223">
        <v>0.087999999999999995</v>
      </c>
      <c r="T202" s="224">
        <f>S202*H202</f>
        <v>0.11272799999999998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5" t="s">
        <v>142</v>
      </c>
      <c r="AT202" s="225" t="s">
        <v>137</v>
      </c>
      <c r="AU202" s="225" t="s">
        <v>143</v>
      </c>
      <c r="AY202" s="17" t="s">
        <v>134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7" t="s">
        <v>143</v>
      </c>
      <c r="BK202" s="226">
        <f>ROUND(I202*H202,2)</f>
        <v>0</v>
      </c>
      <c r="BL202" s="17" t="s">
        <v>142</v>
      </c>
      <c r="BM202" s="225" t="s">
        <v>253</v>
      </c>
    </row>
    <row r="203" s="13" customFormat="1">
      <c r="A203" s="13"/>
      <c r="B203" s="227"/>
      <c r="C203" s="228"/>
      <c r="D203" s="229" t="s">
        <v>145</v>
      </c>
      <c r="E203" s="230" t="s">
        <v>1</v>
      </c>
      <c r="F203" s="231" t="s">
        <v>254</v>
      </c>
      <c r="G203" s="228"/>
      <c r="H203" s="230" t="s">
        <v>1</v>
      </c>
      <c r="I203" s="232"/>
      <c r="J203" s="228"/>
      <c r="K203" s="228"/>
      <c r="L203" s="233"/>
      <c r="M203" s="234"/>
      <c r="N203" s="235"/>
      <c r="O203" s="235"/>
      <c r="P203" s="235"/>
      <c r="Q203" s="235"/>
      <c r="R203" s="235"/>
      <c r="S203" s="235"/>
      <c r="T203" s="23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7" t="s">
        <v>145</v>
      </c>
      <c r="AU203" s="237" t="s">
        <v>143</v>
      </c>
      <c r="AV203" s="13" t="s">
        <v>84</v>
      </c>
      <c r="AW203" s="13" t="s">
        <v>32</v>
      </c>
      <c r="AX203" s="13" t="s">
        <v>76</v>
      </c>
      <c r="AY203" s="237" t="s">
        <v>134</v>
      </c>
    </row>
    <row r="204" s="14" customFormat="1">
      <c r="A204" s="14"/>
      <c r="B204" s="238"/>
      <c r="C204" s="239"/>
      <c r="D204" s="229" t="s">
        <v>145</v>
      </c>
      <c r="E204" s="240" t="s">
        <v>1</v>
      </c>
      <c r="F204" s="241" t="s">
        <v>155</v>
      </c>
      <c r="G204" s="239"/>
      <c r="H204" s="242">
        <v>1.2809999999999999</v>
      </c>
      <c r="I204" s="243"/>
      <c r="J204" s="239"/>
      <c r="K204" s="239"/>
      <c r="L204" s="244"/>
      <c r="M204" s="245"/>
      <c r="N204" s="246"/>
      <c r="O204" s="246"/>
      <c r="P204" s="246"/>
      <c r="Q204" s="246"/>
      <c r="R204" s="246"/>
      <c r="S204" s="246"/>
      <c r="T204" s="24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8" t="s">
        <v>145</v>
      </c>
      <c r="AU204" s="248" t="s">
        <v>143</v>
      </c>
      <c r="AV204" s="14" t="s">
        <v>143</v>
      </c>
      <c r="AW204" s="14" t="s">
        <v>32</v>
      </c>
      <c r="AX204" s="14" t="s">
        <v>76</v>
      </c>
      <c r="AY204" s="248" t="s">
        <v>134</v>
      </c>
    </row>
    <row r="205" s="15" customFormat="1">
      <c r="A205" s="15"/>
      <c r="B205" s="249"/>
      <c r="C205" s="250"/>
      <c r="D205" s="229" t="s">
        <v>145</v>
      </c>
      <c r="E205" s="251" t="s">
        <v>1</v>
      </c>
      <c r="F205" s="252" t="s">
        <v>147</v>
      </c>
      <c r="G205" s="250"/>
      <c r="H205" s="253">
        <v>1.2809999999999999</v>
      </c>
      <c r="I205" s="254"/>
      <c r="J205" s="250"/>
      <c r="K205" s="250"/>
      <c r="L205" s="255"/>
      <c r="M205" s="256"/>
      <c r="N205" s="257"/>
      <c r="O205" s="257"/>
      <c r="P205" s="257"/>
      <c r="Q205" s="257"/>
      <c r="R205" s="257"/>
      <c r="S205" s="257"/>
      <c r="T205" s="258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59" t="s">
        <v>145</v>
      </c>
      <c r="AU205" s="259" t="s">
        <v>143</v>
      </c>
      <c r="AV205" s="15" t="s">
        <v>142</v>
      </c>
      <c r="AW205" s="15" t="s">
        <v>32</v>
      </c>
      <c r="AX205" s="15" t="s">
        <v>84</v>
      </c>
      <c r="AY205" s="259" t="s">
        <v>134</v>
      </c>
    </row>
    <row r="206" s="2" customFormat="1" ht="55.5" customHeight="1">
      <c r="A206" s="38"/>
      <c r="B206" s="39"/>
      <c r="C206" s="214" t="s">
        <v>255</v>
      </c>
      <c r="D206" s="214" t="s">
        <v>137</v>
      </c>
      <c r="E206" s="215" t="s">
        <v>256</v>
      </c>
      <c r="F206" s="216" t="s">
        <v>257</v>
      </c>
      <c r="G206" s="217" t="s">
        <v>153</v>
      </c>
      <c r="H206" s="218">
        <v>2.3999999999999999</v>
      </c>
      <c r="I206" s="219"/>
      <c r="J206" s="220">
        <f>ROUND(I206*H206,2)</f>
        <v>0</v>
      </c>
      <c r="K206" s="216" t="s">
        <v>141</v>
      </c>
      <c r="L206" s="44"/>
      <c r="M206" s="221" t="s">
        <v>1</v>
      </c>
      <c r="N206" s="222" t="s">
        <v>42</v>
      </c>
      <c r="O206" s="91"/>
      <c r="P206" s="223">
        <f>O206*H206</f>
        <v>0</v>
      </c>
      <c r="Q206" s="223">
        <v>0</v>
      </c>
      <c r="R206" s="223">
        <f>Q206*H206</f>
        <v>0</v>
      </c>
      <c r="S206" s="223">
        <v>0.17999999999999999</v>
      </c>
      <c r="T206" s="224">
        <f>S206*H206</f>
        <v>0.432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5" t="s">
        <v>142</v>
      </c>
      <c r="AT206" s="225" t="s">
        <v>137</v>
      </c>
      <c r="AU206" s="225" t="s">
        <v>143</v>
      </c>
      <c r="AY206" s="17" t="s">
        <v>134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7" t="s">
        <v>143</v>
      </c>
      <c r="BK206" s="226">
        <f>ROUND(I206*H206,2)</f>
        <v>0</v>
      </c>
      <c r="BL206" s="17" t="s">
        <v>142</v>
      </c>
      <c r="BM206" s="225" t="s">
        <v>258</v>
      </c>
    </row>
    <row r="207" s="14" customFormat="1">
      <c r="A207" s="14"/>
      <c r="B207" s="238"/>
      <c r="C207" s="239"/>
      <c r="D207" s="229" t="s">
        <v>145</v>
      </c>
      <c r="E207" s="240" t="s">
        <v>1</v>
      </c>
      <c r="F207" s="241" t="s">
        <v>259</v>
      </c>
      <c r="G207" s="239"/>
      <c r="H207" s="242">
        <v>2.3999999999999999</v>
      </c>
      <c r="I207" s="243"/>
      <c r="J207" s="239"/>
      <c r="K207" s="239"/>
      <c r="L207" s="244"/>
      <c r="M207" s="245"/>
      <c r="N207" s="246"/>
      <c r="O207" s="246"/>
      <c r="P207" s="246"/>
      <c r="Q207" s="246"/>
      <c r="R207" s="246"/>
      <c r="S207" s="246"/>
      <c r="T207" s="24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8" t="s">
        <v>145</v>
      </c>
      <c r="AU207" s="248" t="s">
        <v>143</v>
      </c>
      <c r="AV207" s="14" t="s">
        <v>143</v>
      </c>
      <c r="AW207" s="14" t="s">
        <v>32</v>
      </c>
      <c r="AX207" s="14" t="s">
        <v>76</v>
      </c>
      <c r="AY207" s="248" t="s">
        <v>134</v>
      </c>
    </row>
    <row r="208" s="15" customFormat="1">
      <c r="A208" s="15"/>
      <c r="B208" s="249"/>
      <c r="C208" s="250"/>
      <c r="D208" s="229" t="s">
        <v>145</v>
      </c>
      <c r="E208" s="251" t="s">
        <v>1</v>
      </c>
      <c r="F208" s="252" t="s">
        <v>147</v>
      </c>
      <c r="G208" s="250"/>
      <c r="H208" s="253">
        <v>2.3999999999999999</v>
      </c>
      <c r="I208" s="254"/>
      <c r="J208" s="250"/>
      <c r="K208" s="250"/>
      <c r="L208" s="255"/>
      <c r="M208" s="256"/>
      <c r="N208" s="257"/>
      <c r="O208" s="257"/>
      <c r="P208" s="257"/>
      <c r="Q208" s="257"/>
      <c r="R208" s="257"/>
      <c r="S208" s="257"/>
      <c r="T208" s="258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9" t="s">
        <v>145</v>
      </c>
      <c r="AU208" s="259" t="s">
        <v>143</v>
      </c>
      <c r="AV208" s="15" t="s">
        <v>142</v>
      </c>
      <c r="AW208" s="15" t="s">
        <v>32</v>
      </c>
      <c r="AX208" s="15" t="s">
        <v>84</v>
      </c>
      <c r="AY208" s="259" t="s">
        <v>134</v>
      </c>
    </row>
    <row r="209" s="2" customFormat="1" ht="37.8" customHeight="1">
      <c r="A209" s="38"/>
      <c r="B209" s="39"/>
      <c r="C209" s="214" t="s">
        <v>260</v>
      </c>
      <c r="D209" s="214" t="s">
        <v>137</v>
      </c>
      <c r="E209" s="215" t="s">
        <v>261</v>
      </c>
      <c r="F209" s="216" t="s">
        <v>262</v>
      </c>
      <c r="G209" s="217" t="s">
        <v>163</v>
      </c>
      <c r="H209" s="218">
        <v>40</v>
      </c>
      <c r="I209" s="219"/>
      <c r="J209" s="220">
        <f>ROUND(I209*H209,2)</f>
        <v>0</v>
      </c>
      <c r="K209" s="216" t="s">
        <v>141</v>
      </c>
      <c r="L209" s="44"/>
      <c r="M209" s="221" t="s">
        <v>1</v>
      </c>
      <c r="N209" s="222" t="s">
        <v>42</v>
      </c>
      <c r="O209" s="91"/>
      <c r="P209" s="223">
        <f>O209*H209</f>
        <v>0</v>
      </c>
      <c r="Q209" s="223">
        <v>0</v>
      </c>
      <c r="R209" s="223">
        <f>Q209*H209</f>
        <v>0</v>
      </c>
      <c r="S209" s="223">
        <v>0.019</v>
      </c>
      <c r="T209" s="224">
        <f>S209*H209</f>
        <v>0.76000000000000001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5" t="s">
        <v>142</v>
      </c>
      <c r="AT209" s="225" t="s">
        <v>137</v>
      </c>
      <c r="AU209" s="225" t="s">
        <v>143</v>
      </c>
      <c r="AY209" s="17" t="s">
        <v>134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7" t="s">
        <v>143</v>
      </c>
      <c r="BK209" s="226">
        <f>ROUND(I209*H209,2)</f>
        <v>0</v>
      </c>
      <c r="BL209" s="17" t="s">
        <v>142</v>
      </c>
      <c r="BM209" s="225" t="s">
        <v>263</v>
      </c>
    </row>
    <row r="210" s="12" customFormat="1" ht="22.8" customHeight="1">
      <c r="A210" s="12"/>
      <c r="B210" s="198"/>
      <c r="C210" s="199"/>
      <c r="D210" s="200" t="s">
        <v>75</v>
      </c>
      <c r="E210" s="212" t="s">
        <v>264</v>
      </c>
      <c r="F210" s="212" t="s">
        <v>265</v>
      </c>
      <c r="G210" s="199"/>
      <c r="H210" s="199"/>
      <c r="I210" s="202"/>
      <c r="J210" s="213">
        <f>BK210</f>
        <v>0</v>
      </c>
      <c r="K210" s="199"/>
      <c r="L210" s="204"/>
      <c r="M210" s="205"/>
      <c r="N210" s="206"/>
      <c r="O210" s="206"/>
      <c r="P210" s="207">
        <f>SUM(P211:P216)</f>
        <v>0</v>
      </c>
      <c r="Q210" s="206"/>
      <c r="R210" s="207">
        <f>SUM(R211:R216)</f>
        <v>0</v>
      </c>
      <c r="S210" s="206"/>
      <c r="T210" s="208">
        <f>SUM(T211:T216)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9" t="s">
        <v>84</v>
      </c>
      <c r="AT210" s="210" t="s">
        <v>75</v>
      </c>
      <c r="AU210" s="210" t="s">
        <v>84</v>
      </c>
      <c r="AY210" s="209" t="s">
        <v>134</v>
      </c>
      <c r="BK210" s="211">
        <f>SUM(BK211:BK216)</f>
        <v>0</v>
      </c>
    </row>
    <row r="211" s="2" customFormat="1" ht="24.15" customHeight="1">
      <c r="A211" s="38"/>
      <c r="B211" s="39"/>
      <c r="C211" s="214" t="s">
        <v>266</v>
      </c>
      <c r="D211" s="214" t="s">
        <v>137</v>
      </c>
      <c r="E211" s="215" t="s">
        <v>267</v>
      </c>
      <c r="F211" s="216" t="s">
        <v>268</v>
      </c>
      <c r="G211" s="217" t="s">
        <v>269</v>
      </c>
      <c r="H211" s="218">
        <v>2.3290000000000002</v>
      </c>
      <c r="I211" s="219"/>
      <c r="J211" s="220">
        <f>ROUND(I211*H211,2)</f>
        <v>0</v>
      </c>
      <c r="K211" s="216" t="s">
        <v>141</v>
      </c>
      <c r="L211" s="44"/>
      <c r="M211" s="221" t="s">
        <v>1</v>
      </c>
      <c r="N211" s="222" t="s">
        <v>42</v>
      </c>
      <c r="O211" s="91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5" t="s">
        <v>142</v>
      </c>
      <c r="AT211" s="225" t="s">
        <v>137</v>
      </c>
      <c r="AU211" s="225" t="s">
        <v>143</v>
      </c>
      <c r="AY211" s="17" t="s">
        <v>134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7" t="s">
        <v>143</v>
      </c>
      <c r="BK211" s="226">
        <f>ROUND(I211*H211,2)</f>
        <v>0</v>
      </c>
      <c r="BL211" s="17" t="s">
        <v>142</v>
      </c>
      <c r="BM211" s="225" t="s">
        <v>270</v>
      </c>
    </row>
    <row r="212" s="2" customFormat="1" ht="37.8" customHeight="1">
      <c r="A212" s="38"/>
      <c r="B212" s="39"/>
      <c r="C212" s="214" t="s">
        <v>271</v>
      </c>
      <c r="D212" s="214" t="s">
        <v>137</v>
      </c>
      <c r="E212" s="215" t="s">
        <v>272</v>
      </c>
      <c r="F212" s="216" t="s">
        <v>273</v>
      </c>
      <c r="G212" s="217" t="s">
        <v>269</v>
      </c>
      <c r="H212" s="218">
        <v>2.3290000000000002</v>
      </c>
      <c r="I212" s="219"/>
      <c r="J212" s="220">
        <f>ROUND(I212*H212,2)</f>
        <v>0</v>
      </c>
      <c r="K212" s="216" t="s">
        <v>141</v>
      </c>
      <c r="L212" s="44"/>
      <c r="M212" s="221" t="s">
        <v>1</v>
      </c>
      <c r="N212" s="222" t="s">
        <v>42</v>
      </c>
      <c r="O212" s="91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5" t="s">
        <v>142</v>
      </c>
      <c r="AT212" s="225" t="s">
        <v>137</v>
      </c>
      <c r="AU212" s="225" t="s">
        <v>143</v>
      </c>
      <c r="AY212" s="17" t="s">
        <v>134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7" t="s">
        <v>143</v>
      </c>
      <c r="BK212" s="226">
        <f>ROUND(I212*H212,2)</f>
        <v>0</v>
      </c>
      <c r="BL212" s="17" t="s">
        <v>142</v>
      </c>
      <c r="BM212" s="225" t="s">
        <v>274</v>
      </c>
    </row>
    <row r="213" s="2" customFormat="1" ht="33" customHeight="1">
      <c r="A213" s="38"/>
      <c r="B213" s="39"/>
      <c r="C213" s="214" t="s">
        <v>275</v>
      </c>
      <c r="D213" s="214" t="s">
        <v>137</v>
      </c>
      <c r="E213" s="215" t="s">
        <v>276</v>
      </c>
      <c r="F213" s="216" t="s">
        <v>277</v>
      </c>
      <c r="G213" s="217" t="s">
        <v>269</v>
      </c>
      <c r="H213" s="218">
        <v>2.3290000000000002</v>
      </c>
      <c r="I213" s="219"/>
      <c r="J213" s="220">
        <f>ROUND(I213*H213,2)</f>
        <v>0</v>
      </c>
      <c r="K213" s="216" t="s">
        <v>141</v>
      </c>
      <c r="L213" s="44"/>
      <c r="M213" s="221" t="s">
        <v>1</v>
      </c>
      <c r="N213" s="222" t="s">
        <v>42</v>
      </c>
      <c r="O213" s="91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5" t="s">
        <v>142</v>
      </c>
      <c r="AT213" s="225" t="s">
        <v>137</v>
      </c>
      <c r="AU213" s="225" t="s">
        <v>143</v>
      </c>
      <c r="AY213" s="17" t="s">
        <v>134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7" t="s">
        <v>143</v>
      </c>
      <c r="BK213" s="226">
        <f>ROUND(I213*H213,2)</f>
        <v>0</v>
      </c>
      <c r="BL213" s="17" t="s">
        <v>142</v>
      </c>
      <c r="BM213" s="225" t="s">
        <v>278</v>
      </c>
    </row>
    <row r="214" s="2" customFormat="1" ht="44.25" customHeight="1">
      <c r="A214" s="38"/>
      <c r="B214" s="39"/>
      <c r="C214" s="214" t="s">
        <v>279</v>
      </c>
      <c r="D214" s="214" t="s">
        <v>137</v>
      </c>
      <c r="E214" s="215" t="s">
        <v>280</v>
      </c>
      <c r="F214" s="216" t="s">
        <v>281</v>
      </c>
      <c r="G214" s="217" t="s">
        <v>269</v>
      </c>
      <c r="H214" s="218">
        <v>20.960999999999999</v>
      </c>
      <c r="I214" s="219"/>
      <c r="J214" s="220">
        <f>ROUND(I214*H214,2)</f>
        <v>0</v>
      </c>
      <c r="K214" s="216" t="s">
        <v>141</v>
      </c>
      <c r="L214" s="44"/>
      <c r="M214" s="221" t="s">
        <v>1</v>
      </c>
      <c r="N214" s="222" t="s">
        <v>42</v>
      </c>
      <c r="O214" s="91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5" t="s">
        <v>142</v>
      </c>
      <c r="AT214" s="225" t="s">
        <v>137</v>
      </c>
      <c r="AU214" s="225" t="s">
        <v>143</v>
      </c>
      <c r="AY214" s="17" t="s">
        <v>134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7" t="s">
        <v>143</v>
      </c>
      <c r="BK214" s="226">
        <f>ROUND(I214*H214,2)</f>
        <v>0</v>
      </c>
      <c r="BL214" s="17" t="s">
        <v>142</v>
      </c>
      <c r="BM214" s="225" t="s">
        <v>282</v>
      </c>
    </row>
    <row r="215" s="14" customFormat="1">
      <c r="A215" s="14"/>
      <c r="B215" s="238"/>
      <c r="C215" s="239"/>
      <c r="D215" s="229" t="s">
        <v>145</v>
      </c>
      <c r="E215" s="239"/>
      <c r="F215" s="241" t="s">
        <v>283</v>
      </c>
      <c r="G215" s="239"/>
      <c r="H215" s="242">
        <v>20.960999999999999</v>
      </c>
      <c r="I215" s="243"/>
      <c r="J215" s="239"/>
      <c r="K215" s="239"/>
      <c r="L215" s="244"/>
      <c r="M215" s="245"/>
      <c r="N215" s="246"/>
      <c r="O215" s="246"/>
      <c r="P215" s="246"/>
      <c r="Q215" s="246"/>
      <c r="R215" s="246"/>
      <c r="S215" s="246"/>
      <c r="T215" s="247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8" t="s">
        <v>145</v>
      </c>
      <c r="AU215" s="248" t="s">
        <v>143</v>
      </c>
      <c r="AV215" s="14" t="s">
        <v>143</v>
      </c>
      <c r="AW215" s="14" t="s">
        <v>4</v>
      </c>
      <c r="AX215" s="14" t="s">
        <v>84</v>
      </c>
      <c r="AY215" s="248" t="s">
        <v>134</v>
      </c>
    </row>
    <row r="216" s="2" customFormat="1" ht="44.25" customHeight="1">
      <c r="A216" s="38"/>
      <c r="B216" s="39"/>
      <c r="C216" s="214" t="s">
        <v>284</v>
      </c>
      <c r="D216" s="214" t="s">
        <v>137</v>
      </c>
      <c r="E216" s="215" t="s">
        <v>285</v>
      </c>
      <c r="F216" s="216" t="s">
        <v>286</v>
      </c>
      <c r="G216" s="217" t="s">
        <v>269</v>
      </c>
      <c r="H216" s="218">
        <v>2.3290000000000002</v>
      </c>
      <c r="I216" s="219"/>
      <c r="J216" s="220">
        <f>ROUND(I216*H216,2)</f>
        <v>0</v>
      </c>
      <c r="K216" s="216" t="s">
        <v>141</v>
      </c>
      <c r="L216" s="44"/>
      <c r="M216" s="221" t="s">
        <v>1</v>
      </c>
      <c r="N216" s="222" t="s">
        <v>42</v>
      </c>
      <c r="O216" s="91"/>
      <c r="P216" s="223">
        <f>O216*H216</f>
        <v>0</v>
      </c>
      <c r="Q216" s="223">
        <v>0</v>
      </c>
      <c r="R216" s="223">
        <f>Q216*H216</f>
        <v>0</v>
      </c>
      <c r="S216" s="223">
        <v>0</v>
      </c>
      <c r="T216" s="22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5" t="s">
        <v>142</v>
      </c>
      <c r="AT216" s="225" t="s">
        <v>137</v>
      </c>
      <c r="AU216" s="225" t="s">
        <v>143</v>
      </c>
      <c r="AY216" s="17" t="s">
        <v>134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7" t="s">
        <v>143</v>
      </c>
      <c r="BK216" s="226">
        <f>ROUND(I216*H216,2)</f>
        <v>0</v>
      </c>
      <c r="BL216" s="17" t="s">
        <v>142</v>
      </c>
      <c r="BM216" s="225" t="s">
        <v>287</v>
      </c>
    </row>
    <row r="217" s="12" customFormat="1" ht="22.8" customHeight="1">
      <c r="A217" s="12"/>
      <c r="B217" s="198"/>
      <c r="C217" s="199"/>
      <c r="D217" s="200" t="s">
        <v>75</v>
      </c>
      <c r="E217" s="212" t="s">
        <v>288</v>
      </c>
      <c r="F217" s="212" t="s">
        <v>289</v>
      </c>
      <c r="G217" s="199"/>
      <c r="H217" s="199"/>
      <c r="I217" s="202"/>
      <c r="J217" s="213">
        <f>BK217</f>
        <v>0</v>
      </c>
      <c r="K217" s="199"/>
      <c r="L217" s="204"/>
      <c r="M217" s="205"/>
      <c r="N217" s="206"/>
      <c r="O217" s="206"/>
      <c r="P217" s="207">
        <f>P218</f>
        <v>0</v>
      </c>
      <c r="Q217" s="206"/>
      <c r="R217" s="207">
        <f>R218</f>
        <v>0</v>
      </c>
      <c r="S217" s="206"/>
      <c r="T217" s="208">
        <f>T218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9" t="s">
        <v>84</v>
      </c>
      <c r="AT217" s="210" t="s">
        <v>75</v>
      </c>
      <c r="AU217" s="210" t="s">
        <v>84</v>
      </c>
      <c r="AY217" s="209" t="s">
        <v>134</v>
      </c>
      <c r="BK217" s="211">
        <f>BK218</f>
        <v>0</v>
      </c>
    </row>
    <row r="218" s="2" customFormat="1" ht="55.5" customHeight="1">
      <c r="A218" s="38"/>
      <c r="B218" s="39"/>
      <c r="C218" s="214" t="s">
        <v>290</v>
      </c>
      <c r="D218" s="214" t="s">
        <v>137</v>
      </c>
      <c r="E218" s="215" t="s">
        <v>291</v>
      </c>
      <c r="F218" s="216" t="s">
        <v>292</v>
      </c>
      <c r="G218" s="217" t="s">
        <v>269</v>
      </c>
      <c r="H218" s="218">
        <v>3.2120000000000002</v>
      </c>
      <c r="I218" s="219"/>
      <c r="J218" s="220">
        <f>ROUND(I218*H218,2)</f>
        <v>0</v>
      </c>
      <c r="K218" s="216" t="s">
        <v>141</v>
      </c>
      <c r="L218" s="44"/>
      <c r="M218" s="221" t="s">
        <v>1</v>
      </c>
      <c r="N218" s="222" t="s">
        <v>42</v>
      </c>
      <c r="O218" s="91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5" t="s">
        <v>142</v>
      </c>
      <c r="AT218" s="225" t="s">
        <v>137</v>
      </c>
      <c r="AU218" s="225" t="s">
        <v>143</v>
      </c>
      <c r="AY218" s="17" t="s">
        <v>134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7" t="s">
        <v>143</v>
      </c>
      <c r="BK218" s="226">
        <f>ROUND(I218*H218,2)</f>
        <v>0</v>
      </c>
      <c r="BL218" s="17" t="s">
        <v>142</v>
      </c>
      <c r="BM218" s="225" t="s">
        <v>293</v>
      </c>
    </row>
    <row r="219" s="12" customFormat="1" ht="25.92" customHeight="1">
      <c r="A219" s="12"/>
      <c r="B219" s="198"/>
      <c r="C219" s="199"/>
      <c r="D219" s="200" t="s">
        <v>75</v>
      </c>
      <c r="E219" s="201" t="s">
        <v>294</v>
      </c>
      <c r="F219" s="201" t="s">
        <v>295</v>
      </c>
      <c r="G219" s="199"/>
      <c r="H219" s="199"/>
      <c r="I219" s="202"/>
      <c r="J219" s="203">
        <f>BK219</f>
        <v>0</v>
      </c>
      <c r="K219" s="199"/>
      <c r="L219" s="204"/>
      <c r="M219" s="205"/>
      <c r="N219" s="206"/>
      <c r="O219" s="206"/>
      <c r="P219" s="207">
        <f>P220+P229+P243+P255+P262+P282+P290+P295+P307+P313+P362+P368+P374+P392+P408+P440+P457+P479</f>
        <v>0</v>
      </c>
      <c r="Q219" s="206"/>
      <c r="R219" s="207">
        <f>R220+R229+R243+R255+R262+R282+R290+R295+R307+R313+R362+R368+R374+R392+R408+R440+R457+R479</f>
        <v>2.5831925400000002</v>
      </c>
      <c r="S219" s="206"/>
      <c r="T219" s="208">
        <f>T220+T229+T243+T255+T262+T282+T290+T295+T307+T313+T362+T368+T374+T392+T408+T440+T457+T479</f>
        <v>1.0003317199999999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9" t="s">
        <v>143</v>
      </c>
      <c r="AT219" s="210" t="s">
        <v>75</v>
      </c>
      <c r="AU219" s="210" t="s">
        <v>76</v>
      </c>
      <c r="AY219" s="209" t="s">
        <v>134</v>
      </c>
      <c r="BK219" s="211">
        <f>BK220+BK229+BK243+BK255+BK262+BK282+BK290+BK295+BK307+BK313+BK362+BK368+BK374+BK392+BK408+BK440+BK457+BK479</f>
        <v>0</v>
      </c>
    </row>
    <row r="220" s="12" customFormat="1" ht="22.8" customHeight="1">
      <c r="A220" s="12"/>
      <c r="B220" s="198"/>
      <c r="C220" s="199"/>
      <c r="D220" s="200" t="s">
        <v>75</v>
      </c>
      <c r="E220" s="212" t="s">
        <v>296</v>
      </c>
      <c r="F220" s="212" t="s">
        <v>297</v>
      </c>
      <c r="G220" s="199"/>
      <c r="H220" s="199"/>
      <c r="I220" s="202"/>
      <c r="J220" s="213">
        <f>BK220</f>
        <v>0</v>
      </c>
      <c r="K220" s="199"/>
      <c r="L220" s="204"/>
      <c r="M220" s="205"/>
      <c r="N220" s="206"/>
      <c r="O220" s="206"/>
      <c r="P220" s="207">
        <f>SUM(P221:P228)</f>
        <v>0</v>
      </c>
      <c r="Q220" s="206"/>
      <c r="R220" s="207">
        <f>SUM(R221:R228)</f>
        <v>0.082372500000000001</v>
      </c>
      <c r="S220" s="206"/>
      <c r="T220" s="208">
        <f>SUM(T221:T228)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9" t="s">
        <v>143</v>
      </c>
      <c r="AT220" s="210" t="s">
        <v>75</v>
      </c>
      <c r="AU220" s="210" t="s">
        <v>84</v>
      </c>
      <c r="AY220" s="209" t="s">
        <v>134</v>
      </c>
      <c r="BK220" s="211">
        <f>SUM(BK221:BK228)</f>
        <v>0</v>
      </c>
    </row>
    <row r="221" s="2" customFormat="1" ht="37.8" customHeight="1">
      <c r="A221" s="38"/>
      <c r="B221" s="39"/>
      <c r="C221" s="214" t="s">
        <v>298</v>
      </c>
      <c r="D221" s="214" t="s">
        <v>137</v>
      </c>
      <c r="E221" s="215" t="s">
        <v>299</v>
      </c>
      <c r="F221" s="216" t="s">
        <v>300</v>
      </c>
      <c r="G221" s="217" t="s">
        <v>153</v>
      </c>
      <c r="H221" s="218">
        <v>4.8399999999999999</v>
      </c>
      <c r="I221" s="219"/>
      <c r="J221" s="220">
        <f>ROUND(I221*H221,2)</f>
        <v>0</v>
      </c>
      <c r="K221" s="216" t="s">
        <v>141</v>
      </c>
      <c r="L221" s="44"/>
      <c r="M221" s="221" t="s">
        <v>1</v>
      </c>
      <c r="N221" s="222" t="s">
        <v>42</v>
      </c>
      <c r="O221" s="91"/>
      <c r="P221" s="223">
        <f>O221*H221</f>
        <v>0</v>
      </c>
      <c r="Q221" s="223">
        <v>0.0035000000000000001</v>
      </c>
      <c r="R221" s="223">
        <f>Q221*H221</f>
        <v>0.01694</v>
      </c>
      <c r="S221" s="223">
        <v>0</v>
      </c>
      <c r="T221" s="22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5" t="s">
        <v>217</v>
      </c>
      <c r="AT221" s="225" t="s">
        <v>137</v>
      </c>
      <c r="AU221" s="225" t="s">
        <v>143</v>
      </c>
      <c r="AY221" s="17" t="s">
        <v>134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7" t="s">
        <v>143</v>
      </c>
      <c r="BK221" s="226">
        <f>ROUND(I221*H221,2)</f>
        <v>0</v>
      </c>
      <c r="BL221" s="17" t="s">
        <v>217</v>
      </c>
      <c r="BM221" s="225" t="s">
        <v>301</v>
      </c>
    </row>
    <row r="222" s="14" customFormat="1">
      <c r="A222" s="14"/>
      <c r="B222" s="238"/>
      <c r="C222" s="239"/>
      <c r="D222" s="229" t="s">
        <v>145</v>
      </c>
      <c r="E222" s="240" t="s">
        <v>1</v>
      </c>
      <c r="F222" s="241" t="s">
        <v>302</v>
      </c>
      <c r="G222" s="239"/>
      <c r="H222" s="242">
        <v>4.8399999999999999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8" t="s">
        <v>145</v>
      </c>
      <c r="AU222" s="248" t="s">
        <v>143</v>
      </c>
      <c r="AV222" s="14" t="s">
        <v>143</v>
      </c>
      <c r="AW222" s="14" t="s">
        <v>32</v>
      </c>
      <c r="AX222" s="14" t="s">
        <v>76</v>
      </c>
      <c r="AY222" s="248" t="s">
        <v>134</v>
      </c>
    </row>
    <row r="223" s="15" customFormat="1">
      <c r="A223" s="15"/>
      <c r="B223" s="249"/>
      <c r="C223" s="250"/>
      <c r="D223" s="229" t="s">
        <v>145</v>
      </c>
      <c r="E223" s="251" t="s">
        <v>1</v>
      </c>
      <c r="F223" s="252" t="s">
        <v>147</v>
      </c>
      <c r="G223" s="250"/>
      <c r="H223" s="253">
        <v>4.8399999999999999</v>
      </c>
      <c r="I223" s="254"/>
      <c r="J223" s="250"/>
      <c r="K223" s="250"/>
      <c r="L223" s="255"/>
      <c r="M223" s="256"/>
      <c r="N223" s="257"/>
      <c r="O223" s="257"/>
      <c r="P223" s="257"/>
      <c r="Q223" s="257"/>
      <c r="R223" s="257"/>
      <c r="S223" s="257"/>
      <c r="T223" s="258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59" t="s">
        <v>145</v>
      </c>
      <c r="AU223" s="259" t="s">
        <v>143</v>
      </c>
      <c r="AV223" s="15" t="s">
        <v>142</v>
      </c>
      <c r="AW223" s="15" t="s">
        <v>32</v>
      </c>
      <c r="AX223" s="15" t="s">
        <v>84</v>
      </c>
      <c r="AY223" s="259" t="s">
        <v>134</v>
      </c>
    </row>
    <row r="224" s="2" customFormat="1" ht="37.8" customHeight="1">
      <c r="A224" s="38"/>
      <c r="B224" s="39"/>
      <c r="C224" s="214" t="s">
        <v>303</v>
      </c>
      <c r="D224" s="214" t="s">
        <v>137</v>
      </c>
      <c r="E224" s="215" t="s">
        <v>304</v>
      </c>
      <c r="F224" s="216" t="s">
        <v>305</v>
      </c>
      <c r="G224" s="217" t="s">
        <v>153</v>
      </c>
      <c r="H224" s="218">
        <v>18.695</v>
      </c>
      <c r="I224" s="219"/>
      <c r="J224" s="220">
        <f>ROUND(I224*H224,2)</f>
        <v>0</v>
      </c>
      <c r="K224" s="216" t="s">
        <v>141</v>
      </c>
      <c r="L224" s="44"/>
      <c r="M224" s="221" t="s">
        <v>1</v>
      </c>
      <c r="N224" s="222" t="s">
        <v>42</v>
      </c>
      <c r="O224" s="91"/>
      <c r="P224" s="223">
        <f>O224*H224</f>
        <v>0</v>
      </c>
      <c r="Q224" s="223">
        <v>0.0035000000000000001</v>
      </c>
      <c r="R224" s="223">
        <f>Q224*H224</f>
        <v>0.065432500000000005</v>
      </c>
      <c r="S224" s="223">
        <v>0</v>
      </c>
      <c r="T224" s="22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5" t="s">
        <v>217</v>
      </c>
      <c r="AT224" s="225" t="s">
        <v>137</v>
      </c>
      <c r="AU224" s="225" t="s">
        <v>143</v>
      </c>
      <c r="AY224" s="17" t="s">
        <v>134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7" t="s">
        <v>143</v>
      </c>
      <c r="BK224" s="226">
        <f>ROUND(I224*H224,2)</f>
        <v>0</v>
      </c>
      <c r="BL224" s="17" t="s">
        <v>217</v>
      </c>
      <c r="BM224" s="225" t="s">
        <v>306</v>
      </c>
    </row>
    <row r="225" s="14" customFormat="1">
      <c r="A225" s="14"/>
      <c r="B225" s="238"/>
      <c r="C225" s="239"/>
      <c r="D225" s="229" t="s">
        <v>145</v>
      </c>
      <c r="E225" s="240" t="s">
        <v>1</v>
      </c>
      <c r="F225" s="241" t="s">
        <v>307</v>
      </c>
      <c r="G225" s="239"/>
      <c r="H225" s="242">
        <v>0.88</v>
      </c>
      <c r="I225" s="243"/>
      <c r="J225" s="239"/>
      <c r="K225" s="239"/>
      <c r="L225" s="244"/>
      <c r="M225" s="245"/>
      <c r="N225" s="246"/>
      <c r="O225" s="246"/>
      <c r="P225" s="246"/>
      <c r="Q225" s="246"/>
      <c r="R225" s="246"/>
      <c r="S225" s="246"/>
      <c r="T225" s="24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8" t="s">
        <v>145</v>
      </c>
      <c r="AU225" s="248" t="s">
        <v>143</v>
      </c>
      <c r="AV225" s="14" t="s">
        <v>143</v>
      </c>
      <c r="AW225" s="14" t="s">
        <v>32</v>
      </c>
      <c r="AX225" s="14" t="s">
        <v>76</v>
      </c>
      <c r="AY225" s="248" t="s">
        <v>134</v>
      </c>
    </row>
    <row r="226" s="14" customFormat="1">
      <c r="A226" s="14"/>
      <c r="B226" s="238"/>
      <c r="C226" s="239"/>
      <c r="D226" s="229" t="s">
        <v>145</v>
      </c>
      <c r="E226" s="240" t="s">
        <v>1</v>
      </c>
      <c r="F226" s="241" t="s">
        <v>308</v>
      </c>
      <c r="G226" s="239"/>
      <c r="H226" s="242">
        <v>17.815000000000001</v>
      </c>
      <c r="I226" s="243"/>
      <c r="J226" s="239"/>
      <c r="K226" s="239"/>
      <c r="L226" s="244"/>
      <c r="M226" s="245"/>
      <c r="N226" s="246"/>
      <c r="O226" s="246"/>
      <c r="P226" s="246"/>
      <c r="Q226" s="246"/>
      <c r="R226" s="246"/>
      <c r="S226" s="246"/>
      <c r="T226" s="24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8" t="s">
        <v>145</v>
      </c>
      <c r="AU226" s="248" t="s">
        <v>143</v>
      </c>
      <c r="AV226" s="14" t="s">
        <v>143</v>
      </c>
      <c r="AW226" s="14" t="s">
        <v>32</v>
      </c>
      <c r="AX226" s="14" t="s">
        <v>76</v>
      </c>
      <c r="AY226" s="248" t="s">
        <v>134</v>
      </c>
    </row>
    <row r="227" s="15" customFormat="1">
      <c r="A227" s="15"/>
      <c r="B227" s="249"/>
      <c r="C227" s="250"/>
      <c r="D227" s="229" t="s">
        <v>145</v>
      </c>
      <c r="E227" s="251" t="s">
        <v>1</v>
      </c>
      <c r="F227" s="252" t="s">
        <v>147</v>
      </c>
      <c r="G227" s="250"/>
      <c r="H227" s="253">
        <v>18.695</v>
      </c>
      <c r="I227" s="254"/>
      <c r="J227" s="250"/>
      <c r="K227" s="250"/>
      <c r="L227" s="255"/>
      <c r="M227" s="256"/>
      <c r="N227" s="257"/>
      <c r="O227" s="257"/>
      <c r="P227" s="257"/>
      <c r="Q227" s="257"/>
      <c r="R227" s="257"/>
      <c r="S227" s="257"/>
      <c r="T227" s="258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9" t="s">
        <v>145</v>
      </c>
      <c r="AU227" s="259" t="s">
        <v>143</v>
      </c>
      <c r="AV227" s="15" t="s">
        <v>142</v>
      </c>
      <c r="AW227" s="15" t="s">
        <v>32</v>
      </c>
      <c r="AX227" s="15" t="s">
        <v>84</v>
      </c>
      <c r="AY227" s="259" t="s">
        <v>134</v>
      </c>
    </row>
    <row r="228" s="2" customFormat="1" ht="55.5" customHeight="1">
      <c r="A228" s="38"/>
      <c r="B228" s="39"/>
      <c r="C228" s="214" t="s">
        <v>309</v>
      </c>
      <c r="D228" s="214" t="s">
        <v>137</v>
      </c>
      <c r="E228" s="215" t="s">
        <v>310</v>
      </c>
      <c r="F228" s="216" t="s">
        <v>311</v>
      </c>
      <c r="G228" s="217" t="s">
        <v>269</v>
      </c>
      <c r="H228" s="218">
        <v>0.082000000000000003</v>
      </c>
      <c r="I228" s="219"/>
      <c r="J228" s="220">
        <f>ROUND(I228*H228,2)</f>
        <v>0</v>
      </c>
      <c r="K228" s="216" t="s">
        <v>141</v>
      </c>
      <c r="L228" s="44"/>
      <c r="M228" s="221" t="s">
        <v>1</v>
      </c>
      <c r="N228" s="222" t="s">
        <v>42</v>
      </c>
      <c r="O228" s="91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5" t="s">
        <v>217</v>
      </c>
      <c r="AT228" s="225" t="s">
        <v>137</v>
      </c>
      <c r="AU228" s="225" t="s">
        <v>143</v>
      </c>
      <c r="AY228" s="17" t="s">
        <v>134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7" t="s">
        <v>143</v>
      </c>
      <c r="BK228" s="226">
        <f>ROUND(I228*H228,2)</f>
        <v>0</v>
      </c>
      <c r="BL228" s="17" t="s">
        <v>217</v>
      </c>
      <c r="BM228" s="225" t="s">
        <v>312</v>
      </c>
    </row>
    <row r="229" s="12" customFormat="1" ht="22.8" customHeight="1">
      <c r="A229" s="12"/>
      <c r="B229" s="198"/>
      <c r="C229" s="199"/>
      <c r="D229" s="200" t="s">
        <v>75</v>
      </c>
      <c r="E229" s="212" t="s">
        <v>313</v>
      </c>
      <c r="F229" s="212" t="s">
        <v>314</v>
      </c>
      <c r="G229" s="199"/>
      <c r="H229" s="199"/>
      <c r="I229" s="202"/>
      <c r="J229" s="213">
        <f>BK229</f>
        <v>0</v>
      </c>
      <c r="K229" s="199"/>
      <c r="L229" s="204"/>
      <c r="M229" s="205"/>
      <c r="N229" s="206"/>
      <c r="O229" s="206"/>
      <c r="P229" s="207">
        <f>SUM(P230:P242)</f>
        <v>0</v>
      </c>
      <c r="Q229" s="206"/>
      <c r="R229" s="207">
        <f>SUM(R230:R242)</f>
        <v>0.011049999999999999</v>
      </c>
      <c r="S229" s="206"/>
      <c r="T229" s="208">
        <f>SUM(T230:T242)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9" t="s">
        <v>143</v>
      </c>
      <c r="AT229" s="210" t="s">
        <v>75</v>
      </c>
      <c r="AU229" s="210" t="s">
        <v>84</v>
      </c>
      <c r="AY229" s="209" t="s">
        <v>134</v>
      </c>
      <c r="BK229" s="211">
        <f>SUM(BK230:BK242)</f>
        <v>0</v>
      </c>
    </row>
    <row r="230" s="2" customFormat="1" ht="24.15" customHeight="1">
      <c r="A230" s="38"/>
      <c r="B230" s="39"/>
      <c r="C230" s="214" t="s">
        <v>315</v>
      </c>
      <c r="D230" s="214" t="s">
        <v>137</v>
      </c>
      <c r="E230" s="215" t="s">
        <v>316</v>
      </c>
      <c r="F230" s="216" t="s">
        <v>317</v>
      </c>
      <c r="G230" s="217" t="s">
        <v>140</v>
      </c>
      <c r="H230" s="218">
        <v>1</v>
      </c>
      <c r="I230" s="219"/>
      <c r="J230" s="220">
        <f>ROUND(I230*H230,2)</f>
        <v>0</v>
      </c>
      <c r="K230" s="216" t="s">
        <v>141</v>
      </c>
      <c r="L230" s="44"/>
      <c r="M230" s="221" t="s">
        <v>1</v>
      </c>
      <c r="N230" s="222" t="s">
        <v>42</v>
      </c>
      <c r="O230" s="91"/>
      <c r="P230" s="223">
        <f>O230*H230</f>
        <v>0</v>
      </c>
      <c r="Q230" s="223">
        <v>0.00050000000000000001</v>
      </c>
      <c r="R230" s="223">
        <f>Q230*H230</f>
        <v>0.00050000000000000001</v>
      </c>
      <c r="S230" s="223">
        <v>0</v>
      </c>
      <c r="T230" s="22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5" t="s">
        <v>217</v>
      </c>
      <c r="AT230" s="225" t="s">
        <v>137</v>
      </c>
      <c r="AU230" s="225" t="s">
        <v>143</v>
      </c>
      <c r="AY230" s="17" t="s">
        <v>134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7" t="s">
        <v>143</v>
      </c>
      <c r="BK230" s="226">
        <f>ROUND(I230*H230,2)</f>
        <v>0</v>
      </c>
      <c r="BL230" s="17" t="s">
        <v>217</v>
      </c>
      <c r="BM230" s="225" t="s">
        <v>318</v>
      </c>
    </row>
    <row r="231" s="2" customFormat="1" ht="24.15" customHeight="1">
      <c r="A231" s="38"/>
      <c r="B231" s="39"/>
      <c r="C231" s="214" t="s">
        <v>319</v>
      </c>
      <c r="D231" s="214" t="s">
        <v>137</v>
      </c>
      <c r="E231" s="215" t="s">
        <v>320</v>
      </c>
      <c r="F231" s="216" t="s">
        <v>321</v>
      </c>
      <c r="G231" s="217" t="s">
        <v>140</v>
      </c>
      <c r="H231" s="218">
        <v>1</v>
      </c>
      <c r="I231" s="219"/>
      <c r="J231" s="220">
        <f>ROUND(I231*H231,2)</f>
        <v>0</v>
      </c>
      <c r="K231" s="216" t="s">
        <v>141</v>
      </c>
      <c r="L231" s="44"/>
      <c r="M231" s="221" t="s">
        <v>1</v>
      </c>
      <c r="N231" s="222" t="s">
        <v>42</v>
      </c>
      <c r="O231" s="91"/>
      <c r="P231" s="223">
        <f>O231*H231</f>
        <v>0</v>
      </c>
      <c r="Q231" s="223">
        <v>0.00031</v>
      </c>
      <c r="R231" s="223">
        <f>Q231*H231</f>
        <v>0.00031</v>
      </c>
      <c r="S231" s="223">
        <v>0</v>
      </c>
      <c r="T231" s="22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5" t="s">
        <v>217</v>
      </c>
      <c r="AT231" s="225" t="s">
        <v>137</v>
      </c>
      <c r="AU231" s="225" t="s">
        <v>143</v>
      </c>
      <c r="AY231" s="17" t="s">
        <v>134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7" t="s">
        <v>143</v>
      </c>
      <c r="BK231" s="226">
        <f>ROUND(I231*H231,2)</f>
        <v>0</v>
      </c>
      <c r="BL231" s="17" t="s">
        <v>217</v>
      </c>
      <c r="BM231" s="225" t="s">
        <v>322</v>
      </c>
    </row>
    <row r="232" s="2" customFormat="1" ht="21.75" customHeight="1">
      <c r="A232" s="38"/>
      <c r="B232" s="39"/>
      <c r="C232" s="214" t="s">
        <v>323</v>
      </c>
      <c r="D232" s="214" t="s">
        <v>137</v>
      </c>
      <c r="E232" s="215" t="s">
        <v>324</v>
      </c>
      <c r="F232" s="216" t="s">
        <v>325</v>
      </c>
      <c r="G232" s="217" t="s">
        <v>163</v>
      </c>
      <c r="H232" s="218">
        <v>3</v>
      </c>
      <c r="I232" s="219"/>
      <c r="J232" s="220">
        <f>ROUND(I232*H232,2)</f>
        <v>0</v>
      </c>
      <c r="K232" s="216" t="s">
        <v>141</v>
      </c>
      <c r="L232" s="44"/>
      <c r="M232" s="221" t="s">
        <v>1</v>
      </c>
      <c r="N232" s="222" t="s">
        <v>42</v>
      </c>
      <c r="O232" s="91"/>
      <c r="P232" s="223">
        <f>O232*H232</f>
        <v>0</v>
      </c>
      <c r="Q232" s="223">
        <v>0.00042999999999999999</v>
      </c>
      <c r="R232" s="223">
        <f>Q232*H232</f>
        <v>0.0012899999999999999</v>
      </c>
      <c r="S232" s="223">
        <v>0</v>
      </c>
      <c r="T232" s="22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5" t="s">
        <v>217</v>
      </c>
      <c r="AT232" s="225" t="s">
        <v>137</v>
      </c>
      <c r="AU232" s="225" t="s">
        <v>143</v>
      </c>
      <c r="AY232" s="17" t="s">
        <v>134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7" t="s">
        <v>143</v>
      </c>
      <c r="BK232" s="226">
        <f>ROUND(I232*H232,2)</f>
        <v>0</v>
      </c>
      <c r="BL232" s="17" t="s">
        <v>217</v>
      </c>
      <c r="BM232" s="225" t="s">
        <v>326</v>
      </c>
    </row>
    <row r="233" s="2" customFormat="1" ht="21.75" customHeight="1">
      <c r="A233" s="38"/>
      <c r="B233" s="39"/>
      <c r="C233" s="214" t="s">
        <v>327</v>
      </c>
      <c r="D233" s="214" t="s">
        <v>137</v>
      </c>
      <c r="E233" s="215" t="s">
        <v>328</v>
      </c>
      <c r="F233" s="216" t="s">
        <v>329</v>
      </c>
      <c r="G233" s="217" t="s">
        <v>163</v>
      </c>
      <c r="H233" s="218">
        <v>7</v>
      </c>
      <c r="I233" s="219"/>
      <c r="J233" s="220">
        <f>ROUND(I233*H233,2)</f>
        <v>0</v>
      </c>
      <c r="K233" s="216" t="s">
        <v>141</v>
      </c>
      <c r="L233" s="44"/>
      <c r="M233" s="221" t="s">
        <v>1</v>
      </c>
      <c r="N233" s="222" t="s">
        <v>42</v>
      </c>
      <c r="O233" s="91"/>
      <c r="P233" s="223">
        <f>O233*H233</f>
        <v>0</v>
      </c>
      <c r="Q233" s="223">
        <v>0.00050000000000000001</v>
      </c>
      <c r="R233" s="223">
        <f>Q233*H233</f>
        <v>0.0035000000000000001</v>
      </c>
      <c r="S233" s="223">
        <v>0</v>
      </c>
      <c r="T233" s="22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5" t="s">
        <v>217</v>
      </c>
      <c r="AT233" s="225" t="s">
        <v>137</v>
      </c>
      <c r="AU233" s="225" t="s">
        <v>143</v>
      </c>
      <c r="AY233" s="17" t="s">
        <v>134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7" t="s">
        <v>143</v>
      </c>
      <c r="BK233" s="226">
        <f>ROUND(I233*H233,2)</f>
        <v>0</v>
      </c>
      <c r="BL233" s="17" t="s">
        <v>217</v>
      </c>
      <c r="BM233" s="225" t="s">
        <v>330</v>
      </c>
    </row>
    <row r="234" s="2" customFormat="1" ht="24.15" customHeight="1">
      <c r="A234" s="38"/>
      <c r="B234" s="39"/>
      <c r="C234" s="214" t="s">
        <v>331</v>
      </c>
      <c r="D234" s="214" t="s">
        <v>137</v>
      </c>
      <c r="E234" s="215" t="s">
        <v>332</v>
      </c>
      <c r="F234" s="216" t="s">
        <v>333</v>
      </c>
      <c r="G234" s="217" t="s">
        <v>140</v>
      </c>
      <c r="H234" s="218">
        <v>2</v>
      </c>
      <c r="I234" s="219"/>
      <c r="J234" s="220">
        <f>ROUND(I234*H234,2)</f>
        <v>0</v>
      </c>
      <c r="K234" s="216" t="s">
        <v>141</v>
      </c>
      <c r="L234" s="44"/>
      <c r="M234" s="221" t="s">
        <v>1</v>
      </c>
      <c r="N234" s="222" t="s">
        <v>42</v>
      </c>
      <c r="O234" s="91"/>
      <c r="P234" s="223">
        <f>O234*H234</f>
        <v>0</v>
      </c>
      <c r="Q234" s="223">
        <v>0</v>
      </c>
      <c r="R234" s="223">
        <f>Q234*H234</f>
        <v>0</v>
      </c>
      <c r="S234" s="223">
        <v>0</v>
      </c>
      <c r="T234" s="224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5" t="s">
        <v>217</v>
      </c>
      <c r="AT234" s="225" t="s">
        <v>137</v>
      </c>
      <c r="AU234" s="225" t="s">
        <v>143</v>
      </c>
      <c r="AY234" s="17" t="s">
        <v>134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7" t="s">
        <v>143</v>
      </c>
      <c r="BK234" s="226">
        <f>ROUND(I234*H234,2)</f>
        <v>0</v>
      </c>
      <c r="BL234" s="17" t="s">
        <v>217</v>
      </c>
      <c r="BM234" s="225" t="s">
        <v>334</v>
      </c>
    </row>
    <row r="235" s="2" customFormat="1" ht="24.15" customHeight="1">
      <c r="A235" s="38"/>
      <c r="B235" s="39"/>
      <c r="C235" s="214" t="s">
        <v>335</v>
      </c>
      <c r="D235" s="214" t="s">
        <v>137</v>
      </c>
      <c r="E235" s="215" t="s">
        <v>336</v>
      </c>
      <c r="F235" s="216" t="s">
        <v>337</v>
      </c>
      <c r="G235" s="217" t="s">
        <v>140</v>
      </c>
      <c r="H235" s="218">
        <v>2</v>
      </c>
      <c r="I235" s="219"/>
      <c r="J235" s="220">
        <f>ROUND(I235*H235,2)</f>
        <v>0</v>
      </c>
      <c r="K235" s="216" t="s">
        <v>141</v>
      </c>
      <c r="L235" s="44"/>
      <c r="M235" s="221" t="s">
        <v>1</v>
      </c>
      <c r="N235" s="222" t="s">
        <v>42</v>
      </c>
      <c r="O235" s="91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5" t="s">
        <v>217</v>
      </c>
      <c r="AT235" s="225" t="s">
        <v>137</v>
      </c>
      <c r="AU235" s="225" t="s">
        <v>143</v>
      </c>
      <c r="AY235" s="17" t="s">
        <v>134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7" t="s">
        <v>143</v>
      </c>
      <c r="BK235" s="226">
        <f>ROUND(I235*H235,2)</f>
        <v>0</v>
      </c>
      <c r="BL235" s="17" t="s">
        <v>217</v>
      </c>
      <c r="BM235" s="225" t="s">
        <v>338</v>
      </c>
    </row>
    <row r="236" s="2" customFormat="1" ht="24.15" customHeight="1">
      <c r="A236" s="38"/>
      <c r="B236" s="39"/>
      <c r="C236" s="214" t="s">
        <v>339</v>
      </c>
      <c r="D236" s="214" t="s">
        <v>137</v>
      </c>
      <c r="E236" s="215" t="s">
        <v>340</v>
      </c>
      <c r="F236" s="216" t="s">
        <v>341</v>
      </c>
      <c r="G236" s="217" t="s">
        <v>140</v>
      </c>
      <c r="H236" s="218">
        <v>1</v>
      </c>
      <c r="I236" s="219"/>
      <c r="J236" s="220">
        <f>ROUND(I236*H236,2)</f>
        <v>0</v>
      </c>
      <c r="K236" s="216" t="s">
        <v>141</v>
      </c>
      <c r="L236" s="44"/>
      <c r="M236" s="221" t="s">
        <v>1</v>
      </c>
      <c r="N236" s="222" t="s">
        <v>42</v>
      </c>
      <c r="O236" s="91"/>
      <c r="P236" s="223">
        <f>O236*H236</f>
        <v>0</v>
      </c>
      <c r="Q236" s="223">
        <v>0.00479</v>
      </c>
      <c r="R236" s="223">
        <f>Q236*H236</f>
        <v>0.00479</v>
      </c>
      <c r="S236" s="223">
        <v>0</v>
      </c>
      <c r="T236" s="22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5" t="s">
        <v>217</v>
      </c>
      <c r="AT236" s="225" t="s">
        <v>137</v>
      </c>
      <c r="AU236" s="225" t="s">
        <v>143</v>
      </c>
      <c r="AY236" s="17" t="s">
        <v>134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7" t="s">
        <v>143</v>
      </c>
      <c r="BK236" s="226">
        <f>ROUND(I236*H236,2)</f>
        <v>0</v>
      </c>
      <c r="BL236" s="17" t="s">
        <v>217</v>
      </c>
      <c r="BM236" s="225" t="s">
        <v>342</v>
      </c>
    </row>
    <row r="237" s="2" customFormat="1" ht="24.15" customHeight="1">
      <c r="A237" s="38"/>
      <c r="B237" s="39"/>
      <c r="C237" s="214" t="s">
        <v>343</v>
      </c>
      <c r="D237" s="214" t="s">
        <v>137</v>
      </c>
      <c r="E237" s="215" t="s">
        <v>344</v>
      </c>
      <c r="F237" s="216" t="s">
        <v>345</v>
      </c>
      <c r="G237" s="217" t="s">
        <v>140</v>
      </c>
      <c r="H237" s="218">
        <v>1</v>
      </c>
      <c r="I237" s="219"/>
      <c r="J237" s="220">
        <f>ROUND(I237*H237,2)</f>
        <v>0</v>
      </c>
      <c r="K237" s="216" t="s">
        <v>141</v>
      </c>
      <c r="L237" s="44"/>
      <c r="M237" s="221" t="s">
        <v>1</v>
      </c>
      <c r="N237" s="222" t="s">
        <v>42</v>
      </c>
      <c r="O237" s="91"/>
      <c r="P237" s="223">
        <f>O237*H237</f>
        <v>0</v>
      </c>
      <c r="Q237" s="223">
        <v>0.00022000000000000001</v>
      </c>
      <c r="R237" s="223">
        <f>Q237*H237</f>
        <v>0.00022000000000000001</v>
      </c>
      <c r="S237" s="223">
        <v>0</v>
      </c>
      <c r="T237" s="224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5" t="s">
        <v>217</v>
      </c>
      <c r="AT237" s="225" t="s">
        <v>137</v>
      </c>
      <c r="AU237" s="225" t="s">
        <v>143</v>
      </c>
      <c r="AY237" s="17" t="s">
        <v>134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7" t="s">
        <v>143</v>
      </c>
      <c r="BK237" s="226">
        <f>ROUND(I237*H237,2)</f>
        <v>0</v>
      </c>
      <c r="BL237" s="17" t="s">
        <v>217</v>
      </c>
      <c r="BM237" s="225" t="s">
        <v>346</v>
      </c>
    </row>
    <row r="238" s="2" customFormat="1" ht="24.15" customHeight="1">
      <c r="A238" s="38"/>
      <c r="B238" s="39"/>
      <c r="C238" s="214" t="s">
        <v>347</v>
      </c>
      <c r="D238" s="214" t="s">
        <v>137</v>
      </c>
      <c r="E238" s="215" t="s">
        <v>348</v>
      </c>
      <c r="F238" s="216" t="s">
        <v>349</v>
      </c>
      <c r="G238" s="217" t="s">
        <v>140</v>
      </c>
      <c r="H238" s="218">
        <v>1</v>
      </c>
      <c r="I238" s="219"/>
      <c r="J238" s="220">
        <f>ROUND(I238*H238,2)</f>
        <v>0</v>
      </c>
      <c r="K238" s="216" t="s">
        <v>141</v>
      </c>
      <c r="L238" s="44"/>
      <c r="M238" s="221" t="s">
        <v>1</v>
      </c>
      <c r="N238" s="222" t="s">
        <v>42</v>
      </c>
      <c r="O238" s="91"/>
      <c r="P238" s="223">
        <f>O238*H238</f>
        <v>0</v>
      </c>
      <c r="Q238" s="223">
        <v>6.0000000000000002E-05</v>
      </c>
      <c r="R238" s="223">
        <f>Q238*H238</f>
        <v>6.0000000000000002E-05</v>
      </c>
      <c r="S238" s="223">
        <v>0</v>
      </c>
      <c r="T238" s="224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5" t="s">
        <v>217</v>
      </c>
      <c r="AT238" s="225" t="s">
        <v>137</v>
      </c>
      <c r="AU238" s="225" t="s">
        <v>143</v>
      </c>
      <c r="AY238" s="17" t="s">
        <v>134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7" t="s">
        <v>143</v>
      </c>
      <c r="BK238" s="226">
        <f>ROUND(I238*H238,2)</f>
        <v>0</v>
      </c>
      <c r="BL238" s="17" t="s">
        <v>217</v>
      </c>
      <c r="BM238" s="225" t="s">
        <v>350</v>
      </c>
    </row>
    <row r="239" s="2" customFormat="1" ht="16.5" customHeight="1">
      <c r="A239" s="38"/>
      <c r="B239" s="39"/>
      <c r="C239" s="260" t="s">
        <v>351</v>
      </c>
      <c r="D239" s="260" t="s">
        <v>352</v>
      </c>
      <c r="E239" s="261" t="s">
        <v>353</v>
      </c>
      <c r="F239" s="262" t="s">
        <v>354</v>
      </c>
      <c r="G239" s="263" t="s">
        <v>140</v>
      </c>
      <c r="H239" s="264">
        <v>1</v>
      </c>
      <c r="I239" s="265"/>
      <c r="J239" s="266">
        <f>ROUND(I239*H239,2)</f>
        <v>0</v>
      </c>
      <c r="K239" s="262" t="s">
        <v>141</v>
      </c>
      <c r="L239" s="267"/>
      <c r="M239" s="268" t="s">
        <v>1</v>
      </c>
      <c r="N239" s="269" t="s">
        <v>42</v>
      </c>
      <c r="O239" s="91"/>
      <c r="P239" s="223">
        <f>O239*H239</f>
        <v>0</v>
      </c>
      <c r="Q239" s="223">
        <v>0.00038000000000000002</v>
      </c>
      <c r="R239" s="223">
        <f>Q239*H239</f>
        <v>0.00038000000000000002</v>
      </c>
      <c r="S239" s="223">
        <v>0</v>
      </c>
      <c r="T239" s="22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5" t="s">
        <v>298</v>
      </c>
      <c r="AT239" s="225" t="s">
        <v>352</v>
      </c>
      <c r="AU239" s="225" t="s">
        <v>143</v>
      </c>
      <c r="AY239" s="17" t="s">
        <v>134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7" t="s">
        <v>143</v>
      </c>
      <c r="BK239" s="226">
        <f>ROUND(I239*H239,2)</f>
        <v>0</v>
      </c>
      <c r="BL239" s="17" t="s">
        <v>217</v>
      </c>
      <c r="BM239" s="225" t="s">
        <v>355</v>
      </c>
    </row>
    <row r="240" s="2" customFormat="1" ht="24.15" customHeight="1">
      <c r="A240" s="38"/>
      <c r="B240" s="39"/>
      <c r="C240" s="214" t="s">
        <v>356</v>
      </c>
      <c r="D240" s="214" t="s">
        <v>137</v>
      </c>
      <c r="E240" s="215" t="s">
        <v>357</v>
      </c>
      <c r="F240" s="216" t="s">
        <v>358</v>
      </c>
      <c r="G240" s="217" t="s">
        <v>163</v>
      </c>
      <c r="H240" s="218">
        <v>10</v>
      </c>
      <c r="I240" s="219"/>
      <c r="J240" s="220">
        <f>ROUND(I240*H240,2)</f>
        <v>0</v>
      </c>
      <c r="K240" s="216" t="s">
        <v>141</v>
      </c>
      <c r="L240" s="44"/>
      <c r="M240" s="221" t="s">
        <v>1</v>
      </c>
      <c r="N240" s="222" t="s">
        <v>42</v>
      </c>
      <c r="O240" s="91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5" t="s">
        <v>217</v>
      </c>
      <c r="AT240" s="225" t="s">
        <v>137</v>
      </c>
      <c r="AU240" s="225" t="s">
        <v>143</v>
      </c>
      <c r="AY240" s="17" t="s">
        <v>134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7" t="s">
        <v>143</v>
      </c>
      <c r="BK240" s="226">
        <f>ROUND(I240*H240,2)</f>
        <v>0</v>
      </c>
      <c r="BL240" s="17" t="s">
        <v>217</v>
      </c>
      <c r="BM240" s="225" t="s">
        <v>359</v>
      </c>
    </row>
    <row r="241" s="2" customFormat="1" ht="24.15" customHeight="1">
      <c r="A241" s="38"/>
      <c r="B241" s="39"/>
      <c r="C241" s="214" t="s">
        <v>360</v>
      </c>
      <c r="D241" s="214" t="s">
        <v>137</v>
      </c>
      <c r="E241" s="215" t="s">
        <v>361</v>
      </c>
      <c r="F241" s="216" t="s">
        <v>362</v>
      </c>
      <c r="G241" s="217" t="s">
        <v>363</v>
      </c>
      <c r="H241" s="218">
        <v>1</v>
      </c>
      <c r="I241" s="219"/>
      <c r="J241" s="220">
        <f>ROUND(I241*H241,2)</f>
        <v>0</v>
      </c>
      <c r="K241" s="216" t="s">
        <v>1</v>
      </c>
      <c r="L241" s="44"/>
      <c r="M241" s="221" t="s">
        <v>1</v>
      </c>
      <c r="N241" s="222" t="s">
        <v>42</v>
      </c>
      <c r="O241" s="91"/>
      <c r="P241" s="223">
        <f>O241*H241</f>
        <v>0</v>
      </c>
      <c r="Q241" s="223">
        <v>0</v>
      </c>
      <c r="R241" s="223">
        <f>Q241*H241</f>
        <v>0</v>
      </c>
      <c r="S241" s="223">
        <v>0</v>
      </c>
      <c r="T241" s="22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5" t="s">
        <v>217</v>
      </c>
      <c r="AT241" s="225" t="s">
        <v>137</v>
      </c>
      <c r="AU241" s="225" t="s">
        <v>143</v>
      </c>
      <c r="AY241" s="17" t="s">
        <v>134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7" t="s">
        <v>143</v>
      </c>
      <c r="BK241" s="226">
        <f>ROUND(I241*H241,2)</f>
        <v>0</v>
      </c>
      <c r="BL241" s="17" t="s">
        <v>217</v>
      </c>
      <c r="BM241" s="225" t="s">
        <v>364</v>
      </c>
    </row>
    <row r="242" s="2" customFormat="1" ht="55.5" customHeight="1">
      <c r="A242" s="38"/>
      <c r="B242" s="39"/>
      <c r="C242" s="214" t="s">
        <v>365</v>
      </c>
      <c r="D242" s="214" t="s">
        <v>137</v>
      </c>
      <c r="E242" s="215" t="s">
        <v>366</v>
      </c>
      <c r="F242" s="216" t="s">
        <v>367</v>
      </c>
      <c r="G242" s="217" t="s">
        <v>269</v>
      </c>
      <c r="H242" s="218">
        <v>0.010999999999999999</v>
      </c>
      <c r="I242" s="219"/>
      <c r="J242" s="220">
        <f>ROUND(I242*H242,2)</f>
        <v>0</v>
      </c>
      <c r="K242" s="216" t="s">
        <v>141</v>
      </c>
      <c r="L242" s="44"/>
      <c r="M242" s="221" t="s">
        <v>1</v>
      </c>
      <c r="N242" s="222" t="s">
        <v>42</v>
      </c>
      <c r="O242" s="91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5" t="s">
        <v>217</v>
      </c>
      <c r="AT242" s="225" t="s">
        <v>137</v>
      </c>
      <c r="AU242" s="225" t="s">
        <v>143</v>
      </c>
      <c r="AY242" s="17" t="s">
        <v>134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7" t="s">
        <v>143</v>
      </c>
      <c r="BK242" s="226">
        <f>ROUND(I242*H242,2)</f>
        <v>0</v>
      </c>
      <c r="BL242" s="17" t="s">
        <v>217</v>
      </c>
      <c r="BM242" s="225" t="s">
        <v>368</v>
      </c>
    </row>
    <row r="243" s="12" customFormat="1" ht="22.8" customHeight="1">
      <c r="A243" s="12"/>
      <c r="B243" s="198"/>
      <c r="C243" s="199"/>
      <c r="D243" s="200" t="s">
        <v>75</v>
      </c>
      <c r="E243" s="212" t="s">
        <v>369</v>
      </c>
      <c r="F243" s="212" t="s">
        <v>370</v>
      </c>
      <c r="G243" s="199"/>
      <c r="H243" s="199"/>
      <c r="I243" s="202"/>
      <c r="J243" s="213">
        <f>BK243</f>
        <v>0</v>
      </c>
      <c r="K243" s="199"/>
      <c r="L243" s="204"/>
      <c r="M243" s="205"/>
      <c r="N243" s="206"/>
      <c r="O243" s="206"/>
      <c r="P243" s="207">
        <f>SUM(P244:P254)</f>
        <v>0</v>
      </c>
      <c r="Q243" s="206"/>
      <c r="R243" s="207">
        <f>SUM(R244:R254)</f>
        <v>0.021499999999999998</v>
      </c>
      <c r="S243" s="206"/>
      <c r="T243" s="208">
        <f>SUM(T244:T254)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9" t="s">
        <v>143</v>
      </c>
      <c r="AT243" s="210" t="s">
        <v>75</v>
      </c>
      <c r="AU243" s="210" t="s">
        <v>84</v>
      </c>
      <c r="AY243" s="209" t="s">
        <v>134</v>
      </c>
      <c r="BK243" s="211">
        <f>SUM(BK244:BK254)</f>
        <v>0</v>
      </c>
    </row>
    <row r="244" s="2" customFormat="1" ht="24.15" customHeight="1">
      <c r="A244" s="38"/>
      <c r="B244" s="39"/>
      <c r="C244" s="214" t="s">
        <v>371</v>
      </c>
      <c r="D244" s="214" t="s">
        <v>137</v>
      </c>
      <c r="E244" s="215" t="s">
        <v>372</v>
      </c>
      <c r="F244" s="216" t="s">
        <v>373</v>
      </c>
      <c r="G244" s="217" t="s">
        <v>140</v>
      </c>
      <c r="H244" s="218">
        <v>6</v>
      </c>
      <c r="I244" s="219"/>
      <c r="J244" s="220">
        <f>ROUND(I244*H244,2)</f>
        <v>0</v>
      </c>
      <c r="K244" s="216" t="s">
        <v>141</v>
      </c>
      <c r="L244" s="44"/>
      <c r="M244" s="221" t="s">
        <v>1</v>
      </c>
      <c r="N244" s="222" t="s">
        <v>42</v>
      </c>
      <c r="O244" s="91"/>
      <c r="P244" s="223">
        <f>O244*H244</f>
        <v>0</v>
      </c>
      <c r="Q244" s="223">
        <v>0</v>
      </c>
      <c r="R244" s="223">
        <f>Q244*H244</f>
        <v>0</v>
      </c>
      <c r="S244" s="223">
        <v>0</v>
      </c>
      <c r="T244" s="22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5" t="s">
        <v>217</v>
      </c>
      <c r="AT244" s="225" t="s">
        <v>137</v>
      </c>
      <c r="AU244" s="225" t="s">
        <v>143</v>
      </c>
      <c r="AY244" s="17" t="s">
        <v>134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7" t="s">
        <v>143</v>
      </c>
      <c r="BK244" s="226">
        <f>ROUND(I244*H244,2)</f>
        <v>0</v>
      </c>
      <c r="BL244" s="17" t="s">
        <v>217</v>
      </c>
      <c r="BM244" s="225" t="s">
        <v>374</v>
      </c>
    </row>
    <row r="245" s="2" customFormat="1" ht="33" customHeight="1">
      <c r="A245" s="38"/>
      <c r="B245" s="39"/>
      <c r="C245" s="214" t="s">
        <v>375</v>
      </c>
      <c r="D245" s="214" t="s">
        <v>137</v>
      </c>
      <c r="E245" s="215" t="s">
        <v>376</v>
      </c>
      <c r="F245" s="216" t="s">
        <v>377</v>
      </c>
      <c r="G245" s="217" t="s">
        <v>163</v>
      </c>
      <c r="H245" s="218">
        <v>20</v>
      </c>
      <c r="I245" s="219"/>
      <c r="J245" s="220">
        <f>ROUND(I245*H245,2)</f>
        <v>0</v>
      </c>
      <c r="K245" s="216" t="s">
        <v>141</v>
      </c>
      <c r="L245" s="44"/>
      <c r="M245" s="221" t="s">
        <v>1</v>
      </c>
      <c r="N245" s="222" t="s">
        <v>42</v>
      </c>
      <c r="O245" s="91"/>
      <c r="P245" s="223">
        <f>O245*H245</f>
        <v>0</v>
      </c>
      <c r="Q245" s="223">
        <v>0.00075000000000000002</v>
      </c>
      <c r="R245" s="223">
        <f>Q245*H245</f>
        <v>0.014999999999999999</v>
      </c>
      <c r="S245" s="223">
        <v>0</v>
      </c>
      <c r="T245" s="224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5" t="s">
        <v>217</v>
      </c>
      <c r="AT245" s="225" t="s">
        <v>137</v>
      </c>
      <c r="AU245" s="225" t="s">
        <v>143</v>
      </c>
      <c r="AY245" s="17" t="s">
        <v>134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7" t="s">
        <v>143</v>
      </c>
      <c r="BK245" s="226">
        <f>ROUND(I245*H245,2)</f>
        <v>0</v>
      </c>
      <c r="BL245" s="17" t="s">
        <v>217</v>
      </c>
      <c r="BM245" s="225" t="s">
        <v>378</v>
      </c>
    </row>
    <row r="246" s="2" customFormat="1" ht="55.5" customHeight="1">
      <c r="A246" s="38"/>
      <c r="B246" s="39"/>
      <c r="C246" s="214" t="s">
        <v>379</v>
      </c>
      <c r="D246" s="214" t="s">
        <v>137</v>
      </c>
      <c r="E246" s="215" t="s">
        <v>380</v>
      </c>
      <c r="F246" s="216" t="s">
        <v>381</v>
      </c>
      <c r="G246" s="217" t="s">
        <v>163</v>
      </c>
      <c r="H246" s="218">
        <v>20</v>
      </c>
      <c r="I246" s="219"/>
      <c r="J246" s="220">
        <f>ROUND(I246*H246,2)</f>
        <v>0</v>
      </c>
      <c r="K246" s="216" t="s">
        <v>141</v>
      </c>
      <c r="L246" s="44"/>
      <c r="M246" s="221" t="s">
        <v>1</v>
      </c>
      <c r="N246" s="222" t="s">
        <v>42</v>
      </c>
      <c r="O246" s="91"/>
      <c r="P246" s="223">
        <f>O246*H246</f>
        <v>0</v>
      </c>
      <c r="Q246" s="223">
        <v>4.0000000000000003E-05</v>
      </c>
      <c r="R246" s="223">
        <f>Q246*H246</f>
        <v>0.00080000000000000004</v>
      </c>
      <c r="S246" s="223">
        <v>0</v>
      </c>
      <c r="T246" s="22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5" t="s">
        <v>217</v>
      </c>
      <c r="AT246" s="225" t="s">
        <v>137</v>
      </c>
      <c r="AU246" s="225" t="s">
        <v>143</v>
      </c>
      <c r="AY246" s="17" t="s">
        <v>134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7" t="s">
        <v>143</v>
      </c>
      <c r="BK246" s="226">
        <f>ROUND(I246*H246,2)</f>
        <v>0</v>
      </c>
      <c r="BL246" s="17" t="s">
        <v>217</v>
      </c>
      <c r="BM246" s="225" t="s">
        <v>382</v>
      </c>
    </row>
    <row r="247" s="2" customFormat="1" ht="24.15" customHeight="1">
      <c r="A247" s="38"/>
      <c r="B247" s="39"/>
      <c r="C247" s="214" t="s">
        <v>383</v>
      </c>
      <c r="D247" s="214" t="s">
        <v>137</v>
      </c>
      <c r="E247" s="215" t="s">
        <v>384</v>
      </c>
      <c r="F247" s="216" t="s">
        <v>385</v>
      </c>
      <c r="G247" s="217" t="s">
        <v>140</v>
      </c>
      <c r="H247" s="218">
        <v>10</v>
      </c>
      <c r="I247" s="219"/>
      <c r="J247" s="220">
        <f>ROUND(I247*H247,2)</f>
        <v>0</v>
      </c>
      <c r="K247" s="216" t="s">
        <v>141</v>
      </c>
      <c r="L247" s="44"/>
      <c r="M247" s="221" t="s">
        <v>1</v>
      </c>
      <c r="N247" s="222" t="s">
        <v>42</v>
      </c>
      <c r="O247" s="91"/>
      <c r="P247" s="223">
        <f>O247*H247</f>
        <v>0</v>
      </c>
      <c r="Q247" s="223">
        <v>0</v>
      </c>
      <c r="R247" s="223">
        <f>Q247*H247</f>
        <v>0</v>
      </c>
      <c r="S247" s="223">
        <v>0</v>
      </c>
      <c r="T247" s="22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5" t="s">
        <v>217</v>
      </c>
      <c r="AT247" s="225" t="s">
        <v>137</v>
      </c>
      <c r="AU247" s="225" t="s">
        <v>143</v>
      </c>
      <c r="AY247" s="17" t="s">
        <v>134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7" t="s">
        <v>143</v>
      </c>
      <c r="BK247" s="226">
        <f>ROUND(I247*H247,2)</f>
        <v>0</v>
      </c>
      <c r="BL247" s="17" t="s">
        <v>217</v>
      </c>
      <c r="BM247" s="225" t="s">
        <v>386</v>
      </c>
    </row>
    <row r="248" s="2" customFormat="1" ht="24.15" customHeight="1">
      <c r="A248" s="38"/>
      <c r="B248" s="39"/>
      <c r="C248" s="214" t="s">
        <v>387</v>
      </c>
      <c r="D248" s="214" t="s">
        <v>137</v>
      </c>
      <c r="E248" s="215" t="s">
        <v>388</v>
      </c>
      <c r="F248" s="216" t="s">
        <v>389</v>
      </c>
      <c r="G248" s="217" t="s">
        <v>140</v>
      </c>
      <c r="H248" s="218">
        <v>6</v>
      </c>
      <c r="I248" s="219"/>
      <c r="J248" s="220">
        <f>ROUND(I248*H248,2)</f>
        <v>0</v>
      </c>
      <c r="K248" s="216" t="s">
        <v>141</v>
      </c>
      <c r="L248" s="44"/>
      <c r="M248" s="221" t="s">
        <v>1</v>
      </c>
      <c r="N248" s="222" t="s">
        <v>42</v>
      </c>
      <c r="O248" s="91"/>
      <c r="P248" s="223">
        <f>O248*H248</f>
        <v>0</v>
      </c>
      <c r="Q248" s="223">
        <v>0.00012999999999999999</v>
      </c>
      <c r="R248" s="223">
        <f>Q248*H248</f>
        <v>0.00077999999999999988</v>
      </c>
      <c r="S248" s="223">
        <v>0</v>
      </c>
      <c r="T248" s="224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5" t="s">
        <v>217</v>
      </c>
      <c r="AT248" s="225" t="s">
        <v>137</v>
      </c>
      <c r="AU248" s="225" t="s">
        <v>143</v>
      </c>
      <c r="AY248" s="17" t="s">
        <v>134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7" t="s">
        <v>143</v>
      </c>
      <c r="BK248" s="226">
        <f>ROUND(I248*H248,2)</f>
        <v>0</v>
      </c>
      <c r="BL248" s="17" t="s">
        <v>217</v>
      </c>
      <c r="BM248" s="225" t="s">
        <v>390</v>
      </c>
    </row>
    <row r="249" s="2" customFormat="1" ht="21.75" customHeight="1">
      <c r="A249" s="38"/>
      <c r="B249" s="39"/>
      <c r="C249" s="214" t="s">
        <v>391</v>
      </c>
      <c r="D249" s="214" t="s">
        <v>137</v>
      </c>
      <c r="E249" s="215" t="s">
        <v>392</v>
      </c>
      <c r="F249" s="216" t="s">
        <v>393</v>
      </c>
      <c r="G249" s="217" t="s">
        <v>394</v>
      </c>
      <c r="H249" s="218">
        <v>2</v>
      </c>
      <c r="I249" s="219"/>
      <c r="J249" s="220">
        <f>ROUND(I249*H249,2)</f>
        <v>0</v>
      </c>
      <c r="K249" s="216" t="s">
        <v>141</v>
      </c>
      <c r="L249" s="44"/>
      <c r="M249" s="221" t="s">
        <v>1</v>
      </c>
      <c r="N249" s="222" t="s">
        <v>42</v>
      </c>
      <c r="O249" s="91"/>
      <c r="P249" s="223">
        <f>O249*H249</f>
        <v>0</v>
      </c>
      <c r="Q249" s="223">
        <v>0.00025000000000000001</v>
      </c>
      <c r="R249" s="223">
        <f>Q249*H249</f>
        <v>0.00050000000000000001</v>
      </c>
      <c r="S249" s="223">
        <v>0</v>
      </c>
      <c r="T249" s="224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5" t="s">
        <v>217</v>
      </c>
      <c r="AT249" s="225" t="s">
        <v>137</v>
      </c>
      <c r="AU249" s="225" t="s">
        <v>143</v>
      </c>
      <c r="AY249" s="17" t="s">
        <v>134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7" t="s">
        <v>143</v>
      </c>
      <c r="BK249" s="226">
        <f>ROUND(I249*H249,2)</f>
        <v>0</v>
      </c>
      <c r="BL249" s="17" t="s">
        <v>217</v>
      </c>
      <c r="BM249" s="225" t="s">
        <v>395</v>
      </c>
    </row>
    <row r="250" s="2" customFormat="1" ht="24.15" customHeight="1">
      <c r="A250" s="38"/>
      <c r="B250" s="39"/>
      <c r="C250" s="214" t="s">
        <v>396</v>
      </c>
      <c r="D250" s="214" t="s">
        <v>137</v>
      </c>
      <c r="E250" s="215" t="s">
        <v>397</v>
      </c>
      <c r="F250" s="216" t="s">
        <v>398</v>
      </c>
      <c r="G250" s="217" t="s">
        <v>140</v>
      </c>
      <c r="H250" s="218">
        <v>2</v>
      </c>
      <c r="I250" s="219"/>
      <c r="J250" s="220">
        <f>ROUND(I250*H250,2)</f>
        <v>0</v>
      </c>
      <c r="K250" s="216" t="s">
        <v>141</v>
      </c>
      <c r="L250" s="44"/>
      <c r="M250" s="221" t="s">
        <v>1</v>
      </c>
      <c r="N250" s="222" t="s">
        <v>42</v>
      </c>
      <c r="O250" s="91"/>
      <c r="P250" s="223">
        <f>O250*H250</f>
        <v>0</v>
      </c>
      <c r="Q250" s="223">
        <v>0.00021000000000000001</v>
      </c>
      <c r="R250" s="223">
        <f>Q250*H250</f>
        <v>0.00042000000000000002</v>
      </c>
      <c r="S250" s="223">
        <v>0</v>
      </c>
      <c r="T250" s="224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5" t="s">
        <v>217</v>
      </c>
      <c r="AT250" s="225" t="s">
        <v>137</v>
      </c>
      <c r="AU250" s="225" t="s">
        <v>143</v>
      </c>
      <c r="AY250" s="17" t="s">
        <v>134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7" t="s">
        <v>143</v>
      </c>
      <c r="BK250" s="226">
        <f>ROUND(I250*H250,2)</f>
        <v>0</v>
      </c>
      <c r="BL250" s="17" t="s">
        <v>217</v>
      </c>
      <c r="BM250" s="225" t="s">
        <v>399</v>
      </c>
    </row>
    <row r="251" s="2" customFormat="1" ht="37.8" customHeight="1">
      <c r="A251" s="38"/>
      <c r="B251" s="39"/>
      <c r="C251" s="214" t="s">
        <v>400</v>
      </c>
      <c r="D251" s="214" t="s">
        <v>137</v>
      </c>
      <c r="E251" s="215" t="s">
        <v>401</v>
      </c>
      <c r="F251" s="216" t="s">
        <v>402</v>
      </c>
      <c r="G251" s="217" t="s">
        <v>163</v>
      </c>
      <c r="H251" s="218">
        <v>20</v>
      </c>
      <c r="I251" s="219"/>
      <c r="J251" s="220">
        <f>ROUND(I251*H251,2)</f>
        <v>0</v>
      </c>
      <c r="K251" s="216" t="s">
        <v>141</v>
      </c>
      <c r="L251" s="44"/>
      <c r="M251" s="221" t="s">
        <v>1</v>
      </c>
      <c r="N251" s="222" t="s">
        <v>42</v>
      </c>
      <c r="O251" s="91"/>
      <c r="P251" s="223">
        <f>O251*H251</f>
        <v>0</v>
      </c>
      <c r="Q251" s="223">
        <v>0.00019000000000000001</v>
      </c>
      <c r="R251" s="223">
        <f>Q251*H251</f>
        <v>0.0038000000000000004</v>
      </c>
      <c r="S251" s="223">
        <v>0</v>
      </c>
      <c r="T251" s="224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5" t="s">
        <v>217</v>
      </c>
      <c r="AT251" s="225" t="s">
        <v>137</v>
      </c>
      <c r="AU251" s="225" t="s">
        <v>143</v>
      </c>
      <c r="AY251" s="17" t="s">
        <v>134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7" t="s">
        <v>143</v>
      </c>
      <c r="BK251" s="226">
        <f>ROUND(I251*H251,2)</f>
        <v>0</v>
      </c>
      <c r="BL251" s="17" t="s">
        <v>217</v>
      </c>
      <c r="BM251" s="225" t="s">
        <v>403</v>
      </c>
    </row>
    <row r="252" s="2" customFormat="1" ht="33" customHeight="1">
      <c r="A252" s="38"/>
      <c r="B252" s="39"/>
      <c r="C252" s="214" t="s">
        <v>404</v>
      </c>
      <c r="D252" s="214" t="s">
        <v>137</v>
      </c>
      <c r="E252" s="215" t="s">
        <v>405</v>
      </c>
      <c r="F252" s="216" t="s">
        <v>406</v>
      </c>
      <c r="G252" s="217" t="s">
        <v>163</v>
      </c>
      <c r="H252" s="218">
        <v>20</v>
      </c>
      <c r="I252" s="219"/>
      <c r="J252" s="220">
        <f>ROUND(I252*H252,2)</f>
        <v>0</v>
      </c>
      <c r="K252" s="216" t="s">
        <v>141</v>
      </c>
      <c r="L252" s="44"/>
      <c r="M252" s="221" t="s">
        <v>1</v>
      </c>
      <c r="N252" s="222" t="s">
        <v>42</v>
      </c>
      <c r="O252" s="91"/>
      <c r="P252" s="223">
        <f>O252*H252</f>
        <v>0</v>
      </c>
      <c r="Q252" s="223">
        <v>1.0000000000000001E-05</v>
      </c>
      <c r="R252" s="223">
        <f>Q252*H252</f>
        <v>0.00020000000000000001</v>
      </c>
      <c r="S252" s="223">
        <v>0</v>
      </c>
      <c r="T252" s="224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5" t="s">
        <v>217</v>
      </c>
      <c r="AT252" s="225" t="s">
        <v>137</v>
      </c>
      <c r="AU252" s="225" t="s">
        <v>143</v>
      </c>
      <c r="AY252" s="17" t="s">
        <v>134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7" t="s">
        <v>143</v>
      </c>
      <c r="BK252" s="226">
        <f>ROUND(I252*H252,2)</f>
        <v>0</v>
      </c>
      <c r="BL252" s="17" t="s">
        <v>217</v>
      </c>
      <c r="BM252" s="225" t="s">
        <v>407</v>
      </c>
    </row>
    <row r="253" s="2" customFormat="1" ht="16.5" customHeight="1">
      <c r="A253" s="38"/>
      <c r="B253" s="39"/>
      <c r="C253" s="214" t="s">
        <v>408</v>
      </c>
      <c r="D253" s="214" t="s">
        <v>137</v>
      </c>
      <c r="E253" s="215" t="s">
        <v>409</v>
      </c>
      <c r="F253" s="216" t="s">
        <v>410</v>
      </c>
      <c r="G253" s="217" t="s">
        <v>363</v>
      </c>
      <c r="H253" s="218">
        <v>1</v>
      </c>
      <c r="I253" s="219"/>
      <c r="J253" s="220">
        <f>ROUND(I253*H253,2)</f>
        <v>0</v>
      </c>
      <c r="K253" s="216" t="s">
        <v>1</v>
      </c>
      <c r="L253" s="44"/>
      <c r="M253" s="221" t="s">
        <v>1</v>
      </c>
      <c r="N253" s="222" t="s">
        <v>42</v>
      </c>
      <c r="O253" s="91"/>
      <c r="P253" s="223">
        <f>O253*H253</f>
        <v>0</v>
      </c>
      <c r="Q253" s="223">
        <v>0</v>
      </c>
      <c r="R253" s="223">
        <f>Q253*H253</f>
        <v>0</v>
      </c>
      <c r="S253" s="223">
        <v>0</v>
      </c>
      <c r="T253" s="224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5" t="s">
        <v>217</v>
      </c>
      <c r="AT253" s="225" t="s">
        <v>137</v>
      </c>
      <c r="AU253" s="225" t="s">
        <v>143</v>
      </c>
      <c r="AY253" s="17" t="s">
        <v>134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7" t="s">
        <v>143</v>
      </c>
      <c r="BK253" s="226">
        <f>ROUND(I253*H253,2)</f>
        <v>0</v>
      </c>
      <c r="BL253" s="17" t="s">
        <v>217</v>
      </c>
      <c r="BM253" s="225" t="s">
        <v>411</v>
      </c>
    </row>
    <row r="254" s="2" customFormat="1" ht="55.5" customHeight="1">
      <c r="A254" s="38"/>
      <c r="B254" s="39"/>
      <c r="C254" s="214" t="s">
        <v>412</v>
      </c>
      <c r="D254" s="214" t="s">
        <v>137</v>
      </c>
      <c r="E254" s="215" t="s">
        <v>413</v>
      </c>
      <c r="F254" s="216" t="s">
        <v>414</v>
      </c>
      <c r="G254" s="217" t="s">
        <v>269</v>
      </c>
      <c r="H254" s="218">
        <v>0.021999999999999999</v>
      </c>
      <c r="I254" s="219"/>
      <c r="J254" s="220">
        <f>ROUND(I254*H254,2)</f>
        <v>0</v>
      </c>
      <c r="K254" s="216" t="s">
        <v>141</v>
      </c>
      <c r="L254" s="44"/>
      <c r="M254" s="221" t="s">
        <v>1</v>
      </c>
      <c r="N254" s="222" t="s">
        <v>42</v>
      </c>
      <c r="O254" s="91"/>
      <c r="P254" s="223">
        <f>O254*H254</f>
        <v>0</v>
      </c>
      <c r="Q254" s="223">
        <v>0</v>
      </c>
      <c r="R254" s="223">
        <f>Q254*H254</f>
        <v>0</v>
      </c>
      <c r="S254" s="223">
        <v>0</v>
      </c>
      <c r="T254" s="224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5" t="s">
        <v>217</v>
      </c>
      <c r="AT254" s="225" t="s">
        <v>137</v>
      </c>
      <c r="AU254" s="225" t="s">
        <v>143</v>
      </c>
      <c r="AY254" s="17" t="s">
        <v>134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7" t="s">
        <v>143</v>
      </c>
      <c r="BK254" s="226">
        <f>ROUND(I254*H254,2)</f>
        <v>0</v>
      </c>
      <c r="BL254" s="17" t="s">
        <v>217</v>
      </c>
      <c r="BM254" s="225" t="s">
        <v>415</v>
      </c>
    </row>
    <row r="255" s="12" customFormat="1" ht="22.8" customHeight="1">
      <c r="A255" s="12"/>
      <c r="B255" s="198"/>
      <c r="C255" s="199"/>
      <c r="D255" s="200" t="s">
        <v>75</v>
      </c>
      <c r="E255" s="212" t="s">
        <v>416</v>
      </c>
      <c r="F255" s="212" t="s">
        <v>417</v>
      </c>
      <c r="G255" s="199"/>
      <c r="H255" s="199"/>
      <c r="I255" s="202"/>
      <c r="J255" s="213">
        <f>BK255</f>
        <v>0</v>
      </c>
      <c r="K255" s="199"/>
      <c r="L255" s="204"/>
      <c r="M255" s="205"/>
      <c r="N255" s="206"/>
      <c r="O255" s="206"/>
      <c r="P255" s="207">
        <f>SUM(P256:P261)</f>
        <v>0</v>
      </c>
      <c r="Q255" s="206"/>
      <c r="R255" s="207">
        <f>SUM(R256:R261)</f>
        <v>0.02528</v>
      </c>
      <c r="S255" s="206"/>
      <c r="T255" s="208">
        <f>SUM(T256:T261)</f>
        <v>0.053749999999999999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9" t="s">
        <v>143</v>
      </c>
      <c r="AT255" s="210" t="s">
        <v>75</v>
      </c>
      <c r="AU255" s="210" t="s">
        <v>84</v>
      </c>
      <c r="AY255" s="209" t="s">
        <v>134</v>
      </c>
      <c r="BK255" s="211">
        <f>SUM(BK256:BK261)</f>
        <v>0</v>
      </c>
    </row>
    <row r="256" s="2" customFormat="1">
      <c r="A256" s="38"/>
      <c r="B256" s="39"/>
      <c r="C256" s="214" t="s">
        <v>418</v>
      </c>
      <c r="D256" s="214" t="s">
        <v>137</v>
      </c>
      <c r="E256" s="215" t="s">
        <v>419</v>
      </c>
      <c r="F256" s="216" t="s">
        <v>420</v>
      </c>
      <c r="G256" s="217" t="s">
        <v>421</v>
      </c>
      <c r="H256" s="218">
        <v>1</v>
      </c>
      <c r="I256" s="219"/>
      <c r="J256" s="220">
        <f>ROUND(I256*H256,2)</f>
        <v>0</v>
      </c>
      <c r="K256" s="216" t="s">
        <v>1</v>
      </c>
      <c r="L256" s="44"/>
      <c r="M256" s="221" t="s">
        <v>1</v>
      </c>
      <c r="N256" s="222" t="s">
        <v>42</v>
      </c>
      <c r="O256" s="91"/>
      <c r="P256" s="223">
        <f>O256*H256</f>
        <v>0</v>
      </c>
      <c r="Q256" s="223">
        <v>0</v>
      </c>
      <c r="R256" s="223">
        <f>Q256*H256</f>
        <v>0</v>
      </c>
      <c r="S256" s="223">
        <v>0</v>
      </c>
      <c r="T256" s="224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5" t="s">
        <v>217</v>
      </c>
      <c r="AT256" s="225" t="s">
        <v>137</v>
      </c>
      <c r="AU256" s="225" t="s">
        <v>143</v>
      </c>
      <c r="AY256" s="17" t="s">
        <v>134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7" t="s">
        <v>143</v>
      </c>
      <c r="BK256" s="226">
        <f>ROUND(I256*H256,2)</f>
        <v>0</v>
      </c>
      <c r="BL256" s="17" t="s">
        <v>217</v>
      </c>
      <c r="BM256" s="225" t="s">
        <v>422</v>
      </c>
    </row>
    <row r="257" s="2" customFormat="1" ht="24.15" customHeight="1">
      <c r="A257" s="38"/>
      <c r="B257" s="39"/>
      <c r="C257" s="214" t="s">
        <v>423</v>
      </c>
      <c r="D257" s="214" t="s">
        <v>137</v>
      </c>
      <c r="E257" s="215" t="s">
        <v>424</v>
      </c>
      <c r="F257" s="216" t="s">
        <v>425</v>
      </c>
      <c r="G257" s="217" t="s">
        <v>421</v>
      </c>
      <c r="H257" s="218">
        <v>1</v>
      </c>
      <c r="I257" s="219"/>
      <c r="J257" s="220">
        <f>ROUND(I257*H257,2)</f>
        <v>0</v>
      </c>
      <c r="K257" s="216" t="s">
        <v>1</v>
      </c>
      <c r="L257" s="44"/>
      <c r="M257" s="221" t="s">
        <v>1</v>
      </c>
      <c r="N257" s="222" t="s">
        <v>42</v>
      </c>
      <c r="O257" s="91"/>
      <c r="P257" s="223">
        <f>O257*H257</f>
        <v>0</v>
      </c>
      <c r="Q257" s="223">
        <v>0</v>
      </c>
      <c r="R257" s="223">
        <f>Q257*H257</f>
        <v>0</v>
      </c>
      <c r="S257" s="223">
        <v>0</v>
      </c>
      <c r="T257" s="224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5" t="s">
        <v>217</v>
      </c>
      <c r="AT257" s="225" t="s">
        <v>137</v>
      </c>
      <c r="AU257" s="225" t="s">
        <v>143</v>
      </c>
      <c r="AY257" s="17" t="s">
        <v>134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7" t="s">
        <v>143</v>
      </c>
      <c r="BK257" s="226">
        <f>ROUND(I257*H257,2)</f>
        <v>0</v>
      </c>
      <c r="BL257" s="17" t="s">
        <v>217</v>
      </c>
      <c r="BM257" s="225" t="s">
        <v>426</v>
      </c>
    </row>
    <row r="258" s="2" customFormat="1" ht="33" customHeight="1">
      <c r="A258" s="38"/>
      <c r="B258" s="39"/>
      <c r="C258" s="214" t="s">
        <v>427</v>
      </c>
      <c r="D258" s="214" t="s">
        <v>137</v>
      </c>
      <c r="E258" s="215" t="s">
        <v>428</v>
      </c>
      <c r="F258" s="216" t="s">
        <v>429</v>
      </c>
      <c r="G258" s="217" t="s">
        <v>163</v>
      </c>
      <c r="H258" s="218">
        <v>15</v>
      </c>
      <c r="I258" s="219"/>
      <c r="J258" s="220">
        <f>ROUND(I258*H258,2)</f>
        <v>0</v>
      </c>
      <c r="K258" s="216" t="s">
        <v>141</v>
      </c>
      <c r="L258" s="44"/>
      <c r="M258" s="221" t="s">
        <v>1</v>
      </c>
      <c r="N258" s="222" t="s">
        <v>42</v>
      </c>
      <c r="O258" s="91"/>
      <c r="P258" s="223">
        <f>O258*H258</f>
        <v>0</v>
      </c>
      <c r="Q258" s="223">
        <v>0.00147</v>
      </c>
      <c r="R258" s="223">
        <f>Q258*H258</f>
        <v>0.02205</v>
      </c>
      <c r="S258" s="223">
        <v>0</v>
      </c>
      <c r="T258" s="224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5" t="s">
        <v>217</v>
      </c>
      <c r="AT258" s="225" t="s">
        <v>137</v>
      </c>
      <c r="AU258" s="225" t="s">
        <v>143</v>
      </c>
      <c r="AY258" s="17" t="s">
        <v>134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7" t="s">
        <v>143</v>
      </c>
      <c r="BK258" s="226">
        <f>ROUND(I258*H258,2)</f>
        <v>0</v>
      </c>
      <c r="BL258" s="17" t="s">
        <v>217</v>
      </c>
      <c r="BM258" s="225" t="s">
        <v>430</v>
      </c>
    </row>
    <row r="259" s="2" customFormat="1" ht="24.15" customHeight="1">
      <c r="A259" s="38"/>
      <c r="B259" s="39"/>
      <c r="C259" s="214" t="s">
        <v>431</v>
      </c>
      <c r="D259" s="214" t="s">
        <v>137</v>
      </c>
      <c r="E259" s="215" t="s">
        <v>432</v>
      </c>
      <c r="F259" s="216" t="s">
        <v>433</v>
      </c>
      <c r="G259" s="217" t="s">
        <v>163</v>
      </c>
      <c r="H259" s="218">
        <v>25</v>
      </c>
      <c r="I259" s="219"/>
      <c r="J259" s="220">
        <f>ROUND(I259*H259,2)</f>
        <v>0</v>
      </c>
      <c r="K259" s="216" t="s">
        <v>141</v>
      </c>
      <c r="L259" s="44"/>
      <c r="M259" s="221" t="s">
        <v>1</v>
      </c>
      <c r="N259" s="222" t="s">
        <v>42</v>
      </c>
      <c r="O259" s="91"/>
      <c r="P259" s="223">
        <f>O259*H259</f>
        <v>0</v>
      </c>
      <c r="Q259" s="223">
        <v>0.00011</v>
      </c>
      <c r="R259" s="223">
        <f>Q259*H259</f>
        <v>0.0027500000000000003</v>
      </c>
      <c r="S259" s="223">
        <v>0.00215</v>
      </c>
      <c r="T259" s="224">
        <f>S259*H259</f>
        <v>0.053749999999999999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5" t="s">
        <v>217</v>
      </c>
      <c r="AT259" s="225" t="s">
        <v>137</v>
      </c>
      <c r="AU259" s="225" t="s">
        <v>143</v>
      </c>
      <c r="AY259" s="17" t="s">
        <v>134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7" t="s">
        <v>143</v>
      </c>
      <c r="BK259" s="226">
        <f>ROUND(I259*H259,2)</f>
        <v>0</v>
      </c>
      <c r="BL259" s="17" t="s">
        <v>217</v>
      </c>
      <c r="BM259" s="225" t="s">
        <v>434</v>
      </c>
    </row>
    <row r="260" s="2" customFormat="1" ht="33" customHeight="1">
      <c r="A260" s="38"/>
      <c r="B260" s="39"/>
      <c r="C260" s="214" t="s">
        <v>435</v>
      </c>
      <c r="D260" s="214" t="s">
        <v>137</v>
      </c>
      <c r="E260" s="215" t="s">
        <v>436</v>
      </c>
      <c r="F260" s="216" t="s">
        <v>437</v>
      </c>
      <c r="G260" s="217" t="s">
        <v>140</v>
      </c>
      <c r="H260" s="218">
        <v>2</v>
      </c>
      <c r="I260" s="219"/>
      <c r="J260" s="220">
        <f>ROUND(I260*H260,2)</f>
        <v>0</v>
      </c>
      <c r="K260" s="216" t="s">
        <v>141</v>
      </c>
      <c r="L260" s="44"/>
      <c r="M260" s="221" t="s">
        <v>1</v>
      </c>
      <c r="N260" s="222" t="s">
        <v>42</v>
      </c>
      <c r="O260" s="91"/>
      <c r="P260" s="223">
        <f>O260*H260</f>
        <v>0</v>
      </c>
      <c r="Q260" s="223">
        <v>0.00024000000000000001</v>
      </c>
      <c r="R260" s="223">
        <f>Q260*H260</f>
        <v>0.00048000000000000001</v>
      </c>
      <c r="S260" s="223">
        <v>0</v>
      </c>
      <c r="T260" s="22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5" t="s">
        <v>217</v>
      </c>
      <c r="AT260" s="225" t="s">
        <v>137</v>
      </c>
      <c r="AU260" s="225" t="s">
        <v>143</v>
      </c>
      <c r="AY260" s="17" t="s">
        <v>134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7" t="s">
        <v>143</v>
      </c>
      <c r="BK260" s="226">
        <f>ROUND(I260*H260,2)</f>
        <v>0</v>
      </c>
      <c r="BL260" s="17" t="s">
        <v>217</v>
      </c>
      <c r="BM260" s="225" t="s">
        <v>438</v>
      </c>
    </row>
    <row r="261" s="2" customFormat="1" ht="55.5" customHeight="1">
      <c r="A261" s="38"/>
      <c r="B261" s="39"/>
      <c r="C261" s="214" t="s">
        <v>439</v>
      </c>
      <c r="D261" s="214" t="s">
        <v>137</v>
      </c>
      <c r="E261" s="215" t="s">
        <v>440</v>
      </c>
      <c r="F261" s="216" t="s">
        <v>441</v>
      </c>
      <c r="G261" s="217" t="s">
        <v>269</v>
      </c>
      <c r="H261" s="218">
        <v>0.025000000000000001</v>
      </c>
      <c r="I261" s="219"/>
      <c r="J261" s="220">
        <f>ROUND(I261*H261,2)</f>
        <v>0</v>
      </c>
      <c r="K261" s="216" t="s">
        <v>141</v>
      </c>
      <c r="L261" s="44"/>
      <c r="M261" s="221" t="s">
        <v>1</v>
      </c>
      <c r="N261" s="222" t="s">
        <v>42</v>
      </c>
      <c r="O261" s="91"/>
      <c r="P261" s="223">
        <f>O261*H261</f>
        <v>0</v>
      </c>
      <c r="Q261" s="223">
        <v>0</v>
      </c>
      <c r="R261" s="223">
        <f>Q261*H261</f>
        <v>0</v>
      </c>
      <c r="S261" s="223">
        <v>0</v>
      </c>
      <c r="T261" s="224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5" t="s">
        <v>217</v>
      </c>
      <c r="AT261" s="225" t="s">
        <v>137</v>
      </c>
      <c r="AU261" s="225" t="s">
        <v>143</v>
      </c>
      <c r="AY261" s="17" t="s">
        <v>134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7" t="s">
        <v>143</v>
      </c>
      <c r="BK261" s="226">
        <f>ROUND(I261*H261,2)</f>
        <v>0</v>
      </c>
      <c r="BL261" s="17" t="s">
        <v>217</v>
      </c>
      <c r="BM261" s="225" t="s">
        <v>442</v>
      </c>
    </row>
    <row r="262" s="12" customFormat="1" ht="22.8" customHeight="1">
      <c r="A262" s="12"/>
      <c r="B262" s="198"/>
      <c r="C262" s="199"/>
      <c r="D262" s="200" t="s">
        <v>75</v>
      </c>
      <c r="E262" s="212" t="s">
        <v>443</v>
      </c>
      <c r="F262" s="212" t="s">
        <v>444</v>
      </c>
      <c r="G262" s="199"/>
      <c r="H262" s="199"/>
      <c r="I262" s="202"/>
      <c r="J262" s="213">
        <f>BK262</f>
        <v>0</v>
      </c>
      <c r="K262" s="199"/>
      <c r="L262" s="204"/>
      <c r="M262" s="205"/>
      <c r="N262" s="206"/>
      <c r="O262" s="206"/>
      <c r="P262" s="207">
        <f>SUM(P263:P281)</f>
        <v>0</v>
      </c>
      <c r="Q262" s="206"/>
      <c r="R262" s="207">
        <f>SUM(R263:R281)</f>
        <v>0.093200000000000005</v>
      </c>
      <c r="S262" s="206"/>
      <c r="T262" s="208">
        <f>SUM(T263:T281)</f>
        <v>0.22174000000000002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09" t="s">
        <v>143</v>
      </c>
      <c r="AT262" s="210" t="s">
        <v>75</v>
      </c>
      <c r="AU262" s="210" t="s">
        <v>84</v>
      </c>
      <c r="AY262" s="209" t="s">
        <v>134</v>
      </c>
      <c r="BK262" s="211">
        <f>SUM(BK263:BK281)</f>
        <v>0</v>
      </c>
    </row>
    <row r="263" s="2" customFormat="1" ht="16.5" customHeight="1">
      <c r="A263" s="38"/>
      <c r="B263" s="39"/>
      <c r="C263" s="214" t="s">
        <v>445</v>
      </c>
      <c r="D263" s="214" t="s">
        <v>137</v>
      </c>
      <c r="E263" s="215" t="s">
        <v>446</v>
      </c>
      <c r="F263" s="216" t="s">
        <v>447</v>
      </c>
      <c r="G263" s="217" t="s">
        <v>140</v>
      </c>
      <c r="H263" s="218">
        <v>1</v>
      </c>
      <c r="I263" s="219"/>
      <c r="J263" s="220">
        <f>ROUND(I263*H263,2)</f>
        <v>0</v>
      </c>
      <c r="K263" s="216" t="s">
        <v>1</v>
      </c>
      <c r="L263" s="44"/>
      <c r="M263" s="221" t="s">
        <v>1</v>
      </c>
      <c r="N263" s="222" t="s">
        <v>42</v>
      </c>
      <c r="O263" s="91"/>
      <c r="P263" s="223">
        <f>O263*H263</f>
        <v>0</v>
      </c>
      <c r="Q263" s="223">
        <v>0</v>
      </c>
      <c r="R263" s="223">
        <f>Q263*H263</f>
        <v>0</v>
      </c>
      <c r="S263" s="223">
        <v>0</v>
      </c>
      <c r="T263" s="224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5" t="s">
        <v>217</v>
      </c>
      <c r="AT263" s="225" t="s">
        <v>137</v>
      </c>
      <c r="AU263" s="225" t="s">
        <v>143</v>
      </c>
      <c r="AY263" s="17" t="s">
        <v>134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7" t="s">
        <v>143</v>
      </c>
      <c r="BK263" s="226">
        <f>ROUND(I263*H263,2)</f>
        <v>0</v>
      </c>
      <c r="BL263" s="17" t="s">
        <v>217</v>
      </c>
      <c r="BM263" s="225" t="s">
        <v>448</v>
      </c>
    </row>
    <row r="264" s="2" customFormat="1" ht="16.5" customHeight="1">
      <c r="A264" s="38"/>
      <c r="B264" s="39"/>
      <c r="C264" s="214" t="s">
        <v>449</v>
      </c>
      <c r="D264" s="214" t="s">
        <v>137</v>
      </c>
      <c r="E264" s="215" t="s">
        <v>450</v>
      </c>
      <c r="F264" s="216" t="s">
        <v>451</v>
      </c>
      <c r="G264" s="217" t="s">
        <v>363</v>
      </c>
      <c r="H264" s="218">
        <v>1</v>
      </c>
      <c r="I264" s="219"/>
      <c r="J264" s="220">
        <f>ROUND(I264*H264,2)</f>
        <v>0</v>
      </c>
      <c r="K264" s="216" t="s">
        <v>141</v>
      </c>
      <c r="L264" s="44"/>
      <c r="M264" s="221" t="s">
        <v>1</v>
      </c>
      <c r="N264" s="222" t="s">
        <v>42</v>
      </c>
      <c r="O264" s="91"/>
      <c r="P264" s="223">
        <f>O264*H264</f>
        <v>0</v>
      </c>
      <c r="Q264" s="223">
        <v>0</v>
      </c>
      <c r="R264" s="223">
        <f>Q264*H264</f>
        <v>0</v>
      </c>
      <c r="S264" s="223">
        <v>0.034200000000000001</v>
      </c>
      <c r="T264" s="224">
        <f>S264*H264</f>
        <v>0.034200000000000001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5" t="s">
        <v>217</v>
      </c>
      <c r="AT264" s="225" t="s">
        <v>137</v>
      </c>
      <c r="AU264" s="225" t="s">
        <v>143</v>
      </c>
      <c r="AY264" s="17" t="s">
        <v>134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7" t="s">
        <v>143</v>
      </c>
      <c r="BK264" s="226">
        <f>ROUND(I264*H264,2)</f>
        <v>0</v>
      </c>
      <c r="BL264" s="17" t="s">
        <v>217</v>
      </c>
      <c r="BM264" s="225" t="s">
        <v>452</v>
      </c>
    </row>
    <row r="265" s="2" customFormat="1" ht="24.15" customHeight="1">
      <c r="A265" s="38"/>
      <c r="B265" s="39"/>
      <c r="C265" s="214" t="s">
        <v>453</v>
      </c>
      <c r="D265" s="214" t="s">
        <v>137</v>
      </c>
      <c r="E265" s="215" t="s">
        <v>454</v>
      </c>
      <c r="F265" s="216" t="s">
        <v>455</v>
      </c>
      <c r="G265" s="217" t="s">
        <v>363</v>
      </c>
      <c r="H265" s="218">
        <v>1</v>
      </c>
      <c r="I265" s="219"/>
      <c r="J265" s="220">
        <f>ROUND(I265*H265,2)</f>
        <v>0</v>
      </c>
      <c r="K265" s="216" t="s">
        <v>141</v>
      </c>
      <c r="L265" s="44"/>
      <c r="M265" s="221" t="s">
        <v>1</v>
      </c>
      <c r="N265" s="222" t="s">
        <v>42</v>
      </c>
      <c r="O265" s="91"/>
      <c r="P265" s="223">
        <f>O265*H265</f>
        <v>0</v>
      </c>
      <c r="Q265" s="223">
        <v>0.029440000000000001</v>
      </c>
      <c r="R265" s="223">
        <f>Q265*H265</f>
        <v>0.029440000000000001</v>
      </c>
      <c r="S265" s="223">
        <v>0</v>
      </c>
      <c r="T265" s="224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5" t="s">
        <v>217</v>
      </c>
      <c r="AT265" s="225" t="s">
        <v>137</v>
      </c>
      <c r="AU265" s="225" t="s">
        <v>143</v>
      </c>
      <c r="AY265" s="17" t="s">
        <v>134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7" t="s">
        <v>143</v>
      </c>
      <c r="BK265" s="226">
        <f>ROUND(I265*H265,2)</f>
        <v>0</v>
      </c>
      <c r="BL265" s="17" t="s">
        <v>217</v>
      </c>
      <c r="BM265" s="225" t="s">
        <v>456</v>
      </c>
    </row>
    <row r="266" s="2" customFormat="1" ht="16.5" customHeight="1">
      <c r="A266" s="38"/>
      <c r="B266" s="39"/>
      <c r="C266" s="260" t="s">
        <v>457</v>
      </c>
      <c r="D266" s="260" t="s">
        <v>352</v>
      </c>
      <c r="E266" s="261" t="s">
        <v>458</v>
      </c>
      <c r="F266" s="262" t="s">
        <v>459</v>
      </c>
      <c r="G266" s="263" t="s">
        <v>140</v>
      </c>
      <c r="H266" s="264">
        <v>1</v>
      </c>
      <c r="I266" s="265"/>
      <c r="J266" s="266">
        <f>ROUND(I266*H266,2)</f>
        <v>0</v>
      </c>
      <c r="K266" s="262" t="s">
        <v>141</v>
      </c>
      <c r="L266" s="267"/>
      <c r="M266" s="268" t="s">
        <v>1</v>
      </c>
      <c r="N266" s="269" t="s">
        <v>42</v>
      </c>
      <c r="O266" s="91"/>
      <c r="P266" s="223">
        <f>O266*H266</f>
        <v>0</v>
      </c>
      <c r="Q266" s="223">
        <v>0.0022000000000000001</v>
      </c>
      <c r="R266" s="223">
        <f>Q266*H266</f>
        <v>0.0022000000000000001</v>
      </c>
      <c r="S266" s="223">
        <v>0</v>
      </c>
      <c r="T266" s="224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5" t="s">
        <v>298</v>
      </c>
      <c r="AT266" s="225" t="s">
        <v>352</v>
      </c>
      <c r="AU266" s="225" t="s">
        <v>143</v>
      </c>
      <c r="AY266" s="17" t="s">
        <v>134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7" t="s">
        <v>143</v>
      </c>
      <c r="BK266" s="226">
        <f>ROUND(I266*H266,2)</f>
        <v>0</v>
      </c>
      <c r="BL266" s="17" t="s">
        <v>217</v>
      </c>
      <c r="BM266" s="225" t="s">
        <v>460</v>
      </c>
    </row>
    <row r="267" s="2" customFormat="1" ht="21.75" customHeight="1">
      <c r="A267" s="38"/>
      <c r="B267" s="39"/>
      <c r="C267" s="214" t="s">
        <v>461</v>
      </c>
      <c r="D267" s="214" t="s">
        <v>137</v>
      </c>
      <c r="E267" s="215" t="s">
        <v>462</v>
      </c>
      <c r="F267" s="216" t="s">
        <v>463</v>
      </c>
      <c r="G267" s="217" t="s">
        <v>363</v>
      </c>
      <c r="H267" s="218">
        <v>1</v>
      </c>
      <c r="I267" s="219"/>
      <c r="J267" s="220">
        <f>ROUND(I267*H267,2)</f>
        <v>0</v>
      </c>
      <c r="K267" s="216" t="s">
        <v>141</v>
      </c>
      <c r="L267" s="44"/>
      <c r="M267" s="221" t="s">
        <v>1</v>
      </c>
      <c r="N267" s="222" t="s">
        <v>42</v>
      </c>
      <c r="O267" s="91"/>
      <c r="P267" s="223">
        <f>O267*H267</f>
        <v>0</v>
      </c>
      <c r="Q267" s="223">
        <v>0</v>
      </c>
      <c r="R267" s="223">
        <f>Q267*H267</f>
        <v>0</v>
      </c>
      <c r="S267" s="223">
        <v>0.019460000000000002</v>
      </c>
      <c r="T267" s="224">
        <f>S267*H267</f>
        <v>0.019460000000000002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5" t="s">
        <v>217</v>
      </c>
      <c r="AT267" s="225" t="s">
        <v>137</v>
      </c>
      <c r="AU267" s="225" t="s">
        <v>143</v>
      </c>
      <c r="AY267" s="17" t="s">
        <v>134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7" t="s">
        <v>143</v>
      </c>
      <c r="BK267" s="226">
        <f>ROUND(I267*H267,2)</f>
        <v>0</v>
      </c>
      <c r="BL267" s="17" t="s">
        <v>217</v>
      </c>
      <c r="BM267" s="225" t="s">
        <v>464</v>
      </c>
    </row>
    <row r="268" s="2" customFormat="1" ht="37.8" customHeight="1">
      <c r="A268" s="38"/>
      <c r="B268" s="39"/>
      <c r="C268" s="214" t="s">
        <v>465</v>
      </c>
      <c r="D268" s="214" t="s">
        <v>137</v>
      </c>
      <c r="E268" s="215" t="s">
        <v>466</v>
      </c>
      <c r="F268" s="216" t="s">
        <v>467</v>
      </c>
      <c r="G268" s="217" t="s">
        <v>363</v>
      </c>
      <c r="H268" s="218">
        <v>1</v>
      </c>
      <c r="I268" s="219"/>
      <c r="J268" s="220">
        <f>ROUND(I268*H268,2)</f>
        <v>0</v>
      </c>
      <c r="K268" s="216" t="s">
        <v>141</v>
      </c>
      <c r="L268" s="44"/>
      <c r="M268" s="221" t="s">
        <v>1</v>
      </c>
      <c r="N268" s="222" t="s">
        <v>42</v>
      </c>
      <c r="O268" s="91"/>
      <c r="P268" s="223">
        <f>O268*H268</f>
        <v>0</v>
      </c>
      <c r="Q268" s="223">
        <v>0.015469999999999999</v>
      </c>
      <c r="R268" s="223">
        <f>Q268*H268</f>
        <v>0.015469999999999999</v>
      </c>
      <c r="S268" s="223">
        <v>0</v>
      </c>
      <c r="T268" s="224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5" t="s">
        <v>217</v>
      </c>
      <c r="AT268" s="225" t="s">
        <v>137</v>
      </c>
      <c r="AU268" s="225" t="s">
        <v>143</v>
      </c>
      <c r="AY268" s="17" t="s">
        <v>134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7" t="s">
        <v>143</v>
      </c>
      <c r="BK268" s="226">
        <f>ROUND(I268*H268,2)</f>
        <v>0</v>
      </c>
      <c r="BL268" s="17" t="s">
        <v>217</v>
      </c>
      <c r="BM268" s="225" t="s">
        <v>468</v>
      </c>
    </row>
    <row r="269" s="2" customFormat="1" ht="16.5" customHeight="1">
      <c r="A269" s="38"/>
      <c r="B269" s="39"/>
      <c r="C269" s="214" t="s">
        <v>469</v>
      </c>
      <c r="D269" s="214" t="s">
        <v>137</v>
      </c>
      <c r="E269" s="215" t="s">
        <v>470</v>
      </c>
      <c r="F269" s="216" t="s">
        <v>471</v>
      </c>
      <c r="G269" s="217" t="s">
        <v>363</v>
      </c>
      <c r="H269" s="218">
        <v>1</v>
      </c>
      <c r="I269" s="219"/>
      <c r="J269" s="220">
        <f>ROUND(I269*H269,2)</f>
        <v>0</v>
      </c>
      <c r="K269" s="216" t="s">
        <v>141</v>
      </c>
      <c r="L269" s="44"/>
      <c r="M269" s="221" t="s">
        <v>1</v>
      </c>
      <c r="N269" s="222" t="s">
        <v>42</v>
      </c>
      <c r="O269" s="91"/>
      <c r="P269" s="223">
        <f>O269*H269</f>
        <v>0</v>
      </c>
      <c r="Q269" s="223">
        <v>0</v>
      </c>
      <c r="R269" s="223">
        <f>Q269*H269</f>
        <v>0</v>
      </c>
      <c r="S269" s="223">
        <v>0.032899999999999999</v>
      </c>
      <c r="T269" s="224">
        <f>S269*H269</f>
        <v>0.032899999999999999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5" t="s">
        <v>217</v>
      </c>
      <c r="AT269" s="225" t="s">
        <v>137</v>
      </c>
      <c r="AU269" s="225" t="s">
        <v>143</v>
      </c>
      <c r="AY269" s="17" t="s">
        <v>134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7" t="s">
        <v>143</v>
      </c>
      <c r="BK269" s="226">
        <f>ROUND(I269*H269,2)</f>
        <v>0</v>
      </c>
      <c r="BL269" s="17" t="s">
        <v>217</v>
      </c>
      <c r="BM269" s="225" t="s">
        <v>472</v>
      </c>
    </row>
    <row r="270" s="2" customFormat="1" ht="16.5" customHeight="1">
      <c r="A270" s="38"/>
      <c r="B270" s="39"/>
      <c r="C270" s="214" t="s">
        <v>473</v>
      </c>
      <c r="D270" s="214" t="s">
        <v>137</v>
      </c>
      <c r="E270" s="215" t="s">
        <v>474</v>
      </c>
      <c r="F270" s="216" t="s">
        <v>475</v>
      </c>
      <c r="G270" s="217" t="s">
        <v>140</v>
      </c>
      <c r="H270" s="218">
        <v>1</v>
      </c>
      <c r="I270" s="219"/>
      <c r="J270" s="220">
        <f>ROUND(I270*H270,2)</f>
        <v>0</v>
      </c>
      <c r="K270" s="216" t="s">
        <v>1</v>
      </c>
      <c r="L270" s="44"/>
      <c r="M270" s="221" t="s">
        <v>1</v>
      </c>
      <c r="N270" s="222" t="s">
        <v>42</v>
      </c>
      <c r="O270" s="91"/>
      <c r="P270" s="223">
        <f>O270*H270</f>
        <v>0</v>
      </c>
      <c r="Q270" s="223">
        <v>0.00198</v>
      </c>
      <c r="R270" s="223">
        <f>Q270*H270</f>
        <v>0.00198</v>
      </c>
      <c r="S270" s="223">
        <v>0</v>
      </c>
      <c r="T270" s="224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5" t="s">
        <v>217</v>
      </c>
      <c r="AT270" s="225" t="s">
        <v>137</v>
      </c>
      <c r="AU270" s="225" t="s">
        <v>143</v>
      </c>
      <c r="AY270" s="17" t="s">
        <v>134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7" t="s">
        <v>143</v>
      </c>
      <c r="BK270" s="226">
        <f>ROUND(I270*H270,2)</f>
        <v>0</v>
      </c>
      <c r="BL270" s="17" t="s">
        <v>217</v>
      </c>
      <c r="BM270" s="225" t="s">
        <v>476</v>
      </c>
    </row>
    <row r="271" s="2" customFormat="1" ht="16.5" customHeight="1">
      <c r="A271" s="38"/>
      <c r="B271" s="39"/>
      <c r="C271" s="260" t="s">
        <v>477</v>
      </c>
      <c r="D271" s="260" t="s">
        <v>352</v>
      </c>
      <c r="E271" s="261" t="s">
        <v>478</v>
      </c>
      <c r="F271" s="262" t="s">
        <v>479</v>
      </c>
      <c r="G271" s="263" t="s">
        <v>140</v>
      </c>
      <c r="H271" s="264">
        <v>1</v>
      </c>
      <c r="I271" s="265"/>
      <c r="J271" s="266">
        <f>ROUND(I271*H271,2)</f>
        <v>0</v>
      </c>
      <c r="K271" s="262" t="s">
        <v>1</v>
      </c>
      <c r="L271" s="267"/>
      <c r="M271" s="268" t="s">
        <v>1</v>
      </c>
      <c r="N271" s="269" t="s">
        <v>42</v>
      </c>
      <c r="O271" s="91"/>
      <c r="P271" s="223">
        <f>O271*H271</f>
        <v>0</v>
      </c>
      <c r="Q271" s="223">
        <v>0.035999999999999997</v>
      </c>
      <c r="R271" s="223">
        <f>Q271*H271</f>
        <v>0.035999999999999997</v>
      </c>
      <c r="S271" s="223">
        <v>0</v>
      </c>
      <c r="T271" s="224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5" t="s">
        <v>298</v>
      </c>
      <c r="AT271" s="225" t="s">
        <v>352</v>
      </c>
      <c r="AU271" s="225" t="s">
        <v>143</v>
      </c>
      <c r="AY271" s="17" t="s">
        <v>134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7" t="s">
        <v>143</v>
      </c>
      <c r="BK271" s="226">
        <f>ROUND(I271*H271,2)</f>
        <v>0</v>
      </c>
      <c r="BL271" s="17" t="s">
        <v>217</v>
      </c>
      <c r="BM271" s="225" t="s">
        <v>480</v>
      </c>
    </row>
    <row r="272" s="2" customFormat="1" ht="24.15" customHeight="1">
      <c r="A272" s="38"/>
      <c r="B272" s="39"/>
      <c r="C272" s="214" t="s">
        <v>481</v>
      </c>
      <c r="D272" s="214" t="s">
        <v>137</v>
      </c>
      <c r="E272" s="215" t="s">
        <v>482</v>
      </c>
      <c r="F272" s="216" t="s">
        <v>483</v>
      </c>
      <c r="G272" s="217" t="s">
        <v>363</v>
      </c>
      <c r="H272" s="218">
        <v>3</v>
      </c>
      <c r="I272" s="219"/>
      <c r="J272" s="220">
        <f>ROUND(I272*H272,2)</f>
        <v>0</v>
      </c>
      <c r="K272" s="216" t="s">
        <v>141</v>
      </c>
      <c r="L272" s="44"/>
      <c r="M272" s="221" t="s">
        <v>1</v>
      </c>
      <c r="N272" s="222" t="s">
        <v>42</v>
      </c>
      <c r="O272" s="91"/>
      <c r="P272" s="223">
        <f>O272*H272</f>
        <v>0</v>
      </c>
      <c r="Q272" s="223">
        <v>0</v>
      </c>
      <c r="R272" s="223">
        <f>Q272*H272</f>
        <v>0</v>
      </c>
      <c r="S272" s="223">
        <v>0.043499999999999997</v>
      </c>
      <c r="T272" s="224">
        <f>S272*H272</f>
        <v>0.13050000000000001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5" t="s">
        <v>217</v>
      </c>
      <c r="AT272" s="225" t="s">
        <v>137</v>
      </c>
      <c r="AU272" s="225" t="s">
        <v>143</v>
      </c>
      <c r="AY272" s="17" t="s">
        <v>134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7" t="s">
        <v>143</v>
      </c>
      <c r="BK272" s="226">
        <f>ROUND(I272*H272,2)</f>
        <v>0</v>
      </c>
      <c r="BL272" s="17" t="s">
        <v>217</v>
      </c>
      <c r="BM272" s="225" t="s">
        <v>484</v>
      </c>
    </row>
    <row r="273" s="2" customFormat="1" ht="24.15" customHeight="1">
      <c r="A273" s="38"/>
      <c r="B273" s="39"/>
      <c r="C273" s="214" t="s">
        <v>485</v>
      </c>
      <c r="D273" s="214" t="s">
        <v>137</v>
      </c>
      <c r="E273" s="215" t="s">
        <v>486</v>
      </c>
      <c r="F273" s="216" t="s">
        <v>487</v>
      </c>
      <c r="G273" s="217" t="s">
        <v>363</v>
      </c>
      <c r="H273" s="218">
        <v>3</v>
      </c>
      <c r="I273" s="219"/>
      <c r="J273" s="220">
        <f>ROUND(I273*H273,2)</f>
        <v>0</v>
      </c>
      <c r="K273" s="216" t="s">
        <v>141</v>
      </c>
      <c r="L273" s="44"/>
      <c r="M273" s="221" t="s">
        <v>1</v>
      </c>
      <c r="N273" s="222" t="s">
        <v>42</v>
      </c>
      <c r="O273" s="91"/>
      <c r="P273" s="223">
        <f>O273*H273</f>
        <v>0</v>
      </c>
      <c r="Q273" s="223">
        <v>0.00024000000000000001</v>
      </c>
      <c r="R273" s="223">
        <f>Q273*H273</f>
        <v>0.00072000000000000005</v>
      </c>
      <c r="S273" s="223">
        <v>0</v>
      </c>
      <c r="T273" s="224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5" t="s">
        <v>217</v>
      </c>
      <c r="AT273" s="225" t="s">
        <v>137</v>
      </c>
      <c r="AU273" s="225" t="s">
        <v>143</v>
      </c>
      <c r="AY273" s="17" t="s">
        <v>134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7" t="s">
        <v>143</v>
      </c>
      <c r="BK273" s="226">
        <f>ROUND(I273*H273,2)</f>
        <v>0</v>
      </c>
      <c r="BL273" s="17" t="s">
        <v>217</v>
      </c>
      <c r="BM273" s="225" t="s">
        <v>488</v>
      </c>
    </row>
    <row r="274" s="2" customFormat="1" ht="24.15" customHeight="1">
      <c r="A274" s="38"/>
      <c r="B274" s="39"/>
      <c r="C274" s="214" t="s">
        <v>489</v>
      </c>
      <c r="D274" s="214" t="s">
        <v>137</v>
      </c>
      <c r="E274" s="215" t="s">
        <v>490</v>
      </c>
      <c r="F274" s="216" t="s">
        <v>491</v>
      </c>
      <c r="G274" s="217" t="s">
        <v>140</v>
      </c>
      <c r="H274" s="218">
        <v>1</v>
      </c>
      <c r="I274" s="219"/>
      <c r="J274" s="220">
        <f>ROUND(I274*H274,2)</f>
        <v>0</v>
      </c>
      <c r="K274" s="216" t="s">
        <v>141</v>
      </c>
      <c r="L274" s="44"/>
      <c r="M274" s="221" t="s">
        <v>1</v>
      </c>
      <c r="N274" s="222" t="s">
        <v>42</v>
      </c>
      <c r="O274" s="91"/>
      <c r="P274" s="223">
        <f>O274*H274</f>
        <v>0</v>
      </c>
      <c r="Q274" s="223">
        <v>0.00109</v>
      </c>
      <c r="R274" s="223">
        <f>Q274*H274</f>
        <v>0.00109</v>
      </c>
      <c r="S274" s="223">
        <v>0</v>
      </c>
      <c r="T274" s="224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5" t="s">
        <v>217</v>
      </c>
      <c r="AT274" s="225" t="s">
        <v>137</v>
      </c>
      <c r="AU274" s="225" t="s">
        <v>143</v>
      </c>
      <c r="AY274" s="17" t="s">
        <v>134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7" t="s">
        <v>143</v>
      </c>
      <c r="BK274" s="226">
        <f>ROUND(I274*H274,2)</f>
        <v>0</v>
      </c>
      <c r="BL274" s="17" t="s">
        <v>217</v>
      </c>
      <c r="BM274" s="225" t="s">
        <v>492</v>
      </c>
    </row>
    <row r="275" s="2" customFormat="1" ht="16.5" customHeight="1">
      <c r="A275" s="38"/>
      <c r="B275" s="39"/>
      <c r="C275" s="214" t="s">
        <v>493</v>
      </c>
      <c r="D275" s="214" t="s">
        <v>137</v>
      </c>
      <c r="E275" s="215" t="s">
        <v>494</v>
      </c>
      <c r="F275" s="216" t="s">
        <v>495</v>
      </c>
      <c r="G275" s="217" t="s">
        <v>363</v>
      </c>
      <c r="H275" s="218">
        <v>3</v>
      </c>
      <c r="I275" s="219"/>
      <c r="J275" s="220">
        <f>ROUND(I275*H275,2)</f>
        <v>0</v>
      </c>
      <c r="K275" s="216" t="s">
        <v>141</v>
      </c>
      <c r="L275" s="44"/>
      <c r="M275" s="221" t="s">
        <v>1</v>
      </c>
      <c r="N275" s="222" t="s">
        <v>42</v>
      </c>
      <c r="O275" s="91"/>
      <c r="P275" s="223">
        <f>O275*H275</f>
        <v>0</v>
      </c>
      <c r="Q275" s="223">
        <v>0</v>
      </c>
      <c r="R275" s="223">
        <f>Q275*H275</f>
        <v>0</v>
      </c>
      <c r="S275" s="223">
        <v>0.00156</v>
      </c>
      <c r="T275" s="224">
        <f>S275*H275</f>
        <v>0.0046800000000000001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5" t="s">
        <v>217</v>
      </c>
      <c r="AT275" s="225" t="s">
        <v>137</v>
      </c>
      <c r="AU275" s="225" t="s">
        <v>143</v>
      </c>
      <c r="AY275" s="17" t="s">
        <v>134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7" t="s">
        <v>143</v>
      </c>
      <c r="BK275" s="226">
        <f>ROUND(I275*H275,2)</f>
        <v>0</v>
      </c>
      <c r="BL275" s="17" t="s">
        <v>217</v>
      </c>
      <c r="BM275" s="225" t="s">
        <v>496</v>
      </c>
    </row>
    <row r="276" s="2" customFormat="1" ht="24.15" customHeight="1">
      <c r="A276" s="38"/>
      <c r="B276" s="39"/>
      <c r="C276" s="214" t="s">
        <v>497</v>
      </c>
      <c r="D276" s="214" t="s">
        <v>137</v>
      </c>
      <c r="E276" s="215" t="s">
        <v>498</v>
      </c>
      <c r="F276" s="216" t="s">
        <v>499</v>
      </c>
      <c r="G276" s="217" t="s">
        <v>363</v>
      </c>
      <c r="H276" s="218">
        <v>1</v>
      </c>
      <c r="I276" s="219"/>
      <c r="J276" s="220">
        <f>ROUND(I276*H276,2)</f>
        <v>0</v>
      </c>
      <c r="K276" s="216" t="s">
        <v>141</v>
      </c>
      <c r="L276" s="44"/>
      <c r="M276" s="221" t="s">
        <v>1</v>
      </c>
      <c r="N276" s="222" t="s">
        <v>42</v>
      </c>
      <c r="O276" s="91"/>
      <c r="P276" s="223">
        <f>O276*H276</f>
        <v>0</v>
      </c>
      <c r="Q276" s="223">
        <v>0.0014</v>
      </c>
      <c r="R276" s="223">
        <f>Q276*H276</f>
        <v>0.0014</v>
      </c>
      <c r="S276" s="223">
        <v>0</v>
      </c>
      <c r="T276" s="224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5" t="s">
        <v>217</v>
      </c>
      <c r="AT276" s="225" t="s">
        <v>137</v>
      </c>
      <c r="AU276" s="225" t="s">
        <v>143</v>
      </c>
      <c r="AY276" s="17" t="s">
        <v>134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7" t="s">
        <v>143</v>
      </c>
      <c r="BK276" s="226">
        <f>ROUND(I276*H276,2)</f>
        <v>0</v>
      </c>
      <c r="BL276" s="17" t="s">
        <v>217</v>
      </c>
      <c r="BM276" s="225" t="s">
        <v>500</v>
      </c>
    </row>
    <row r="277" s="2" customFormat="1" ht="16.5" customHeight="1">
      <c r="A277" s="38"/>
      <c r="B277" s="39"/>
      <c r="C277" s="214" t="s">
        <v>501</v>
      </c>
      <c r="D277" s="214" t="s">
        <v>137</v>
      </c>
      <c r="E277" s="215" t="s">
        <v>502</v>
      </c>
      <c r="F277" s="216" t="s">
        <v>503</v>
      </c>
      <c r="G277" s="217" t="s">
        <v>363</v>
      </c>
      <c r="H277" s="218">
        <v>1</v>
      </c>
      <c r="I277" s="219"/>
      <c r="J277" s="220">
        <f>ROUND(I277*H277,2)</f>
        <v>0</v>
      </c>
      <c r="K277" s="216" t="s">
        <v>141</v>
      </c>
      <c r="L277" s="44"/>
      <c r="M277" s="221" t="s">
        <v>1</v>
      </c>
      <c r="N277" s="222" t="s">
        <v>42</v>
      </c>
      <c r="O277" s="91"/>
      <c r="P277" s="223">
        <f>O277*H277</f>
        <v>0</v>
      </c>
      <c r="Q277" s="223">
        <v>0.0018400000000000001</v>
      </c>
      <c r="R277" s="223">
        <f>Q277*H277</f>
        <v>0.0018400000000000001</v>
      </c>
      <c r="S277" s="223">
        <v>0</v>
      </c>
      <c r="T277" s="224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5" t="s">
        <v>217</v>
      </c>
      <c r="AT277" s="225" t="s">
        <v>137</v>
      </c>
      <c r="AU277" s="225" t="s">
        <v>143</v>
      </c>
      <c r="AY277" s="17" t="s">
        <v>134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7" t="s">
        <v>143</v>
      </c>
      <c r="BK277" s="226">
        <f>ROUND(I277*H277,2)</f>
        <v>0</v>
      </c>
      <c r="BL277" s="17" t="s">
        <v>217</v>
      </c>
      <c r="BM277" s="225" t="s">
        <v>504</v>
      </c>
    </row>
    <row r="278" s="2" customFormat="1" ht="16.5" customHeight="1">
      <c r="A278" s="38"/>
      <c r="B278" s="39"/>
      <c r="C278" s="214" t="s">
        <v>505</v>
      </c>
      <c r="D278" s="214" t="s">
        <v>137</v>
      </c>
      <c r="E278" s="215" t="s">
        <v>506</v>
      </c>
      <c r="F278" s="216" t="s">
        <v>507</v>
      </c>
      <c r="G278" s="217" t="s">
        <v>363</v>
      </c>
      <c r="H278" s="218">
        <v>1</v>
      </c>
      <c r="I278" s="219"/>
      <c r="J278" s="220">
        <f>ROUND(I278*H278,2)</f>
        <v>0</v>
      </c>
      <c r="K278" s="216" t="s">
        <v>141</v>
      </c>
      <c r="L278" s="44"/>
      <c r="M278" s="221" t="s">
        <v>1</v>
      </c>
      <c r="N278" s="222" t="s">
        <v>42</v>
      </c>
      <c r="O278" s="91"/>
      <c r="P278" s="223">
        <f>O278*H278</f>
        <v>0</v>
      </c>
      <c r="Q278" s="223">
        <v>0.0018400000000000001</v>
      </c>
      <c r="R278" s="223">
        <f>Q278*H278</f>
        <v>0.0018400000000000001</v>
      </c>
      <c r="S278" s="223">
        <v>0</v>
      </c>
      <c r="T278" s="22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5" t="s">
        <v>217</v>
      </c>
      <c r="AT278" s="225" t="s">
        <v>137</v>
      </c>
      <c r="AU278" s="225" t="s">
        <v>143</v>
      </c>
      <c r="AY278" s="17" t="s">
        <v>134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7" t="s">
        <v>143</v>
      </c>
      <c r="BK278" s="226">
        <f>ROUND(I278*H278,2)</f>
        <v>0</v>
      </c>
      <c r="BL278" s="17" t="s">
        <v>217</v>
      </c>
      <c r="BM278" s="225" t="s">
        <v>508</v>
      </c>
    </row>
    <row r="279" s="2" customFormat="1" ht="16.5" customHeight="1">
      <c r="A279" s="38"/>
      <c r="B279" s="39"/>
      <c r="C279" s="260" t="s">
        <v>509</v>
      </c>
      <c r="D279" s="260" t="s">
        <v>352</v>
      </c>
      <c r="E279" s="261" t="s">
        <v>510</v>
      </c>
      <c r="F279" s="262" t="s">
        <v>511</v>
      </c>
      <c r="G279" s="263" t="s">
        <v>512</v>
      </c>
      <c r="H279" s="264">
        <v>1</v>
      </c>
      <c r="I279" s="265"/>
      <c r="J279" s="266">
        <f>ROUND(I279*H279,2)</f>
        <v>0</v>
      </c>
      <c r="K279" s="262" t="s">
        <v>141</v>
      </c>
      <c r="L279" s="267"/>
      <c r="M279" s="268" t="s">
        <v>1</v>
      </c>
      <c r="N279" s="269" t="s">
        <v>42</v>
      </c>
      <c r="O279" s="91"/>
      <c r="P279" s="223">
        <f>O279*H279</f>
        <v>0</v>
      </c>
      <c r="Q279" s="223">
        <v>0.00097999999999999997</v>
      </c>
      <c r="R279" s="223">
        <f>Q279*H279</f>
        <v>0.00097999999999999997</v>
      </c>
      <c r="S279" s="223">
        <v>0</v>
      </c>
      <c r="T279" s="224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5" t="s">
        <v>298</v>
      </c>
      <c r="AT279" s="225" t="s">
        <v>352</v>
      </c>
      <c r="AU279" s="225" t="s">
        <v>143</v>
      </c>
      <c r="AY279" s="17" t="s">
        <v>134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7" t="s">
        <v>143</v>
      </c>
      <c r="BK279" s="226">
        <f>ROUND(I279*H279,2)</f>
        <v>0</v>
      </c>
      <c r="BL279" s="17" t="s">
        <v>217</v>
      </c>
      <c r="BM279" s="225" t="s">
        <v>513</v>
      </c>
    </row>
    <row r="280" s="2" customFormat="1" ht="24.15" customHeight="1">
      <c r="A280" s="38"/>
      <c r="B280" s="39"/>
      <c r="C280" s="214" t="s">
        <v>514</v>
      </c>
      <c r="D280" s="214" t="s">
        <v>137</v>
      </c>
      <c r="E280" s="215" t="s">
        <v>515</v>
      </c>
      <c r="F280" s="216" t="s">
        <v>516</v>
      </c>
      <c r="G280" s="217" t="s">
        <v>140</v>
      </c>
      <c r="H280" s="218">
        <v>1</v>
      </c>
      <c r="I280" s="219"/>
      <c r="J280" s="220">
        <f>ROUND(I280*H280,2)</f>
        <v>0</v>
      </c>
      <c r="K280" s="216" t="s">
        <v>141</v>
      </c>
      <c r="L280" s="44"/>
      <c r="M280" s="221" t="s">
        <v>1</v>
      </c>
      <c r="N280" s="222" t="s">
        <v>42</v>
      </c>
      <c r="O280" s="91"/>
      <c r="P280" s="223">
        <f>O280*H280</f>
        <v>0</v>
      </c>
      <c r="Q280" s="223">
        <v>0.00024000000000000001</v>
      </c>
      <c r="R280" s="223">
        <f>Q280*H280</f>
        <v>0.00024000000000000001</v>
      </c>
      <c r="S280" s="223">
        <v>0</v>
      </c>
      <c r="T280" s="224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5" t="s">
        <v>217</v>
      </c>
      <c r="AT280" s="225" t="s">
        <v>137</v>
      </c>
      <c r="AU280" s="225" t="s">
        <v>143</v>
      </c>
      <c r="AY280" s="17" t="s">
        <v>134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7" t="s">
        <v>143</v>
      </c>
      <c r="BK280" s="226">
        <f>ROUND(I280*H280,2)</f>
        <v>0</v>
      </c>
      <c r="BL280" s="17" t="s">
        <v>217</v>
      </c>
      <c r="BM280" s="225" t="s">
        <v>517</v>
      </c>
    </row>
    <row r="281" s="2" customFormat="1" ht="55.5" customHeight="1">
      <c r="A281" s="38"/>
      <c r="B281" s="39"/>
      <c r="C281" s="214" t="s">
        <v>518</v>
      </c>
      <c r="D281" s="214" t="s">
        <v>137</v>
      </c>
      <c r="E281" s="215" t="s">
        <v>519</v>
      </c>
      <c r="F281" s="216" t="s">
        <v>520</v>
      </c>
      <c r="G281" s="217" t="s">
        <v>269</v>
      </c>
      <c r="H281" s="218">
        <v>0.092999999999999999</v>
      </c>
      <c r="I281" s="219"/>
      <c r="J281" s="220">
        <f>ROUND(I281*H281,2)</f>
        <v>0</v>
      </c>
      <c r="K281" s="216" t="s">
        <v>141</v>
      </c>
      <c r="L281" s="44"/>
      <c r="M281" s="221" t="s">
        <v>1</v>
      </c>
      <c r="N281" s="222" t="s">
        <v>42</v>
      </c>
      <c r="O281" s="91"/>
      <c r="P281" s="223">
        <f>O281*H281</f>
        <v>0</v>
      </c>
      <c r="Q281" s="223">
        <v>0</v>
      </c>
      <c r="R281" s="223">
        <f>Q281*H281</f>
        <v>0</v>
      </c>
      <c r="S281" s="223">
        <v>0</v>
      </c>
      <c r="T281" s="224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5" t="s">
        <v>217</v>
      </c>
      <c r="AT281" s="225" t="s">
        <v>137</v>
      </c>
      <c r="AU281" s="225" t="s">
        <v>143</v>
      </c>
      <c r="AY281" s="17" t="s">
        <v>134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7" t="s">
        <v>143</v>
      </c>
      <c r="BK281" s="226">
        <f>ROUND(I281*H281,2)</f>
        <v>0</v>
      </c>
      <c r="BL281" s="17" t="s">
        <v>217</v>
      </c>
      <c r="BM281" s="225" t="s">
        <v>521</v>
      </c>
    </row>
    <row r="282" s="12" customFormat="1" ht="22.8" customHeight="1">
      <c r="A282" s="12"/>
      <c r="B282" s="198"/>
      <c r="C282" s="199"/>
      <c r="D282" s="200" t="s">
        <v>75</v>
      </c>
      <c r="E282" s="212" t="s">
        <v>522</v>
      </c>
      <c r="F282" s="212" t="s">
        <v>523</v>
      </c>
      <c r="G282" s="199"/>
      <c r="H282" s="199"/>
      <c r="I282" s="202"/>
      <c r="J282" s="213">
        <f>BK282</f>
        <v>0</v>
      </c>
      <c r="K282" s="199"/>
      <c r="L282" s="204"/>
      <c r="M282" s="205"/>
      <c r="N282" s="206"/>
      <c r="O282" s="206"/>
      <c r="P282" s="207">
        <f>SUM(P283:P289)</f>
        <v>0</v>
      </c>
      <c r="Q282" s="206"/>
      <c r="R282" s="207">
        <f>SUM(R283:R289)</f>
        <v>0.040570000000000002</v>
      </c>
      <c r="S282" s="206"/>
      <c r="T282" s="208">
        <f>SUM(T283:T289)</f>
        <v>0.065049999999999997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9" t="s">
        <v>143</v>
      </c>
      <c r="AT282" s="210" t="s">
        <v>75</v>
      </c>
      <c r="AU282" s="210" t="s">
        <v>84</v>
      </c>
      <c r="AY282" s="209" t="s">
        <v>134</v>
      </c>
      <c r="BK282" s="211">
        <f>SUM(BK283:BK289)</f>
        <v>0</v>
      </c>
    </row>
    <row r="283" s="2" customFormat="1" ht="33" customHeight="1">
      <c r="A283" s="38"/>
      <c r="B283" s="39"/>
      <c r="C283" s="214" t="s">
        <v>524</v>
      </c>
      <c r="D283" s="214" t="s">
        <v>137</v>
      </c>
      <c r="E283" s="215" t="s">
        <v>525</v>
      </c>
      <c r="F283" s="216" t="s">
        <v>526</v>
      </c>
      <c r="G283" s="217" t="s">
        <v>421</v>
      </c>
      <c r="H283" s="218">
        <v>1</v>
      </c>
      <c r="I283" s="219"/>
      <c r="J283" s="220">
        <f>ROUND(I283*H283,2)</f>
        <v>0</v>
      </c>
      <c r="K283" s="216" t="s">
        <v>1</v>
      </c>
      <c r="L283" s="44"/>
      <c r="M283" s="221" t="s">
        <v>1</v>
      </c>
      <c r="N283" s="222" t="s">
        <v>42</v>
      </c>
      <c r="O283" s="91"/>
      <c r="P283" s="223">
        <f>O283*H283</f>
        <v>0</v>
      </c>
      <c r="Q283" s="223">
        <v>0</v>
      </c>
      <c r="R283" s="223">
        <f>Q283*H283</f>
        <v>0</v>
      </c>
      <c r="S283" s="223">
        <v>0</v>
      </c>
      <c r="T283" s="224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5" t="s">
        <v>217</v>
      </c>
      <c r="AT283" s="225" t="s">
        <v>137</v>
      </c>
      <c r="AU283" s="225" t="s">
        <v>143</v>
      </c>
      <c r="AY283" s="17" t="s">
        <v>134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7" t="s">
        <v>143</v>
      </c>
      <c r="BK283" s="226">
        <f>ROUND(I283*H283,2)</f>
        <v>0</v>
      </c>
      <c r="BL283" s="17" t="s">
        <v>217</v>
      </c>
      <c r="BM283" s="225" t="s">
        <v>527</v>
      </c>
    </row>
    <row r="284" s="2" customFormat="1" ht="16.5" customHeight="1">
      <c r="A284" s="38"/>
      <c r="B284" s="39"/>
      <c r="C284" s="214" t="s">
        <v>528</v>
      </c>
      <c r="D284" s="214" t="s">
        <v>137</v>
      </c>
      <c r="E284" s="215" t="s">
        <v>529</v>
      </c>
      <c r="F284" s="216" t="s">
        <v>530</v>
      </c>
      <c r="G284" s="217" t="s">
        <v>140</v>
      </c>
      <c r="H284" s="218">
        <v>1</v>
      </c>
      <c r="I284" s="219"/>
      <c r="J284" s="220">
        <f>ROUND(I284*H284,2)</f>
        <v>0</v>
      </c>
      <c r="K284" s="216" t="s">
        <v>1</v>
      </c>
      <c r="L284" s="44"/>
      <c r="M284" s="221" t="s">
        <v>1</v>
      </c>
      <c r="N284" s="222" t="s">
        <v>42</v>
      </c>
      <c r="O284" s="91"/>
      <c r="P284" s="223">
        <f>O284*H284</f>
        <v>0</v>
      </c>
      <c r="Q284" s="223">
        <v>0</v>
      </c>
      <c r="R284" s="223">
        <f>Q284*H284</f>
        <v>0</v>
      </c>
      <c r="S284" s="223">
        <v>0</v>
      </c>
      <c r="T284" s="224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5" t="s">
        <v>217</v>
      </c>
      <c r="AT284" s="225" t="s">
        <v>137</v>
      </c>
      <c r="AU284" s="225" t="s">
        <v>143</v>
      </c>
      <c r="AY284" s="17" t="s">
        <v>134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7" t="s">
        <v>143</v>
      </c>
      <c r="BK284" s="226">
        <f>ROUND(I284*H284,2)</f>
        <v>0</v>
      </c>
      <c r="BL284" s="17" t="s">
        <v>217</v>
      </c>
      <c r="BM284" s="225" t="s">
        <v>531</v>
      </c>
    </row>
    <row r="285" s="2" customFormat="1" ht="24.15" customHeight="1">
      <c r="A285" s="38"/>
      <c r="B285" s="39"/>
      <c r="C285" s="214" t="s">
        <v>532</v>
      </c>
      <c r="D285" s="214" t="s">
        <v>137</v>
      </c>
      <c r="E285" s="215" t="s">
        <v>533</v>
      </c>
      <c r="F285" s="216" t="s">
        <v>534</v>
      </c>
      <c r="G285" s="217" t="s">
        <v>140</v>
      </c>
      <c r="H285" s="218">
        <v>1</v>
      </c>
      <c r="I285" s="219"/>
      <c r="J285" s="220">
        <f>ROUND(I285*H285,2)</f>
        <v>0</v>
      </c>
      <c r="K285" s="216" t="s">
        <v>141</v>
      </c>
      <c r="L285" s="44"/>
      <c r="M285" s="221" t="s">
        <v>1</v>
      </c>
      <c r="N285" s="222" t="s">
        <v>42</v>
      </c>
      <c r="O285" s="91"/>
      <c r="P285" s="223">
        <f>O285*H285</f>
        <v>0</v>
      </c>
      <c r="Q285" s="223">
        <v>5.0000000000000002E-05</v>
      </c>
      <c r="R285" s="223">
        <f>Q285*H285</f>
        <v>5.0000000000000002E-05</v>
      </c>
      <c r="S285" s="223">
        <v>0.065049999999999997</v>
      </c>
      <c r="T285" s="224">
        <f>S285*H285</f>
        <v>0.065049999999999997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5" t="s">
        <v>217</v>
      </c>
      <c r="AT285" s="225" t="s">
        <v>137</v>
      </c>
      <c r="AU285" s="225" t="s">
        <v>143</v>
      </c>
      <c r="AY285" s="17" t="s">
        <v>134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7" t="s">
        <v>143</v>
      </c>
      <c r="BK285" s="226">
        <f>ROUND(I285*H285,2)</f>
        <v>0</v>
      </c>
      <c r="BL285" s="17" t="s">
        <v>217</v>
      </c>
      <c r="BM285" s="225" t="s">
        <v>535</v>
      </c>
    </row>
    <row r="286" s="2" customFormat="1" ht="33" customHeight="1">
      <c r="A286" s="38"/>
      <c r="B286" s="39"/>
      <c r="C286" s="214" t="s">
        <v>536</v>
      </c>
      <c r="D286" s="214" t="s">
        <v>137</v>
      </c>
      <c r="E286" s="215" t="s">
        <v>537</v>
      </c>
      <c r="F286" s="216" t="s">
        <v>538</v>
      </c>
      <c r="G286" s="217" t="s">
        <v>363</v>
      </c>
      <c r="H286" s="218">
        <v>1</v>
      </c>
      <c r="I286" s="219"/>
      <c r="J286" s="220">
        <f>ROUND(I286*H286,2)</f>
        <v>0</v>
      </c>
      <c r="K286" s="216" t="s">
        <v>141</v>
      </c>
      <c r="L286" s="44"/>
      <c r="M286" s="221" t="s">
        <v>1</v>
      </c>
      <c r="N286" s="222" t="s">
        <v>42</v>
      </c>
      <c r="O286" s="91"/>
      <c r="P286" s="223">
        <f>O286*H286</f>
        <v>0</v>
      </c>
      <c r="Q286" s="223">
        <v>0.04052</v>
      </c>
      <c r="R286" s="223">
        <f>Q286*H286</f>
        <v>0.04052</v>
      </c>
      <c r="S286" s="223">
        <v>0</v>
      </c>
      <c r="T286" s="224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5" t="s">
        <v>217</v>
      </c>
      <c r="AT286" s="225" t="s">
        <v>137</v>
      </c>
      <c r="AU286" s="225" t="s">
        <v>143</v>
      </c>
      <c r="AY286" s="17" t="s">
        <v>134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7" t="s">
        <v>143</v>
      </c>
      <c r="BK286" s="226">
        <f>ROUND(I286*H286,2)</f>
        <v>0</v>
      </c>
      <c r="BL286" s="17" t="s">
        <v>217</v>
      </c>
      <c r="BM286" s="225" t="s">
        <v>539</v>
      </c>
    </row>
    <row r="287" s="2" customFormat="1" ht="24.15" customHeight="1">
      <c r="A287" s="38"/>
      <c r="B287" s="39"/>
      <c r="C287" s="214" t="s">
        <v>540</v>
      </c>
      <c r="D287" s="214" t="s">
        <v>137</v>
      </c>
      <c r="E287" s="215" t="s">
        <v>541</v>
      </c>
      <c r="F287" s="216" t="s">
        <v>542</v>
      </c>
      <c r="G287" s="217" t="s">
        <v>140</v>
      </c>
      <c r="H287" s="218">
        <v>1</v>
      </c>
      <c r="I287" s="219"/>
      <c r="J287" s="220">
        <f>ROUND(I287*H287,2)</f>
        <v>0</v>
      </c>
      <c r="K287" s="216" t="s">
        <v>1</v>
      </c>
      <c r="L287" s="44"/>
      <c r="M287" s="221" t="s">
        <v>1</v>
      </c>
      <c r="N287" s="222" t="s">
        <v>42</v>
      </c>
      <c r="O287" s="91"/>
      <c r="P287" s="223">
        <f>O287*H287</f>
        <v>0</v>
      </c>
      <c r="Q287" s="223">
        <v>0</v>
      </c>
      <c r="R287" s="223">
        <f>Q287*H287</f>
        <v>0</v>
      </c>
      <c r="S287" s="223">
        <v>0</v>
      </c>
      <c r="T287" s="224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5" t="s">
        <v>217</v>
      </c>
      <c r="AT287" s="225" t="s">
        <v>137</v>
      </c>
      <c r="AU287" s="225" t="s">
        <v>143</v>
      </c>
      <c r="AY287" s="17" t="s">
        <v>134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7" t="s">
        <v>143</v>
      </c>
      <c r="BK287" s="226">
        <f>ROUND(I287*H287,2)</f>
        <v>0</v>
      </c>
      <c r="BL287" s="17" t="s">
        <v>217</v>
      </c>
      <c r="BM287" s="225" t="s">
        <v>543</v>
      </c>
    </row>
    <row r="288" s="2" customFormat="1" ht="16.5" customHeight="1">
      <c r="A288" s="38"/>
      <c r="B288" s="39"/>
      <c r="C288" s="214" t="s">
        <v>544</v>
      </c>
      <c r="D288" s="214" t="s">
        <v>137</v>
      </c>
      <c r="E288" s="215" t="s">
        <v>545</v>
      </c>
      <c r="F288" s="216" t="s">
        <v>546</v>
      </c>
      <c r="G288" s="217" t="s">
        <v>140</v>
      </c>
      <c r="H288" s="218">
        <v>1</v>
      </c>
      <c r="I288" s="219"/>
      <c r="J288" s="220">
        <f>ROUND(I288*H288,2)</f>
        <v>0</v>
      </c>
      <c r="K288" s="216" t="s">
        <v>1</v>
      </c>
      <c r="L288" s="44"/>
      <c r="M288" s="221" t="s">
        <v>1</v>
      </c>
      <c r="N288" s="222" t="s">
        <v>42</v>
      </c>
      <c r="O288" s="91"/>
      <c r="P288" s="223">
        <f>O288*H288</f>
        <v>0</v>
      </c>
      <c r="Q288" s="223">
        <v>0</v>
      </c>
      <c r="R288" s="223">
        <f>Q288*H288</f>
        <v>0</v>
      </c>
      <c r="S288" s="223">
        <v>0</v>
      </c>
      <c r="T288" s="224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5" t="s">
        <v>217</v>
      </c>
      <c r="AT288" s="225" t="s">
        <v>137</v>
      </c>
      <c r="AU288" s="225" t="s">
        <v>143</v>
      </c>
      <c r="AY288" s="17" t="s">
        <v>134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7" t="s">
        <v>143</v>
      </c>
      <c r="BK288" s="226">
        <f>ROUND(I288*H288,2)</f>
        <v>0</v>
      </c>
      <c r="BL288" s="17" t="s">
        <v>217</v>
      </c>
      <c r="BM288" s="225" t="s">
        <v>547</v>
      </c>
    </row>
    <row r="289" s="2" customFormat="1" ht="55.5" customHeight="1">
      <c r="A289" s="38"/>
      <c r="B289" s="39"/>
      <c r="C289" s="214" t="s">
        <v>548</v>
      </c>
      <c r="D289" s="214" t="s">
        <v>137</v>
      </c>
      <c r="E289" s="215" t="s">
        <v>549</v>
      </c>
      <c r="F289" s="216" t="s">
        <v>550</v>
      </c>
      <c r="G289" s="217" t="s">
        <v>269</v>
      </c>
      <c r="H289" s="218">
        <v>0.041000000000000002</v>
      </c>
      <c r="I289" s="219"/>
      <c r="J289" s="220">
        <f>ROUND(I289*H289,2)</f>
        <v>0</v>
      </c>
      <c r="K289" s="216" t="s">
        <v>141</v>
      </c>
      <c r="L289" s="44"/>
      <c r="M289" s="221" t="s">
        <v>1</v>
      </c>
      <c r="N289" s="222" t="s">
        <v>42</v>
      </c>
      <c r="O289" s="91"/>
      <c r="P289" s="223">
        <f>O289*H289</f>
        <v>0</v>
      </c>
      <c r="Q289" s="223">
        <v>0</v>
      </c>
      <c r="R289" s="223">
        <f>Q289*H289</f>
        <v>0</v>
      </c>
      <c r="S289" s="223">
        <v>0</v>
      </c>
      <c r="T289" s="224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5" t="s">
        <v>217</v>
      </c>
      <c r="AT289" s="225" t="s">
        <v>137</v>
      </c>
      <c r="AU289" s="225" t="s">
        <v>143</v>
      </c>
      <c r="AY289" s="17" t="s">
        <v>134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7" t="s">
        <v>143</v>
      </c>
      <c r="BK289" s="226">
        <f>ROUND(I289*H289,2)</f>
        <v>0</v>
      </c>
      <c r="BL289" s="17" t="s">
        <v>217</v>
      </c>
      <c r="BM289" s="225" t="s">
        <v>551</v>
      </c>
    </row>
    <row r="290" s="12" customFormat="1" ht="22.8" customHeight="1">
      <c r="A290" s="12"/>
      <c r="B290" s="198"/>
      <c r="C290" s="199"/>
      <c r="D290" s="200" t="s">
        <v>75</v>
      </c>
      <c r="E290" s="212" t="s">
        <v>552</v>
      </c>
      <c r="F290" s="212" t="s">
        <v>553</v>
      </c>
      <c r="G290" s="199"/>
      <c r="H290" s="199"/>
      <c r="I290" s="202"/>
      <c r="J290" s="213">
        <f>BK290</f>
        <v>0</v>
      </c>
      <c r="K290" s="199"/>
      <c r="L290" s="204"/>
      <c r="M290" s="205"/>
      <c r="N290" s="206"/>
      <c r="O290" s="206"/>
      <c r="P290" s="207">
        <f>SUM(P291:P294)</f>
        <v>0</v>
      </c>
      <c r="Q290" s="206"/>
      <c r="R290" s="207">
        <f>SUM(R291:R294)</f>
        <v>0.01064</v>
      </c>
      <c r="S290" s="206"/>
      <c r="T290" s="208">
        <f>SUM(T291:T294)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9" t="s">
        <v>143</v>
      </c>
      <c r="AT290" s="210" t="s">
        <v>75</v>
      </c>
      <c r="AU290" s="210" t="s">
        <v>84</v>
      </c>
      <c r="AY290" s="209" t="s">
        <v>134</v>
      </c>
      <c r="BK290" s="211">
        <f>SUM(BK291:BK294)</f>
        <v>0</v>
      </c>
    </row>
    <row r="291" s="2" customFormat="1" ht="37.8" customHeight="1">
      <c r="A291" s="38"/>
      <c r="B291" s="39"/>
      <c r="C291" s="214" t="s">
        <v>554</v>
      </c>
      <c r="D291" s="214" t="s">
        <v>137</v>
      </c>
      <c r="E291" s="215" t="s">
        <v>555</v>
      </c>
      <c r="F291" s="216" t="s">
        <v>556</v>
      </c>
      <c r="G291" s="217" t="s">
        <v>163</v>
      </c>
      <c r="H291" s="218">
        <v>35</v>
      </c>
      <c r="I291" s="219"/>
      <c r="J291" s="220">
        <f>ROUND(I291*H291,2)</f>
        <v>0</v>
      </c>
      <c r="K291" s="216" t="s">
        <v>141</v>
      </c>
      <c r="L291" s="44"/>
      <c r="M291" s="221" t="s">
        <v>1</v>
      </c>
      <c r="N291" s="222" t="s">
        <v>42</v>
      </c>
      <c r="O291" s="91"/>
      <c r="P291" s="223">
        <f>O291*H291</f>
        <v>0</v>
      </c>
      <c r="Q291" s="223">
        <v>0.00016000000000000001</v>
      </c>
      <c r="R291" s="223">
        <f>Q291*H291</f>
        <v>0.0056000000000000008</v>
      </c>
      <c r="S291" s="223">
        <v>0</v>
      </c>
      <c r="T291" s="224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5" t="s">
        <v>217</v>
      </c>
      <c r="AT291" s="225" t="s">
        <v>137</v>
      </c>
      <c r="AU291" s="225" t="s">
        <v>143</v>
      </c>
      <c r="AY291" s="17" t="s">
        <v>134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7" t="s">
        <v>143</v>
      </c>
      <c r="BK291" s="226">
        <f>ROUND(I291*H291,2)</f>
        <v>0</v>
      </c>
      <c r="BL291" s="17" t="s">
        <v>217</v>
      </c>
      <c r="BM291" s="225" t="s">
        <v>557</v>
      </c>
    </row>
    <row r="292" s="2" customFormat="1" ht="37.8" customHeight="1">
      <c r="A292" s="38"/>
      <c r="B292" s="39"/>
      <c r="C292" s="214" t="s">
        <v>558</v>
      </c>
      <c r="D292" s="214" t="s">
        <v>137</v>
      </c>
      <c r="E292" s="215" t="s">
        <v>559</v>
      </c>
      <c r="F292" s="216" t="s">
        <v>560</v>
      </c>
      <c r="G292" s="217" t="s">
        <v>163</v>
      </c>
      <c r="H292" s="218">
        <v>24</v>
      </c>
      <c r="I292" s="219"/>
      <c r="J292" s="220">
        <f>ROUND(I292*H292,2)</f>
        <v>0</v>
      </c>
      <c r="K292" s="216" t="s">
        <v>141</v>
      </c>
      <c r="L292" s="44"/>
      <c r="M292" s="221" t="s">
        <v>1</v>
      </c>
      <c r="N292" s="222" t="s">
        <v>42</v>
      </c>
      <c r="O292" s="91"/>
      <c r="P292" s="223">
        <f>O292*H292</f>
        <v>0</v>
      </c>
      <c r="Q292" s="223">
        <v>0.00021000000000000001</v>
      </c>
      <c r="R292" s="223">
        <f>Q292*H292</f>
        <v>0.0050400000000000002</v>
      </c>
      <c r="S292" s="223">
        <v>0</v>
      </c>
      <c r="T292" s="224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5" t="s">
        <v>217</v>
      </c>
      <c r="AT292" s="225" t="s">
        <v>137</v>
      </c>
      <c r="AU292" s="225" t="s">
        <v>143</v>
      </c>
      <c r="AY292" s="17" t="s">
        <v>134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7" t="s">
        <v>143</v>
      </c>
      <c r="BK292" s="226">
        <f>ROUND(I292*H292,2)</f>
        <v>0</v>
      </c>
      <c r="BL292" s="17" t="s">
        <v>217</v>
      </c>
      <c r="BM292" s="225" t="s">
        <v>561</v>
      </c>
    </row>
    <row r="293" s="2" customFormat="1" ht="24.15" customHeight="1">
      <c r="A293" s="38"/>
      <c r="B293" s="39"/>
      <c r="C293" s="214" t="s">
        <v>562</v>
      </c>
      <c r="D293" s="214" t="s">
        <v>137</v>
      </c>
      <c r="E293" s="215" t="s">
        <v>563</v>
      </c>
      <c r="F293" s="216" t="s">
        <v>564</v>
      </c>
      <c r="G293" s="217" t="s">
        <v>163</v>
      </c>
      <c r="H293" s="218">
        <v>59</v>
      </c>
      <c r="I293" s="219"/>
      <c r="J293" s="220">
        <f>ROUND(I293*H293,2)</f>
        <v>0</v>
      </c>
      <c r="K293" s="216" t="s">
        <v>141</v>
      </c>
      <c r="L293" s="44"/>
      <c r="M293" s="221" t="s">
        <v>1</v>
      </c>
      <c r="N293" s="222" t="s">
        <v>42</v>
      </c>
      <c r="O293" s="91"/>
      <c r="P293" s="223">
        <f>O293*H293</f>
        <v>0</v>
      </c>
      <c r="Q293" s="223">
        <v>0</v>
      </c>
      <c r="R293" s="223">
        <f>Q293*H293</f>
        <v>0</v>
      </c>
      <c r="S293" s="223">
        <v>0</v>
      </c>
      <c r="T293" s="224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5" t="s">
        <v>217</v>
      </c>
      <c r="AT293" s="225" t="s">
        <v>137</v>
      </c>
      <c r="AU293" s="225" t="s">
        <v>143</v>
      </c>
      <c r="AY293" s="17" t="s">
        <v>134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7" t="s">
        <v>143</v>
      </c>
      <c r="BK293" s="226">
        <f>ROUND(I293*H293,2)</f>
        <v>0</v>
      </c>
      <c r="BL293" s="17" t="s">
        <v>217</v>
      </c>
      <c r="BM293" s="225" t="s">
        <v>565</v>
      </c>
    </row>
    <row r="294" s="2" customFormat="1" ht="55.5" customHeight="1">
      <c r="A294" s="38"/>
      <c r="B294" s="39"/>
      <c r="C294" s="214" t="s">
        <v>566</v>
      </c>
      <c r="D294" s="214" t="s">
        <v>137</v>
      </c>
      <c r="E294" s="215" t="s">
        <v>567</v>
      </c>
      <c r="F294" s="216" t="s">
        <v>568</v>
      </c>
      <c r="G294" s="217" t="s">
        <v>269</v>
      </c>
      <c r="H294" s="218">
        <v>0.010999999999999999</v>
      </c>
      <c r="I294" s="219"/>
      <c r="J294" s="220">
        <f>ROUND(I294*H294,2)</f>
        <v>0</v>
      </c>
      <c r="K294" s="216" t="s">
        <v>141</v>
      </c>
      <c r="L294" s="44"/>
      <c r="M294" s="221" t="s">
        <v>1</v>
      </c>
      <c r="N294" s="222" t="s">
        <v>42</v>
      </c>
      <c r="O294" s="91"/>
      <c r="P294" s="223">
        <f>O294*H294</f>
        <v>0</v>
      </c>
      <c r="Q294" s="223">
        <v>0</v>
      </c>
      <c r="R294" s="223">
        <f>Q294*H294</f>
        <v>0</v>
      </c>
      <c r="S294" s="223">
        <v>0</v>
      </c>
      <c r="T294" s="224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5" t="s">
        <v>217</v>
      </c>
      <c r="AT294" s="225" t="s">
        <v>137</v>
      </c>
      <c r="AU294" s="225" t="s">
        <v>143</v>
      </c>
      <c r="AY294" s="17" t="s">
        <v>134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7" t="s">
        <v>143</v>
      </c>
      <c r="BK294" s="226">
        <f>ROUND(I294*H294,2)</f>
        <v>0</v>
      </c>
      <c r="BL294" s="17" t="s">
        <v>217</v>
      </c>
      <c r="BM294" s="225" t="s">
        <v>569</v>
      </c>
    </row>
    <row r="295" s="12" customFormat="1" ht="22.8" customHeight="1">
      <c r="A295" s="12"/>
      <c r="B295" s="198"/>
      <c r="C295" s="199"/>
      <c r="D295" s="200" t="s">
        <v>75</v>
      </c>
      <c r="E295" s="212" t="s">
        <v>570</v>
      </c>
      <c r="F295" s="212" t="s">
        <v>571</v>
      </c>
      <c r="G295" s="199"/>
      <c r="H295" s="199"/>
      <c r="I295" s="202"/>
      <c r="J295" s="213">
        <f>BK295</f>
        <v>0</v>
      </c>
      <c r="K295" s="199"/>
      <c r="L295" s="204"/>
      <c r="M295" s="205"/>
      <c r="N295" s="206"/>
      <c r="O295" s="206"/>
      <c r="P295" s="207">
        <f>SUM(P296:P306)</f>
        <v>0</v>
      </c>
      <c r="Q295" s="206"/>
      <c r="R295" s="207">
        <f>SUM(R296:R306)</f>
        <v>0.0048000000000000004</v>
      </c>
      <c r="S295" s="206"/>
      <c r="T295" s="208">
        <f>SUM(T296:T306)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09" t="s">
        <v>143</v>
      </c>
      <c r="AT295" s="210" t="s">
        <v>75</v>
      </c>
      <c r="AU295" s="210" t="s">
        <v>84</v>
      </c>
      <c r="AY295" s="209" t="s">
        <v>134</v>
      </c>
      <c r="BK295" s="211">
        <f>SUM(BK296:BK306)</f>
        <v>0</v>
      </c>
    </row>
    <row r="296" s="2" customFormat="1" ht="24.15" customHeight="1">
      <c r="A296" s="38"/>
      <c r="B296" s="39"/>
      <c r="C296" s="214" t="s">
        <v>572</v>
      </c>
      <c r="D296" s="214" t="s">
        <v>137</v>
      </c>
      <c r="E296" s="215" t="s">
        <v>573</v>
      </c>
      <c r="F296" s="216" t="s">
        <v>574</v>
      </c>
      <c r="G296" s="217" t="s">
        <v>140</v>
      </c>
      <c r="H296" s="218">
        <v>3</v>
      </c>
      <c r="I296" s="219"/>
      <c r="J296" s="220">
        <f>ROUND(I296*H296,2)</f>
        <v>0</v>
      </c>
      <c r="K296" s="216" t="s">
        <v>141</v>
      </c>
      <c r="L296" s="44"/>
      <c r="M296" s="221" t="s">
        <v>1</v>
      </c>
      <c r="N296" s="222" t="s">
        <v>42</v>
      </c>
      <c r="O296" s="91"/>
      <c r="P296" s="223">
        <f>O296*H296</f>
        <v>0</v>
      </c>
      <c r="Q296" s="223">
        <v>5.0000000000000002E-05</v>
      </c>
      <c r="R296" s="223">
        <f>Q296*H296</f>
        <v>0.00015000000000000001</v>
      </c>
      <c r="S296" s="223">
        <v>0</v>
      </c>
      <c r="T296" s="224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5" t="s">
        <v>217</v>
      </c>
      <c r="AT296" s="225" t="s">
        <v>137</v>
      </c>
      <c r="AU296" s="225" t="s">
        <v>143</v>
      </c>
      <c r="AY296" s="17" t="s">
        <v>134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7" t="s">
        <v>143</v>
      </c>
      <c r="BK296" s="226">
        <f>ROUND(I296*H296,2)</f>
        <v>0</v>
      </c>
      <c r="BL296" s="17" t="s">
        <v>217</v>
      </c>
      <c r="BM296" s="225" t="s">
        <v>575</v>
      </c>
    </row>
    <row r="297" s="2" customFormat="1" ht="24.15" customHeight="1">
      <c r="A297" s="38"/>
      <c r="B297" s="39"/>
      <c r="C297" s="214" t="s">
        <v>576</v>
      </c>
      <c r="D297" s="214" t="s">
        <v>137</v>
      </c>
      <c r="E297" s="215" t="s">
        <v>577</v>
      </c>
      <c r="F297" s="216" t="s">
        <v>578</v>
      </c>
      <c r="G297" s="217" t="s">
        <v>140</v>
      </c>
      <c r="H297" s="218">
        <v>2</v>
      </c>
      <c r="I297" s="219"/>
      <c r="J297" s="220">
        <f>ROUND(I297*H297,2)</f>
        <v>0</v>
      </c>
      <c r="K297" s="216" t="s">
        <v>141</v>
      </c>
      <c r="L297" s="44"/>
      <c r="M297" s="221" t="s">
        <v>1</v>
      </c>
      <c r="N297" s="222" t="s">
        <v>42</v>
      </c>
      <c r="O297" s="91"/>
      <c r="P297" s="223">
        <f>O297*H297</f>
        <v>0</v>
      </c>
      <c r="Q297" s="223">
        <v>0.00023000000000000001</v>
      </c>
      <c r="R297" s="223">
        <f>Q297*H297</f>
        <v>0.00046000000000000001</v>
      </c>
      <c r="S297" s="223">
        <v>0</v>
      </c>
      <c r="T297" s="224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5" t="s">
        <v>217</v>
      </c>
      <c r="AT297" s="225" t="s">
        <v>137</v>
      </c>
      <c r="AU297" s="225" t="s">
        <v>143</v>
      </c>
      <c r="AY297" s="17" t="s">
        <v>134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7" t="s">
        <v>143</v>
      </c>
      <c r="BK297" s="226">
        <f>ROUND(I297*H297,2)</f>
        <v>0</v>
      </c>
      <c r="BL297" s="17" t="s">
        <v>217</v>
      </c>
      <c r="BM297" s="225" t="s">
        <v>579</v>
      </c>
    </row>
    <row r="298" s="2" customFormat="1" ht="33" customHeight="1">
      <c r="A298" s="38"/>
      <c r="B298" s="39"/>
      <c r="C298" s="214" t="s">
        <v>580</v>
      </c>
      <c r="D298" s="214" t="s">
        <v>137</v>
      </c>
      <c r="E298" s="215" t="s">
        <v>581</v>
      </c>
      <c r="F298" s="216" t="s">
        <v>582</v>
      </c>
      <c r="G298" s="217" t="s">
        <v>140</v>
      </c>
      <c r="H298" s="218">
        <v>1</v>
      </c>
      <c r="I298" s="219"/>
      <c r="J298" s="220">
        <f>ROUND(I298*H298,2)</f>
        <v>0</v>
      </c>
      <c r="K298" s="216" t="s">
        <v>141</v>
      </c>
      <c r="L298" s="44"/>
      <c r="M298" s="221" t="s">
        <v>1</v>
      </c>
      <c r="N298" s="222" t="s">
        <v>42</v>
      </c>
      <c r="O298" s="91"/>
      <c r="P298" s="223">
        <f>O298*H298</f>
        <v>0</v>
      </c>
      <c r="Q298" s="223">
        <v>0.00025000000000000001</v>
      </c>
      <c r="R298" s="223">
        <f>Q298*H298</f>
        <v>0.00025000000000000001</v>
      </c>
      <c r="S298" s="223">
        <v>0</v>
      </c>
      <c r="T298" s="224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5" t="s">
        <v>217</v>
      </c>
      <c r="AT298" s="225" t="s">
        <v>137</v>
      </c>
      <c r="AU298" s="225" t="s">
        <v>143</v>
      </c>
      <c r="AY298" s="17" t="s">
        <v>134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7" t="s">
        <v>143</v>
      </c>
      <c r="BK298" s="226">
        <f>ROUND(I298*H298,2)</f>
        <v>0</v>
      </c>
      <c r="BL298" s="17" t="s">
        <v>217</v>
      </c>
      <c r="BM298" s="225" t="s">
        <v>583</v>
      </c>
    </row>
    <row r="299" s="2" customFormat="1" ht="37.8" customHeight="1">
      <c r="A299" s="38"/>
      <c r="B299" s="39"/>
      <c r="C299" s="214" t="s">
        <v>584</v>
      </c>
      <c r="D299" s="214" t="s">
        <v>137</v>
      </c>
      <c r="E299" s="215" t="s">
        <v>585</v>
      </c>
      <c r="F299" s="216" t="s">
        <v>586</v>
      </c>
      <c r="G299" s="217" t="s">
        <v>140</v>
      </c>
      <c r="H299" s="218">
        <v>2</v>
      </c>
      <c r="I299" s="219"/>
      <c r="J299" s="220">
        <f>ROUND(I299*H299,2)</f>
        <v>0</v>
      </c>
      <c r="K299" s="216" t="s">
        <v>141</v>
      </c>
      <c r="L299" s="44"/>
      <c r="M299" s="221" t="s">
        <v>1</v>
      </c>
      <c r="N299" s="222" t="s">
        <v>42</v>
      </c>
      <c r="O299" s="91"/>
      <c r="P299" s="223">
        <f>O299*H299</f>
        <v>0</v>
      </c>
      <c r="Q299" s="223">
        <v>0.00013999999999999999</v>
      </c>
      <c r="R299" s="223">
        <f>Q299*H299</f>
        <v>0.00027999999999999998</v>
      </c>
      <c r="S299" s="223">
        <v>0</v>
      </c>
      <c r="T299" s="224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5" t="s">
        <v>217</v>
      </c>
      <c r="AT299" s="225" t="s">
        <v>137</v>
      </c>
      <c r="AU299" s="225" t="s">
        <v>143</v>
      </c>
      <c r="AY299" s="17" t="s">
        <v>134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7" t="s">
        <v>143</v>
      </c>
      <c r="BK299" s="226">
        <f>ROUND(I299*H299,2)</f>
        <v>0</v>
      </c>
      <c r="BL299" s="17" t="s">
        <v>217</v>
      </c>
      <c r="BM299" s="225" t="s">
        <v>587</v>
      </c>
    </row>
    <row r="300" s="2" customFormat="1" ht="37.8" customHeight="1">
      <c r="A300" s="38"/>
      <c r="B300" s="39"/>
      <c r="C300" s="214" t="s">
        <v>588</v>
      </c>
      <c r="D300" s="214" t="s">
        <v>137</v>
      </c>
      <c r="E300" s="215" t="s">
        <v>589</v>
      </c>
      <c r="F300" s="216" t="s">
        <v>590</v>
      </c>
      <c r="G300" s="217" t="s">
        <v>140</v>
      </c>
      <c r="H300" s="218">
        <v>1</v>
      </c>
      <c r="I300" s="219"/>
      <c r="J300" s="220">
        <f>ROUND(I300*H300,2)</f>
        <v>0</v>
      </c>
      <c r="K300" s="216" t="s">
        <v>141</v>
      </c>
      <c r="L300" s="44"/>
      <c r="M300" s="221" t="s">
        <v>1</v>
      </c>
      <c r="N300" s="222" t="s">
        <v>42</v>
      </c>
      <c r="O300" s="91"/>
      <c r="P300" s="223">
        <f>O300*H300</f>
        <v>0</v>
      </c>
      <c r="Q300" s="223">
        <v>0.00024000000000000001</v>
      </c>
      <c r="R300" s="223">
        <f>Q300*H300</f>
        <v>0.00024000000000000001</v>
      </c>
      <c r="S300" s="223">
        <v>0</v>
      </c>
      <c r="T300" s="224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5" t="s">
        <v>217</v>
      </c>
      <c r="AT300" s="225" t="s">
        <v>137</v>
      </c>
      <c r="AU300" s="225" t="s">
        <v>143</v>
      </c>
      <c r="AY300" s="17" t="s">
        <v>134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7" t="s">
        <v>143</v>
      </c>
      <c r="BK300" s="226">
        <f>ROUND(I300*H300,2)</f>
        <v>0</v>
      </c>
      <c r="BL300" s="17" t="s">
        <v>217</v>
      </c>
      <c r="BM300" s="225" t="s">
        <v>591</v>
      </c>
    </row>
    <row r="301" s="2" customFormat="1" ht="33" customHeight="1">
      <c r="A301" s="38"/>
      <c r="B301" s="39"/>
      <c r="C301" s="214" t="s">
        <v>592</v>
      </c>
      <c r="D301" s="214" t="s">
        <v>137</v>
      </c>
      <c r="E301" s="215" t="s">
        <v>593</v>
      </c>
      <c r="F301" s="216" t="s">
        <v>594</v>
      </c>
      <c r="G301" s="217" t="s">
        <v>140</v>
      </c>
      <c r="H301" s="218">
        <v>2</v>
      </c>
      <c r="I301" s="219"/>
      <c r="J301" s="220">
        <f>ROUND(I301*H301,2)</f>
        <v>0</v>
      </c>
      <c r="K301" s="216" t="s">
        <v>141</v>
      </c>
      <c r="L301" s="44"/>
      <c r="M301" s="221" t="s">
        <v>1</v>
      </c>
      <c r="N301" s="222" t="s">
        <v>42</v>
      </c>
      <c r="O301" s="91"/>
      <c r="P301" s="223">
        <f>O301*H301</f>
        <v>0</v>
      </c>
      <c r="Q301" s="223">
        <v>0.00085999999999999998</v>
      </c>
      <c r="R301" s="223">
        <f>Q301*H301</f>
        <v>0.00172</v>
      </c>
      <c r="S301" s="223">
        <v>0</v>
      </c>
      <c r="T301" s="224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5" t="s">
        <v>217</v>
      </c>
      <c r="AT301" s="225" t="s">
        <v>137</v>
      </c>
      <c r="AU301" s="225" t="s">
        <v>143</v>
      </c>
      <c r="AY301" s="17" t="s">
        <v>134</v>
      </c>
      <c r="BE301" s="226">
        <f>IF(N301="základní",J301,0)</f>
        <v>0</v>
      </c>
      <c r="BF301" s="226">
        <f>IF(N301="snížená",J301,0)</f>
        <v>0</v>
      </c>
      <c r="BG301" s="226">
        <f>IF(N301="zákl. přenesená",J301,0)</f>
        <v>0</v>
      </c>
      <c r="BH301" s="226">
        <f>IF(N301="sníž. přenesená",J301,0)</f>
        <v>0</v>
      </c>
      <c r="BI301" s="226">
        <f>IF(N301="nulová",J301,0)</f>
        <v>0</v>
      </c>
      <c r="BJ301" s="17" t="s">
        <v>143</v>
      </c>
      <c r="BK301" s="226">
        <f>ROUND(I301*H301,2)</f>
        <v>0</v>
      </c>
      <c r="BL301" s="17" t="s">
        <v>217</v>
      </c>
      <c r="BM301" s="225" t="s">
        <v>595</v>
      </c>
    </row>
    <row r="302" s="2" customFormat="1" ht="24.15" customHeight="1">
      <c r="A302" s="38"/>
      <c r="B302" s="39"/>
      <c r="C302" s="214" t="s">
        <v>596</v>
      </c>
      <c r="D302" s="214" t="s">
        <v>137</v>
      </c>
      <c r="E302" s="215" t="s">
        <v>597</v>
      </c>
      <c r="F302" s="216" t="s">
        <v>598</v>
      </c>
      <c r="G302" s="217" t="s">
        <v>140</v>
      </c>
      <c r="H302" s="218">
        <v>1</v>
      </c>
      <c r="I302" s="219"/>
      <c r="J302" s="220">
        <f>ROUND(I302*H302,2)</f>
        <v>0</v>
      </c>
      <c r="K302" s="216" t="s">
        <v>141</v>
      </c>
      <c r="L302" s="44"/>
      <c r="M302" s="221" t="s">
        <v>1</v>
      </c>
      <c r="N302" s="222" t="s">
        <v>42</v>
      </c>
      <c r="O302" s="91"/>
      <c r="P302" s="223">
        <f>O302*H302</f>
        <v>0</v>
      </c>
      <c r="Q302" s="223">
        <v>0.00023000000000000001</v>
      </c>
      <c r="R302" s="223">
        <f>Q302*H302</f>
        <v>0.00023000000000000001</v>
      </c>
      <c r="S302" s="223">
        <v>0</v>
      </c>
      <c r="T302" s="22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5" t="s">
        <v>217</v>
      </c>
      <c r="AT302" s="225" t="s">
        <v>137</v>
      </c>
      <c r="AU302" s="225" t="s">
        <v>143</v>
      </c>
      <c r="AY302" s="17" t="s">
        <v>134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7" t="s">
        <v>143</v>
      </c>
      <c r="BK302" s="226">
        <f>ROUND(I302*H302,2)</f>
        <v>0</v>
      </c>
      <c r="BL302" s="17" t="s">
        <v>217</v>
      </c>
      <c r="BM302" s="225" t="s">
        <v>599</v>
      </c>
    </row>
    <row r="303" s="2" customFormat="1" ht="24.15" customHeight="1">
      <c r="A303" s="38"/>
      <c r="B303" s="39"/>
      <c r="C303" s="214" t="s">
        <v>600</v>
      </c>
      <c r="D303" s="214" t="s">
        <v>137</v>
      </c>
      <c r="E303" s="215" t="s">
        <v>601</v>
      </c>
      <c r="F303" s="216" t="s">
        <v>602</v>
      </c>
      <c r="G303" s="217" t="s">
        <v>140</v>
      </c>
      <c r="H303" s="218">
        <v>2</v>
      </c>
      <c r="I303" s="219"/>
      <c r="J303" s="220">
        <f>ROUND(I303*H303,2)</f>
        <v>0</v>
      </c>
      <c r="K303" s="216" t="s">
        <v>141</v>
      </c>
      <c r="L303" s="44"/>
      <c r="M303" s="221" t="s">
        <v>1</v>
      </c>
      <c r="N303" s="222" t="s">
        <v>42</v>
      </c>
      <c r="O303" s="91"/>
      <c r="P303" s="223">
        <f>O303*H303</f>
        <v>0</v>
      </c>
      <c r="Q303" s="223">
        <v>0.00022000000000000001</v>
      </c>
      <c r="R303" s="223">
        <f>Q303*H303</f>
        <v>0.00044000000000000002</v>
      </c>
      <c r="S303" s="223">
        <v>0</v>
      </c>
      <c r="T303" s="224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5" t="s">
        <v>217</v>
      </c>
      <c r="AT303" s="225" t="s">
        <v>137</v>
      </c>
      <c r="AU303" s="225" t="s">
        <v>143</v>
      </c>
      <c r="AY303" s="17" t="s">
        <v>134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7" t="s">
        <v>143</v>
      </c>
      <c r="BK303" s="226">
        <f>ROUND(I303*H303,2)</f>
        <v>0</v>
      </c>
      <c r="BL303" s="17" t="s">
        <v>217</v>
      </c>
      <c r="BM303" s="225" t="s">
        <v>603</v>
      </c>
    </row>
    <row r="304" s="2" customFormat="1" ht="33" customHeight="1">
      <c r="A304" s="38"/>
      <c r="B304" s="39"/>
      <c r="C304" s="214" t="s">
        <v>604</v>
      </c>
      <c r="D304" s="214" t="s">
        <v>137</v>
      </c>
      <c r="E304" s="215" t="s">
        <v>605</v>
      </c>
      <c r="F304" s="216" t="s">
        <v>606</v>
      </c>
      <c r="G304" s="217" t="s">
        <v>140</v>
      </c>
      <c r="H304" s="218">
        <v>1</v>
      </c>
      <c r="I304" s="219"/>
      <c r="J304" s="220">
        <f>ROUND(I304*H304,2)</f>
        <v>0</v>
      </c>
      <c r="K304" s="216" t="s">
        <v>141</v>
      </c>
      <c r="L304" s="44"/>
      <c r="M304" s="221" t="s">
        <v>1</v>
      </c>
      <c r="N304" s="222" t="s">
        <v>42</v>
      </c>
      <c r="O304" s="91"/>
      <c r="P304" s="223">
        <f>O304*H304</f>
        <v>0</v>
      </c>
      <c r="Q304" s="223">
        <v>0.00033</v>
      </c>
      <c r="R304" s="223">
        <f>Q304*H304</f>
        <v>0.00033</v>
      </c>
      <c r="S304" s="223">
        <v>0</v>
      </c>
      <c r="T304" s="224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5" t="s">
        <v>217</v>
      </c>
      <c r="AT304" s="225" t="s">
        <v>137</v>
      </c>
      <c r="AU304" s="225" t="s">
        <v>143</v>
      </c>
      <c r="AY304" s="17" t="s">
        <v>134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7" t="s">
        <v>143</v>
      </c>
      <c r="BK304" s="226">
        <f>ROUND(I304*H304,2)</f>
        <v>0</v>
      </c>
      <c r="BL304" s="17" t="s">
        <v>217</v>
      </c>
      <c r="BM304" s="225" t="s">
        <v>607</v>
      </c>
    </row>
    <row r="305" s="2" customFormat="1" ht="24.15" customHeight="1">
      <c r="A305" s="38"/>
      <c r="B305" s="39"/>
      <c r="C305" s="214" t="s">
        <v>608</v>
      </c>
      <c r="D305" s="214" t="s">
        <v>137</v>
      </c>
      <c r="E305" s="215" t="s">
        <v>609</v>
      </c>
      <c r="F305" s="216" t="s">
        <v>610</v>
      </c>
      <c r="G305" s="217" t="s">
        <v>140</v>
      </c>
      <c r="H305" s="218">
        <v>2</v>
      </c>
      <c r="I305" s="219"/>
      <c r="J305" s="220">
        <f>ROUND(I305*H305,2)</f>
        <v>0</v>
      </c>
      <c r="K305" s="216" t="s">
        <v>141</v>
      </c>
      <c r="L305" s="44"/>
      <c r="M305" s="221" t="s">
        <v>1</v>
      </c>
      <c r="N305" s="222" t="s">
        <v>42</v>
      </c>
      <c r="O305" s="91"/>
      <c r="P305" s="223">
        <f>O305*H305</f>
        <v>0</v>
      </c>
      <c r="Q305" s="223">
        <v>0.00035</v>
      </c>
      <c r="R305" s="223">
        <f>Q305*H305</f>
        <v>0.00069999999999999999</v>
      </c>
      <c r="S305" s="223">
        <v>0</v>
      </c>
      <c r="T305" s="224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5" t="s">
        <v>217</v>
      </c>
      <c r="AT305" s="225" t="s">
        <v>137</v>
      </c>
      <c r="AU305" s="225" t="s">
        <v>143</v>
      </c>
      <c r="AY305" s="17" t="s">
        <v>134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7" t="s">
        <v>143</v>
      </c>
      <c r="BK305" s="226">
        <f>ROUND(I305*H305,2)</f>
        <v>0</v>
      </c>
      <c r="BL305" s="17" t="s">
        <v>217</v>
      </c>
      <c r="BM305" s="225" t="s">
        <v>611</v>
      </c>
    </row>
    <row r="306" s="2" customFormat="1" ht="55.5" customHeight="1">
      <c r="A306" s="38"/>
      <c r="B306" s="39"/>
      <c r="C306" s="214" t="s">
        <v>612</v>
      </c>
      <c r="D306" s="214" t="s">
        <v>137</v>
      </c>
      <c r="E306" s="215" t="s">
        <v>613</v>
      </c>
      <c r="F306" s="216" t="s">
        <v>614</v>
      </c>
      <c r="G306" s="217" t="s">
        <v>269</v>
      </c>
      <c r="H306" s="218">
        <v>0.0050000000000000001</v>
      </c>
      <c r="I306" s="219"/>
      <c r="J306" s="220">
        <f>ROUND(I306*H306,2)</f>
        <v>0</v>
      </c>
      <c r="K306" s="216" t="s">
        <v>141</v>
      </c>
      <c r="L306" s="44"/>
      <c r="M306" s="221" t="s">
        <v>1</v>
      </c>
      <c r="N306" s="222" t="s">
        <v>42</v>
      </c>
      <c r="O306" s="91"/>
      <c r="P306" s="223">
        <f>O306*H306</f>
        <v>0</v>
      </c>
      <c r="Q306" s="223">
        <v>0</v>
      </c>
      <c r="R306" s="223">
        <f>Q306*H306</f>
        <v>0</v>
      </c>
      <c r="S306" s="223">
        <v>0</v>
      </c>
      <c r="T306" s="224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5" t="s">
        <v>217</v>
      </c>
      <c r="AT306" s="225" t="s">
        <v>137</v>
      </c>
      <c r="AU306" s="225" t="s">
        <v>143</v>
      </c>
      <c r="AY306" s="17" t="s">
        <v>134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7" t="s">
        <v>143</v>
      </c>
      <c r="BK306" s="226">
        <f>ROUND(I306*H306,2)</f>
        <v>0</v>
      </c>
      <c r="BL306" s="17" t="s">
        <v>217</v>
      </c>
      <c r="BM306" s="225" t="s">
        <v>615</v>
      </c>
    </row>
    <row r="307" s="12" customFormat="1" ht="22.8" customHeight="1">
      <c r="A307" s="12"/>
      <c r="B307" s="198"/>
      <c r="C307" s="199"/>
      <c r="D307" s="200" t="s">
        <v>75</v>
      </c>
      <c r="E307" s="212" t="s">
        <v>616</v>
      </c>
      <c r="F307" s="212" t="s">
        <v>617</v>
      </c>
      <c r="G307" s="199"/>
      <c r="H307" s="199"/>
      <c r="I307" s="202"/>
      <c r="J307" s="213">
        <f>BK307</f>
        <v>0</v>
      </c>
      <c r="K307" s="199"/>
      <c r="L307" s="204"/>
      <c r="M307" s="205"/>
      <c r="N307" s="206"/>
      <c r="O307" s="206"/>
      <c r="P307" s="207">
        <f>SUM(P308:P312)</f>
        <v>0</v>
      </c>
      <c r="Q307" s="206"/>
      <c r="R307" s="207">
        <f>SUM(R308:R312)</f>
        <v>0.10778</v>
      </c>
      <c r="S307" s="206"/>
      <c r="T307" s="208">
        <f>SUM(T308:T312)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09" t="s">
        <v>143</v>
      </c>
      <c r="AT307" s="210" t="s">
        <v>75</v>
      </c>
      <c r="AU307" s="210" t="s">
        <v>84</v>
      </c>
      <c r="AY307" s="209" t="s">
        <v>134</v>
      </c>
      <c r="BK307" s="211">
        <f>SUM(BK308:BK312)</f>
        <v>0</v>
      </c>
    </row>
    <row r="308" s="2" customFormat="1" ht="49.05" customHeight="1">
      <c r="A308" s="38"/>
      <c r="B308" s="39"/>
      <c r="C308" s="214" t="s">
        <v>618</v>
      </c>
      <c r="D308" s="214" t="s">
        <v>137</v>
      </c>
      <c r="E308" s="215" t="s">
        <v>619</v>
      </c>
      <c r="F308" s="216" t="s">
        <v>620</v>
      </c>
      <c r="G308" s="217" t="s">
        <v>140</v>
      </c>
      <c r="H308" s="218">
        <v>1</v>
      </c>
      <c r="I308" s="219"/>
      <c r="J308" s="220">
        <f>ROUND(I308*H308,2)</f>
        <v>0</v>
      </c>
      <c r="K308" s="216" t="s">
        <v>141</v>
      </c>
      <c r="L308" s="44"/>
      <c r="M308" s="221" t="s">
        <v>1</v>
      </c>
      <c r="N308" s="222" t="s">
        <v>42</v>
      </c>
      <c r="O308" s="91"/>
      <c r="P308" s="223">
        <f>O308*H308</f>
        <v>0</v>
      </c>
      <c r="Q308" s="223">
        <v>0.041320000000000003</v>
      </c>
      <c r="R308" s="223">
        <f>Q308*H308</f>
        <v>0.041320000000000003</v>
      </c>
      <c r="S308" s="223">
        <v>0</v>
      </c>
      <c r="T308" s="224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5" t="s">
        <v>217</v>
      </c>
      <c r="AT308" s="225" t="s">
        <v>137</v>
      </c>
      <c r="AU308" s="225" t="s">
        <v>143</v>
      </c>
      <c r="AY308" s="17" t="s">
        <v>134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7" t="s">
        <v>143</v>
      </c>
      <c r="BK308" s="226">
        <f>ROUND(I308*H308,2)</f>
        <v>0</v>
      </c>
      <c r="BL308" s="17" t="s">
        <v>217</v>
      </c>
      <c r="BM308" s="225" t="s">
        <v>621</v>
      </c>
    </row>
    <row r="309" s="2" customFormat="1" ht="49.05" customHeight="1">
      <c r="A309" s="38"/>
      <c r="B309" s="39"/>
      <c r="C309" s="214" t="s">
        <v>622</v>
      </c>
      <c r="D309" s="214" t="s">
        <v>137</v>
      </c>
      <c r="E309" s="215" t="s">
        <v>623</v>
      </c>
      <c r="F309" s="216" t="s">
        <v>624</v>
      </c>
      <c r="G309" s="217" t="s">
        <v>140</v>
      </c>
      <c r="H309" s="218">
        <v>1</v>
      </c>
      <c r="I309" s="219"/>
      <c r="J309" s="220">
        <f>ROUND(I309*H309,2)</f>
        <v>0</v>
      </c>
      <c r="K309" s="216" t="s">
        <v>141</v>
      </c>
      <c r="L309" s="44"/>
      <c r="M309" s="221" t="s">
        <v>1</v>
      </c>
      <c r="N309" s="222" t="s">
        <v>42</v>
      </c>
      <c r="O309" s="91"/>
      <c r="P309" s="223">
        <f>O309*H309</f>
        <v>0</v>
      </c>
      <c r="Q309" s="223">
        <v>0.054359999999999999</v>
      </c>
      <c r="R309" s="223">
        <f>Q309*H309</f>
        <v>0.054359999999999999</v>
      </c>
      <c r="S309" s="223">
        <v>0</v>
      </c>
      <c r="T309" s="224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5" t="s">
        <v>217</v>
      </c>
      <c r="AT309" s="225" t="s">
        <v>137</v>
      </c>
      <c r="AU309" s="225" t="s">
        <v>143</v>
      </c>
      <c r="AY309" s="17" t="s">
        <v>134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7" t="s">
        <v>143</v>
      </c>
      <c r="BK309" s="226">
        <f>ROUND(I309*H309,2)</f>
        <v>0</v>
      </c>
      <c r="BL309" s="17" t="s">
        <v>217</v>
      </c>
      <c r="BM309" s="225" t="s">
        <v>625</v>
      </c>
    </row>
    <row r="310" s="2" customFormat="1" ht="24.15" customHeight="1">
      <c r="A310" s="38"/>
      <c r="B310" s="39"/>
      <c r="C310" s="214" t="s">
        <v>626</v>
      </c>
      <c r="D310" s="214" t="s">
        <v>137</v>
      </c>
      <c r="E310" s="215" t="s">
        <v>627</v>
      </c>
      <c r="F310" s="216" t="s">
        <v>628</v>
      </c>
      <c r="G310" s="217" t="s">
        <v>140</v>
      </c>
      <c r="H310" s="218">
        <v>1</v>
      </c>
      <c r="I310" s="219"/>
      <c r="J310" s="220">
        <f>ROUND(I310*H310,2)</f>
        <v>0</v>
      </c>
      <c r="K310" s="216" t="s">
        <v>141</v>
      </c>
      <c r="L310" s="44"/>
      <c r="M310" s="221" t="s">
        <v>1</v>
      </c>
      <c r="N310" s="222" t="s">
        <v>42</v>
      </c>
      <c r="O310" s="91"/>
      <c r="P310" s="223">
        <f>O310*H310</f>
        <v>0</v>
      </c>
      <c r="Q310" s="223">
        <v>0</v>
      </c>
      <c r="R310" s="223">
        <f>Q310*H310</f>
        <v>0</v>
      </c>
      <c r="S310" s="223">
        <v>0</v>
      </c>
      <c r="T310" s="224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5" t="s">
        <v>217</v>
      </c>
      <c r="AT310" s="225" t="s">
        <v>137</v>
      </c>
      <c r="AU310" s="225" t="s">
        <v>143</v>
      </c>
      <c r="AY310" s="17" t="s">
        <v>134</v>
      </c>
      <c r="BE310" s="226">
        <f>IF(N310="základní",J310,0)</f>
        <v>0</v>
      </c>
      <c r="BF310" s="226">
        <f>IF(N310="snížená",J310,0)</f>
        <v>0</v>
      </c>
      <c r="BG310" s="226">
        <f>IF(N310="zákl. přenesená",J310,0)</f>
        <v>0</v>
      </c>
      <c r="BH310" s="226">
        <f>IF(N310="sníž. přenesená",J310,0)</f>
        <v>0</v>
      </c>
      <c r="BI310" s="226">
        <f>IF(N310="nulová",J310,0)</f>
        <v>0</v>
      </c>
      <c r="BJ310" s="17" t="s">
        <v>143</v>
      </c>
      <c r="BK310" s="226">
        <f>ROUND(I310*H310,2)</f>
        <v>0</v>
      </c>
      <c r="BL310" s="17" t="s">
        <v>217</v>
      </c>
      <c r="BM310" s="225" t="s">
        <v>629</v>
      </c>
    </row>
    <row r="311" s="2" customFormat="1" ht="24.15" customHeight="1">
      <c r="A311" s="38"/>
      <c r="B311" s="39"/>
      <c r="C311" s="260" t="s">
        <v>630</v>
      </c>
      <c r="D311" s="260" t="s">
        <v>352</v>
      </c>
      <c r="E311" s="261" t="s">
        <v>631</v>
      </c>
      <c r="F311" s="262" t="s">
        <v>632</v>
      </c>
      <c r="G311" s="263" t="s">
        <v>140</v>
      </c>
      <c r="H311" s="264">
        <v>1</v>
      </c>
      <c r="I311" s="265"/>
      <c r="J311" s="266">
        <f>ROUND(I311*H311,2)</f>
        <v>0</v>
      </c>
      <c r="K311" s="262" t="s">
        <v>141</v>
      </c>
      <c r="L311" s="267"/>
      <c r="M311" s="268" t="s">
        <v>1</v>
      </c>
      <c r="N311" s="269" t="s">
        <v>42</v>
      </c>
      <c r="O311" s="91"/>
      <c r="P311" s="223">
        <f>O311*H311</f>
        <v>0</v>
      </c>
      <c r="Q311" s="223">
        <v>0.0121</v>
      </c>
      <c r="R311" s="223">
        <f>Q311*H311</f>
        <v>0.0121</v>
      </c>
      <c r="S311" s="223">
        <v>0</v>
      </c>
      <c r="T311" s="224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5" t="s">
        <v>298</v>
      </c>
      <c r="AT311" s="225" t="s">
        <v>352</v>
      </c>
      <c r="AU311" s="225" t="s">
        <v>143</v>
      </c>
      <c r="AY311" s="17" t="s">
        <v>134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7" t="s">
        <v>143</v>
      </c>
      <c r="BK311" s="226">
        <f>ROUND(I311*H311,2)</f>
        <v>0</v>
      </c>
      <c r="BL311" s="17" t="s">
        <v>217</v>
      </c>
      <c r="BM311" s="225" t="s">
        <v>633</v>
      </c>
    </row>
    <row r="312" s="2" customFormat="1" ht="55.5" customHeight="1">
      <c r="A312" s="38"/>
      <c r="B312" s="39"/>
      <c r="C312" s="214" t="s">
        <v>634</v>
      </c>
      <c r="D312" s="214" t="s">
        <v>137</v>
      </c>
      <c r="E312" s="215" t="s">
        <v>635</v>
      </c>
      <c r="F312" s="216" t="s">
        <v>636</v>
      </c>
      <c r="G312" s="217" t="s">
        <v>269</v>
      </c>
      <c r="H312" s="218">
        <v>0.108</v>
      </c>
      <c r="I312" s="219"/>
      <c r="J312" s="220">
        <f>ROUND(I312*H312,2)</f>
        <v>0</v>
      </c>
      <c r="K312" s="216" t="s">
        <v>141</v>
      </c>
      <c r="L312" s="44"/>
      <c r="M312" s="221" t="s">
        <v>1</v>
      </c>
      <c r="N312" s="222" t="s">
        <v>42</v>
      </c>
      <c r="O312" s="91"/>
      <c r="P312" s="223">
        <f>O312*H312</f>
        <v>0</v>
      </c>
      <c r="Q312" s="223">
        <v>0</v>
      </c>
      <c r="R312" s="223">
        <f>Q312*H312</f>
        <v>0</v>
      </c>
      <c r="S312" s="223">
        <v>0</v>
      </c>
      <c r="T312" s="224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5" t="s">
        <v>217</v>
      </c>
      <c r="AT312" s="225" t="s">
        <v>137</v>
      </c>
      <c r="AU312" s="225" t="s">
        <v>143</v>
      </c>
      <c r="AY312" s="17" t="s">
        <v>134</v>
      </c>
      <c r="BE312" s="226">
        <f>IF(N312="základní",J312,0)</f>
        <v>0</v>
      </c>
      <c r="BF312" s="226">
        <f>IF(N312="snížená",J312,0)</f>
        <v>0</v>
      </c>
      <c r="BG312" s="226">
        <f>IF(N312="zákl. přenesená",J312,0)</f>
        <v>0</v>
      </c>
      <c r="BH312" s="226">
        <f>IF(N312="sníž. přenesená",J312,0)</f>
        <v>0</v>
      </c>
      <c r="BI312" s="226">
        <f>IF(N312="nulová",J312,0)</f>
        <v>0</v>
      </c>
      <c r="BJ312" s="17" t="s">
        <v>143</v>
      </c>
      <c r="BK312" s="226">
        <f>ROUND(I312*H312,2)</f>
        <v>0</v>
      </c>
      <c r="BL312" s="17" t="s">
        <v>217</v>
      </c>
      <c r="BM312" s="225" t="s">
        <v>637</v>
      </c>
    </row>
    <row r="313" s="12" customFormat="1" ht="22.8" customHeight="1">
      <c r="A313" s="12"/>
      <c r="B313" s="198"/>
      <c r="C313" s="199"/>
      <c r="D313" s="200" t="s">
        <v>75</v>
      </c>
      <c r="E313" s="212" t="s">
        <v>481</v>
      </c>
      <c r="F313" s="212" t="s">
        <v>638</v>
      </c>
      <c r="G313" s="199"/>
      <c r="H313" s="199"/>
      <c r="I313" s="202"/>
      <c r="J313" s="213">
        <f>BK313</f>
        <v>0</v>
      </c>
      <c r="K313" s="199"/>
      <c r="L313" s="204"/>
      <c r="M313" s="205"/>
      <c r="N313" s="206"/>
      <c r="O313" s="206"/>
      <c r="P313" s="207">
        <f>SUM(P314:P361)</f>
        <v>0</v>
      </c>
      <c r="Q313" s="206"/>
      <c r="R313" s="207">
        <f>SUM(R314:R361)</f>
        <v>0.054050000000000001</v>
      </c>
      <c r="S313" s="206"/>
      <c r="T313" s="208">
        <f>SUM(T314:T361)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09" t="s">
        <v>143</v>
      </c>
      <c r="AT313" s="210" t="s">
        <v>75</v>
      </c>
      <c r="AU313" s="210" t="s">
        <v>84</v>
      </c>
      <c r="AY313" s="209" t="s">
        <v>134</v>
      </c>
      <c r="BK313" s="211">
        <f>SUM(BK314:BK361)</f>
        <v>0</v>
      </c>
    </row>
    <row r="314" s="2" customFormat="1" ht="16.5" customHeight="1">
      <c r="A314" s="38"/>
      <c r="B314" s="39"/>
      <c r="C314" s="214" t="s">
        <v>639</v>
      </c>
      <c r="D314" s="214" t="s">
        <v>137</v>
      </c>
      <c r="E314" s="215" t="s">
        <v>640</v>
      </c>
      <c r="F314" s="216" t="s">
        <v>641</v>
      </c>
      <c r="G314" s="217" t="s">
        <v>642</v>
      </c>
      <c r="H314" s="218">
        <v>3</v>
      </c>
      <c r="I314" s="219"/>
      <c r="J314" s="220">
        <f>ROUND(I314*H314,2)</f>
        <v>0</v>
      </c>
      <c r="K314" s="216" t="s">
        <v>1</v>
      </c>
      <c r="L314" s="44"/>
      <c r="M314" s="221" t="s">
        <v>1</v>
      </c>
      <c r="N314" s="222" t="s">
        <v>42</v>
      </c>
      <c r="O314" s="91"/>
      <c r="P314" s="223">
        <f>O314*H314</f>
        <v>0</v>
      </c>
      <c r="Q314" s="223">
        <v>0</v>
      </c>
      <c r="R314" s="223">
        <f>Q314*H314</f>
        <v>0</v>
      </c>
      <c r="S314" s="223">
        <v>0</v>
      </c>
      <c r="T314" s="224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5" t="s">
        <v>217</v>
      </c>
      <c r="AT314" s="225" t="s">
        <v>137</v>
      </c>
      <c r="AU314" s="225" t="s">
        <v>143</v>
      </c>
      <c r="AY314" s="17" t="s">
        <v>134</v>
      </c>
      <c r="BE314" s="226">
        <f>IF(N314="základní",J314,0)</f>
        <v>0</v>
      </c>
      <c r="BF314" s="226">
        <f>IF(N314="snížená",J314,0)</f>
        <v>0</v>
      </c>
      <c r="BG314" s="226">
        <f>IF(N314="zákl. přenesená",J314,0)</f>
        <v>0</v>
      </c>
      <c r="BH314" s="226">
        <f>IF(N314="sníž. přenesená",J314,0)</f>
        <v>0</v>
      </c>
      <c r="BI314" s="226">
        <f>IF(N314="nulová",J314,0)</f>
        <v>0</v>
      </c>
      <c r="BJ314" s="17" t="s">
        <v>143</v>
      </c>
      <c r="BK314" s="226">
        <f>ROUND(I314*H314,2)</f>
        <v>0</v>
      </c>
      <c r="BL314" s="17" t="s">
        <v>217</v>
      </c>
      <c r="BM314" s="225" t="s">
        <v>643</v>
      </c>
    </row>
    <row r="315" s="2" customFormat="1" ht="24.15" customHeight="1">
      <c r="A315" s="38"/>
      <c r="B315" s="39"/>
      <c r="C315" s="214" t="s">
        <v>644</v>
      </c>
      <c r="D315" s="214" t="s">
        <v>137</v>
      </c>
      <c r="E315" s="215" t="s">
        <v>645</v>
      </c>
      <c r="F315" s="216" t="s">
        <v>646</v>
      </c>
      <c r="G315" s="217" t="s">
        <v>642</v>
      </c>
      <c r="H315" s="218">
        <v>7</v>
      </c>
      <c r="I315" s="219"/>
      <c r="J315" s="220">
        <f>ROUND(I315*H315,2)</f>
        <v>0</v>
      </c>
      <c r="K315" s="216" t="s">
        <v>1</v>
      </c>
      <c r="L315" s="44"/>
      <c r="M315" s="221" t="s">
        <v>1</v>
      </c>
      <c r="N315" s="222" t="s">
        <v>42</v>
      </c>
      <c r="O315" s="91"/>
      <c r="P315" s="223">
        <f>O315*H315</f>
        <v>0</v>
      </c>
      <c r="Q315" s="223">
        <v>0</v>
      </c>
      <c r="R315" s="223">
        <f>Q315*H315</f>
        <v>0</v>
      </c>
      <c r="S315" s="223">
        <v>0</v>
      </c>
      <c r="T315" s="224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5" t="s">
        <v>217</v>
      </c>
      <c r="AT315" s="225" t="s">
        <v>137</v>
      </c>
      <c r="AU315" s="225" t="s">
        <v>143</v>
      </c>
      <c r="AY315" s="17" t="s">
        <v>134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7" t="s">
        <v>143</v>
      </c>
      <c r="BK315" s="226">
        <f>ROUND(I315*H315,2)</f>
        <v>0</v>
      </c>
      <c r="BL315" s="17" t="s">
        <v>217</v>
      </c>
      <c r="BM315" s="225" t="s">
        <v>647</v>
      </c>
    </row>
    <row r="316" s="2" customFormat="1" ht="24.15" customHeight="1">
      <c r="A316" s="38"/>
      <c r="B316" s="39"/>
      <c r="C316" s="214" t="s">
        <v>648</v>
      </c>
      <c r="D316" s="214" t="s">
        <v>137</v>
      </c>
      <c r="E316" s="215" t="s">
        <v>649</v>
      </c>
      <c r="F316" s="216" t="s">
        <v>650</v>
      </c>
      <c r="G316" s="217" t="s">
        <v>642</v>
      </c>
      <c r="H316" s="218">
        <v>25</v>
      </c>
      <c r="I316" s="219"/>
      <c r="J316" s="220">
        <f>ROUND(I316*H316,2)</f>
        <v>0</v>
      </c>
      <c r="K316" s="216" t="s">
        <v>1</v>
      </c>
      <c r="L316" s="44"/>
      <c r="M316" s="221" t="s">
        <v>1</v>
      </c>
      <c r="N316" s="222" t="s">
        <v>42</v>
      </c>
      <c r="O316" s="91"/>
      <c r="P316" s="223">
        <f>O316*H316</f>
        <v>0</v>
      </c>
      <c r="Q316" s="223">
        <v>0</v>
      </c>
      <c r="R316" s="223">
        <f>Q316*H316</f>
        <v>0</v>
      </c>
      <c r="S316" s="223">
        <v>0</v>
      </c>
      <c r="T316" s="224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5" t="s">
        <v>217</v>
      </c>
      <c r="AT316" s="225" t="s">
        <v>137</v>
      </c>
      <c r="AU316" s="225" t="s">
        <v>143</v>
      </c>
      <c r="AY316" s="17" t="s">
        <v>134</v>
      </c>
      <c r="BE316" s="226">
        <f>IF(N316="základní",J316,0)</f>
        <v>0</v>
      </c>
      <c r="BF316" s="226">
        <f>IF(N316="snížená",J316,0)</f>
        <v>0</v>
      </c>
      <c r="BG316" s="226">
        <f>IF(N316="zákl. přenesená",J316,0)</f>
        <v>0</v>
      </c>
      <c r="BH316" s="226">
        <f>IF(N316="sníž. přenesená",J316,0)</f>
        <v>0</v>
      </c>
      <c r="BI316" s="226">
        <f>IF(N316="nulová",J316,0)</f>
        <v>0</v>
      </c>
      <c r="BJ316" s="17" t="s">
        <v>143</v>
      </c>
      <c r="BK316" s="226">
        <f>ROUND(I316*H316,2)</f>
        <v>0</v>
      </c>
      <c r="BL316" s="17" t="s">
        <v>217</v>
      </c>
      <c r="BM316" s="225" t="s">
        <v>651</v>
      </c>
    </row>
    <row r="317" s="2" customFormat="1" ht="16.5" customHeight="1">
      <c r="A317" s="38"/>
      <c r="B317" s="39"/>
      <c r="C317" s="214" t="s">
        <v>652</v>
      </c>
      <c r="D317" s="214" t="s">
        <v>137</v>
      </c>
      <c r="E317" s="215" t="s">
        <v>653</v>
      </c>
      <c r="F317" s="216" t="s">
        <v>654</v>
      </c>
      <c r="G317" s="217" t="s">
        <v>655</v>
      </c>
      <c r="H317" s="218">
        <v>1</v>
      </c>
      <c r="I317" s="219"/>
      <c r="J317" s="220">
        <f>ROUND(I317*H317,2)</f>
        <v>0</v>
      </c>
      <c r="K317" s="216" t="s">
        <v>1</v>
      </c>
      <c r="L317" s="44"/>
      <c r="M317" s="221" t="s">
        <v>1</v>
      </c>
      <c r="N317" s="222" t="s">
        <v>42</v>
      </c>
      <c r="O317" s="91"/>
      <c r="P317" s="223">
        <f>O317*H317</f>
        <v>0</v>
      </c>
      <c r="Q317" s="223">
        <v>0</v>
      </c>
      <c r="R317" s="223">
        <f>Q317*H317</f>
        <v>0</v>
      </c>
      <c r="S317" s="223">
        <v>0</v>
      </c>
      <c r="T317" s="224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5" t="s">
        <v>217</v>
      </c>
      <c r="AT317" s="225" t="s">
        <v>137</v>
      </c>
      <c r="AU317" s="225" t="s">
        <v>143</v>
      </c>
      <c r="AY317" s="17" t="s">
        <v>134</v>
      </c>
      <c r="BE317" s="226">
        <f>IF(N317="základní",J317,0)</f>
        <v>0</v>
      </c>
      <c r="BF317" s="226">
        <f>IF(N317="snížená",J317,0)</f>
        <v>0</v>
      </c>
      <c r="BG317" s="226">
        <f>IF(N317="zákl. přenesená",J317,0)</f>
        <v>0</v>
      </c>
      <c r="BH317" s="226">
        <f>IF(N317="sníž. přenesená",J317,0)</f>
        <v>0</v>
      </c>
      <c r="BI317" s="226">
        <f>IF(N317="nulová",J317,0)</f>
        <v>0</v>
      </c>
      <c r="BJ317" s="17" t="s">
        <v>143</v>
      </c>
      <c r="BK317" s="226">
        <f>ROUND(I317*H317,2)</f>
        <v>0</v>
      </c>
      <c r="BL317" s="17" t="s">
        <v>217</v>
      </c>
      <c r="BM317" s="225" t="s">
        <v>656</v>
      </c>
    </row>
    <row r="318" s="2" customFormat="1" ht="16.5" customHeight="1">
      <c r="A318" s="38"/>
      <c r="B318" s="39"/>
      <c r="C318" s="214" t="s">
        <v>657</v>
      </c>
      <c r="D318" s="214" t="s">
        <v>137</v>
      </c>
      <c r="E318" s="215" t="s">
        <v>658</v>
      </c>
      <c r="F318" s="216" t="s">
        <v>289</v>
      </c>
      <c r="G318" s="217" t="s">
        <v>655</v>
      </c>
      <c r="H318" s="218">
        <v>1</v>
      </c>
      <c r="I318" s="219"/>
      <c r="J318" s="220">
        <f>ROUND(I318*H318,2)</f>
        <v>0</v>
      </c>
      <c r="K318" s="216" t="s">
        <v>1</v>
      </c>
      <c r="L318" s="44"/>
      <c r="M318" s="221" t="s">
        <v>1</v>
      </c>
      <c r="N318" s="222" t="s">
        <v>42</v>
      </c>
      <c r="O318" s="91"/>
      <c r="P318" s="223">
        <f>O318*H318</f>
        <v>0</v>
      </c>
      <c r="Q318" s="223">
        <v>0</v>
      </c>
      <c r="R318" s="223">
        <f>Q318*H318</f>
        <v>0</v>
      </c>
      <c r="S318" s="223">
        <v>0</v>
      </c>
      <c r="T318" s="224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5" t="s">
        <v>217</v>
      </c>
      <c r="AT318" s="225" t="s">
        <v>137</v>
      </c>
      <c r="AU318" s="225" t="s">
        <v>143</v>
      </c>
      <c r="AY318" s="17" t="s">
        <v>134</v>
      </c>
      <c r="BE318" s="226">
        <f>IF(N318="základní",J318,0)</f>
        <v>0</v>
      </c>
      <c r="BF318" s="226">
        <f>IF(N318="snížená",J318,0)</f>
        <v>0</v>
      </c>
      <c r="BG318" s="226">
        <f>IF(N318="zákl. přenesená",J318,0)</f>
        <v>0</v>
      </c>
      <c r="BH318" s="226">
        <f>IF(N318="sníž. přenesená",J318,0)</f>
        <v>0</v>
      </c>
      <c r="BI318" s="226">
        <f>IF(N318="nulová",J318,0)</f>
        <v>0</v>
      </c>
      <c r="BJ318" s="17" t="s">
        <v>143</v>
      </c>
      <c r="BK318" s="226">
        <f>ROUND(I318*H318,2)</f>
        <v>0</v>
      </c>
      <c r="BL318" s="17" t="s">
        <v>217</v>
      </c>
      <c r="BM318" s="225" t="s">
        <v>659</v>
      </c>
    </row>
    <row r="319" s="2" customFormat="1" ht="16.5" customHeight="1">
      <c r="A319" s="38"/>
      <c r="B319" s="39"/>
      <c r="C319" s="214" t="s">
        <v>660</v>
      </c>
      <c r="D319" s="214" t="s">
        <v>137</v>
      </c>
      <c r="E319" s="215" t="s">
        <v>661</v>
      </c>
      <c r="F319" s="216" t="s">
        <v>662</v>
      </c>
      <c r="G319" s="217" t="s">
        <v>140</v>
      </c>
      <c r="H319" s="218">
        <v>1</v>
      </c>
      <c r="I319" s="219"/>
      <c r="J319" s="220">
        <f>ROUND(I319*H319,2)</f>
        <v>0</v>
      </c>
      <c r="K319" s="216" t="s">
        <v>1</v>
      </c>
      <c r="L319" s="44"/>
      <c r="M319" s="221" t="s">
        <v>1</v>
      </c>
      <c r="N319" s="222" t="s">
        <v>42</v>
      </c>
      <c r="O319" s="91"/>
      <c r="P319" s="223">
        <f>O319*H319</f>
        <v>0</v>
      </c>
      <c r="Q319" s="223">
        <v>0</v>
      </c>
      <c r="R319" s="223">
        <f>Q319*H319</f>
        <v>0</v>
      </c>
      <c r="S319" s="223">
        <v>0</v>
      </c>
      <c r="T319" s="224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5" t="s">
        <v>217</v>
      </c>
      <c r="AT319" s="225" t="s">
        <v>137</v>
      </c>
      <c r="AU319" s="225" t="s">
        <v>143</v>
      </c>
      <c r="AY319" s="17" t="s">
        <v>134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7" t="s">
        <v>143</v>
      </c>
      <c r="BK319" s="226">
        <f>ROUND(I319*H319,2)</f>
        <v>0</v>
      </c>
      <c r="BL319" s="17" t="s">
        <v>217</v>
      </c>
      <c r="BM319" s="225" t="s">
        <v>663</v>
      </c>
    </row>
    <row r="320" s="2" customFormat="1" ht="44.25" customHeight="1">
      <c r="A320" s="38"/>
      <c r="B320" s="39"/>
      <c r="C320" s="214" t="s">
        <v>664</v>
      </c>
      <c r="D320" s="214" t="s">
        <v>137</v>
      </c>
      <c r="E320" s="215" t="s">
        <v>665</v>
      </c>
      <c r="F320" s="216" t="s">
        <v>666</v>
      </c>
      <c r="G320" s="217" t="s">
        <v>163</v>
      </c>
      <c r="H320" s="218">
        <v>60</v>
      </c>
      <c r="I320" s="219"/>
      <c r="J320" s="220">
        <f>ROUND(I320*H320,2)</f>
        <v>0</v>
      </c>
      <c r="K320" s="216" t="s">
        <v>141</v>
      </c>
      <c r="L320" s="44"/>
      <c r="M320" s="221" t="s">
        <v>1</v>
      </c>
      <c r="N320" s="222" t="s">
        <v>42</v>
      </c>
      <c r="O320" s="91"/>
      <c r="P320" s="223">
        <f>O320*H320</f>
        <v>0</v>
      </c>
      <c r="Q320" s="223">
        <v>0</v>
      </c>
      <c r="R320" s="223">
        <f>Q320*H320</f>
        <v>0</v>
      </c>
      <c r="S320" s="223">
        <v>0</v>
      </c>
      <c r="T320" s="224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5" t="s">
        <v>217</v>
      </c>
      <c r="AT320" s="225" t="s">
        <v>137</v>
      </c>
      <c r="AU320" s="225" t="s">
        <v>143</v>
      </c>
      <c r="AY320" s="17" t="s">
        <v>134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7" t="s">
        <v>143</v>
      </c>
      <c r="BK320" s="226">
        <f>ROUND(I320*H320,2)</f>
        <v>0</v>
      </c>
      <c r="BL320" s="17" t="s">
        <v>217</v>
      </c>
      <c r="BM320" s="225" t="s">
        <v>667</v>
      </c>
    </row>
    <row r="321" s="2" customFormat="1" ht="21.75" customHeight="1">
      <c r="A321" s="38"/>
      <c r="B321" s="39"/>
      <c r="C321" s="260" t="s">
        <v>668</v>
      </c>
      <c r="D321" s="260" t="s">
        <v>352</v>
      </c>
      <c r="E321" s="261" t="s">
        <v>669</v>
      </c>
      <c r="F321" s="262" t="s">
        <v>670</v>
      </c>
      <c r="G321" s="263" t="s">
        <v>163</v>
      </c>
      <c r="H321" s="264">
        <v>60</v>
      </c>
      <c r="I321" s="265"/>
      <c r="J321" s="266">
        <f>ROUND(I321*H321,2)</f>
        <v>0</v>
      </c>
      <c r="K321" s="262" t="s">
        <v>141</v>
      </c>
      <c r="L321" s="267"/>
      <c r="M321" s="268" t="s">
        <v>1</v>
      </c>
      <c r="N321" s="269" t="s">
        <v>42</v>
      </c>
      <c r="O321" s="91"/>
      <c r="P321" s="223">
        <f>O321*H321</f>
        <v>0</v>
      </c>
      <c r="Q321" s="223">
        <v>6.9999999999999994E-05</v>
      </c>
      <c r="R321" s="223">
        <f>Q321*H321</f>
        <v>0.0041999999999999997</v>
      </c>
      <c r="S321" s="223">
        <v>0</v>
      </c>
      <c r="T321" s="224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5" t="s">
        <v>298</v>
      </c>
      <c r="AT321" s="225" t="s">
        <v>352</v>
      </c>
      <c r="AU321" s="225" t="s">
        <v>143</v>
      </c>
      <c r="AY321" s="17" t="s">
        <v>134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7" t="s">
        <v>143</v>
      </c>
      <c r="BK321" s="226">
        <f>ROUND(I321*H321,2)</f>
        <v>0</v>
      </c>
      <c r="BL321" s="17" t="s">
        <v>217</v>
      </c>
      <c r="BM321" s="225" t="s">
        <v>671</v>
      </c>
    </row>
    <row r="322" s="2" customFormat="1" ht="49.05" customHeight="1">
      <c r="A322" s="38"/>
      <c r="B322" s="39"/>
      <c r="C322" s="214" t="s">
        <v>672</v>
      </c>
      <c r="D322" s="214" t="s">
        <v>137</v>
      </c>
      <c r="E322" s="215" t="s">
        <v>673</v>
      </c>
      <c r="F322" s="216" t="s">
        <v>674</v>
      </c>
      <c r="G322" s="217" t="s">
        <v>140</v>
      </c>
      <c r="H322" s="218">
        <v>32</v>
      </c>
      <c r="I322" s="219"/>
      <c r="J322" s="220">
        <f>ROUND(I322*H322,2)</f>
        <v>0</v>
      </c>
      <c r="K322" s="216" t="s">
        <v>141</v>
      </c>
      <c r="L322" s="44"/>
      <c r="M322" s="221" t="s">
        <v>1</v>
      </c>
      <c r="N322" s="222" t="s">
        <v>42</v>
      </c>
      <c r="O322" s="91"/>
      <c r="P322" s="223">
        <f>O322*H322</f>
        <v>0</v>
      </c>
      <c r="Q322" s="223">
        <v>0</v>
      </c>
      <c r="R322" s="223">
        <f>Q322*H322</f>
        <v>0</v>
      </c>
      <c r="S322" s="223">
        <v>0</v>
      </c>
      <c r="T322" s="224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5" t="s">
        <v>217</v>
      </c>
      <c r="AT322" s="225" t="s">
        <v>137</v>
      </c>
      <c r="AU322" s="225" t="s">
        <v>143</v>
      </c>
      <c r="AY322" s="17" t="s">
        <v>134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7" t="s">
        <v>143</v>
      </c>
      <c r="BK322" s="226">
        <f>ROUND(I322*H322,2)</f>
        <v>0</v>
      </c>
      <c r="BL322" s="17" t="s">
        <v>217</v>
      </c>
      <c r="BM322" s="225" t="s">
        <v>675</v>
      </c>
    </row>
    <row r="323" s="2" customFormat="1" ht="24.15" customHeight="1">
      <c r="A323" s="38"/>
      <c r="B323" s="39"/>
      <c r="C323" s="260" t="s">
        <v>676</v>
      </c>
      <c r="D323" s="260" t="s">
        <v>352</v>
      </c>
      <c r="E323" s="261" t="s">
        <v>677</v>
      </c>
      <c r="F323" s="262" t="s">
        <v>678</v>
      </c>
      <c r="G323" s="263" t="s">
        <v>140</v>
      </c>
      <c r="H323" s="264">
        <v>32</v>
      </c>
      <c r="I323" s="265"/>
      <c r="J323" s="266">
        <f>ROUND(I323*H323,2)</f>
        <v>0</v>
      </c>
      <c r="K323" s="262" t="s">
        <v>141</v>
      </c>
      <c r="L323" s="267"/>
      <c r="M323" s="268" t="s">
        <v>1</v>
      </c>
      <c r="N323" s="269" t="s">
        <v>42</v>
      </c>
      <c r="O323" s="91"/>
      <c r="P323" s="223">
        <f>O323*H323</f>
        <v>0</v>
      </c>
      <c r="Q323" s="223">
        <v>9.0000000000000006E-05</v>
      </c>
      <c r="R323" s="223">
        <f>Q323*H323</f>
        <v>0.0028800000000000002</v>
      </c>
      <c r="S323" s="223">
        <v>0</v>
      </c>
      <c r="T323" s="224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5" t="s">
        <v>298</v>
      </c>
      <c r="AT323" s="225" t="s">
        <v>352</v>
      </c>
      <c r="AU323" s="225" t="s">
        <v>143</v>
      </c>
      <c r="AY323" s="17" t="s">
        <v>134</v>
      </c>
      <c r="BE323" s="226">
        <f>IF(N323="základní",J323,0)</f>
        <v>0</v>
      </c>
      <c r="BF323" s="226">
        <f>IF(N323="snížená",J323,0)</f>
        <v>0</v>
      </c>
      <c r="BG323" s="226">
        <f>IF(N323="zákl. přenesená",J323,0)</f>
        <v>0</v>
      </c>
      <c r="BH323" s="226">
        <f>IF(N323="sníž. přenesená",J323,0)</f>
        <v>0</v>
      </c>
      <c r="BI323" s="226">
        <f>IF(N323="nulová",J323,0)</f>
        <v>0</v>
      </c>
      <c r="BJ323" s="17" t="s">
        <v>143</v>
      </c>
      <c r="BK323" s="226">
        <f>ROUND(I323*H323,2)</f>
        <v>0</v>
      </c>
      <c r="BL323" s="17" t="s">
        <v>217</v>
      </c>
      <c r="BM323" s="225" t="s">
        <v>679</v>
      </c>
    </row>
    <row r="324" s="2" customFormat="1" ht="44.25" customHeight="1">
      <c r="A324" s="38"/>
      <c r="B324" s="39"/>
      <c r="C324" s="214" t="s">
        <v>680</v>
      </c>
      <c r="D324" s="214" t="s">
        <v>137</v>
      </c>
      <c r="E324" s="215" t="s">
        <v>681</v>
      </c>
      <c r="F324" s="216" t="s">
        <v>682</v>
      </c>
      <c r="G324" s="217" t="s">
        <v>163</v>
      </c>
      <c r="H324" s="218">
        <v>34</v>
      </c>
      <c r="I324" s="219"/>
      <c r="J324" s="220">
        <f>ROUND(I324*H324,2)</f>
        <v>0</v>
      </c>
      <c r="K324" s="216" t="s">
        <v>141</v>
      </c>
      <c r="L324" s="44"/>
      <c r="M324" s="221" t="s">
        <v>1</v>
      </c>
      <c r="N324" s="222" t="s">
        <v>42</v>
      </c>
      <c r="O324" s="91"/>
      <c r="P324" s="223">
        <f>O324*H324</f>
        <v>0</v>
      </c>
      <c r="Q324" s="223">
        <v>0</v>
      </c>
      <c r="R324" s="223">
        <f>Q324*H324</f>
        <v>0</v>
      </c>
      <c r="S324" s="223">
        <v>0</v>
      </c>
      <c r="T324" s="224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5" t="s">
        <v>217</v>
      </c>
      <c r="AT324" s="225" t="s">
        <v>137</v>
      </c>
      <c r="AU324" s="225" t="s">
        <v>143</v>
      </c>
      <c r="AY324" s="17" t="s">
        <v>134</v>
      </c>
      <c r="BE324" s="226">
        <f>IF(N324="základní",J324,0)</f>
        <v>0</v>
      </c>
      <c r="BF324" s="226">
        <f>IF(N324="snížená",J324,0)</f>
        <v>0</v>
      </c>
      <c r="BG324" s="226">
        <f>IF(N324="zákl. přenesená",J324,0)</f>
        <v>0</v>
      </c>
      <c r="BH324" s="226">
        <f>IF(N324="sníž. přenesená",J324,0)</f>
        <v>0</v>
      </c>
      <c r="BI324" s="226">
        <f>IF(N324="nulová",J324,0)</f>
        <v>0</v>
      </c>
      <c r="BJ324" s="17" t="s">
        <v>143</v>
      </c>
      <c r="BK324" s="226">
        <f>ROUND(I324*H324,2)</f>
        <v>0</v>
      </c>
      <c r="BL324" s="17" t="s">
        <v>217</v>
      </c>
      <c r="BM324" s="225" t="s">
        <v>683</v>
      </c>
    </row>
    <row r="325" s="2" customFormat="1" ht="24.15" customHeight="1">
      <c r="A325" s="38"/>
      <c r="B325" s="39"/>
      <c r="C325" s="260" t="s">
        <v>684</v>
      </c>
      <c r="D325" s="260" t="s">
        <v>352</v>
      </c>
      <c r="E325" s="261" t="s">
        <v>685</v>
      </c>
      <c r="F325" s="262" t="s">
        <v>686</v>
      </c>
      <c r="G325" s="263" t="s">
        <v>163</v>
      </c>
      <c r="H325" s="264">
        <v>34</v>
      </c>
      <c r="I325" s="265"/>
      <c r="J325" s="266">
        <f>ROUND(I325*H325,2)</f>
        <v>0</v>
      </c>
      <c r="K325" s="262" t="s">
        <v>141</v>
      </c>
      <c r="L325" s="267"/>
      <c r="M325" s="268" t="s">
        <v>1</v>
      </c>
      <c r="N325" s="269" t="s">
        <v>42</v>
      </c>
      <c r="O325" s="91"/>
      <c r="P325" s="223">
        <f>O325*H325</f>
        <v>0</v>
      </c>
      <c r="Q325" s="223">
        <v>5.0000000000000002E-05</v>
      </c>
      <c r="R325" s="223">
        <f>Q325*H325</f>
        <v>0.0017000000000000001</v>
      </c>
      <c r="S325" s="223">
        <v>0</v>
      </c>
      <c r="T325" s="224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5" t="s">
        <v>298</v>
      </c>
      <c r="AT325" s="225" t="s">
        <v>352</v>
      </c>
      <c r="AU325" s="225" t="s">
        <v>143</v>
      </c>
      <c r="AY325" s="17" t="s">
        <v>134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7" t="s">
        <v>143</v>
      </c>
      <c r="BK325" s="226">
        <f>ROUND(I325*H325,2)</f>
        <v>0</v>
      </c>
      <c r="BL325" s="17" t="s">
        <v>217</v>
      </c>
      <c r="BM325" s="225" t="s">
        <v>687</v>
      </c>
    </row>
    <row r="326" s="2" customFormat="1">
      <c r="A326" s="38"/>
      <c r="B326" s="39"/>
      <c r="C326" s="40"/>
      <c r="D326" s="229" t="s">
        <v>688</v>
      </c>
      <c r="E326" s="40"/>
      <c r="F326" s="270" t="s">
        <v>689</v>
      </c>
      <c r="G326" s="40"/>
      <c r="H326" s="40"/>
      <c r="I326" s="271"/>
      <c r="J326" s="40"/>
      <c r="K326" s="40"/>
      <c r="L326" s="44"/>
      <c r="M326" s="272"/>
      <c r="N326" s="273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688</v>
      </c>
      <c r="AU326" s="17" t="s">
        <v>143</v>
      </c>
    </row>
    <row r="327" s="2" customFormat="1" ht="37.8" customHeight="1">
      <c r="A327" s="38"/>
      <c r="B327" s="39"/>
      <c r="C327" s="214" t="s">
        <v>690</v>
      </c>
      <c r="D327" s="214" t="s">
        <v>137</v>
      </c>
      <c r="E327" s="215" t="s">
        <v>691</v>
      </c>
      <c r="F327" s="216" t="s">
        <v>692</v>
      </c>
      <c r="G327" s="217" t="s">
        <v>163</v>
      </c>
      <c r="H327" s="218">
        <v>125</v>
      </c>
      <c r="I327" s="219"/>
      <c r="J327" s="220">
        <f>ROUND(I327*H327,2)</f>
        <v>0</v>
      </c>
      <c r="K327" s="216" t="s">
        <v>141</v>
      </c>
      <c r="L327" s="44"/>
      <c r="M327" s="221" t="s">
        <v>1</v>
      </c>
      <c r="N327" s="222" t="s">
        <v>42</v>
      </c>
      <c r="O327" s="91"/>
      <c r="P327" s="223">
        <f>O327*H327</f>
        <v>0</v>
      </c>
      <c r="Q327" s="223">
        <v>0</v>
      </c>
      <c r="R327" s="223">
        <f>Q327*H327</f>
        <v>0</v>
      </c>
      <c r="S327" s="223">
        <v>0</v>
      </c>
      <c r="T327" s="224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5" t="s">
        <v>217</v>
      </c>
      <c r="AT327" s="225" t="s">
        <v>137</v>
      </c>
      <c r="AU327" s="225" t="s">
        <v>143</v>
      </c>
      <c r="AY327" s="17" t="s">
        <v>134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7" t="s">
        <v>143</v>
      </c>
      <c r="BK327" s="226">
        <f>ROUND(I327*H327,2)</f>
        <v>0</v>
      </c>
      <c r="BL327" s="17" t="s">
        <v>217</v>
      </c>
      <c r="BM327" s="225" t="s">
        <v>693</v>
      </c>
    </row>
    <row r="328" s="2" customFormat="1" ht="24.15" customHeight="1">
      <c r="A328" s="38"/>
      <c r="B328" s="39"/>
      <c r="C328" s="260" t="s">
        <v>694</v>
      </c>
      <c r="D328" s="260" t="s">
        <v>352</v>
      </c>
      <c r="E328" s="261" t="s">
        <v>695</v>
      </c>
      <c r="F328" s="262" t="s">
        <v>696</v>
      </c>
      <c r="G328" s="263" t="s">
        <v>163</v>
      </c>
      <c r="H328" s="264">
        <v>125</v>
      </c>
      <c r="I328" s="265"/>
      <c r="J328" s="266">
        <f>ROUND(I328*H328,2)</f>
        <v>0</v>
      </c>
      <c r="K328" s="262" t="s">
        <v>141</v>
      </c>
      <c r="L328" s="267"/>
      <c r="M328" s="268" t="s">
        <v>1</v>
      </c>
      <c r="N328" s="269" t="s">
        <v>42</v>
      </c>
      <c r="O328" s="91"/>
      <c r="P328" s="223">
        <f>O328*H328</f>
        <v>0</v>
      </c>
      <c r="Q328" s="223">
        <v>0.00012</v>
      </c>
      <c r="R328" s="223">
        <f>Q328*H328</f>
        <v>0.015000000000000001</v>
      </c>
      <c r="S328" s="223">
        <v>0</v>
      </c>
      <c r="T328" s="224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5" t="s">
        <v>298</v>
      </c>
      <c r="AT328" s="225" t="s">
        <v>352</v>
      </c>
      <c r="AU328" s="225" t="s">
        <v>143</v>
      </c>
      <c r="AY328" s="17" t="s">
        <v>134</v>
      </c>
      <c r="BE328" s="226">
        <f>IF(N328="základní",J328,0)</f>
        <v>0</v>
      </c>
      <c r="BF328" s="226">
        <f>IF(N328="snížená",J328,0)</f>
        <v>0</v>
      </c>
      <c r="BG328" s="226">
        <f>IF(N328="zákl. přenesená",J328,0)</f>
        <v>0</v>
      </c>
      <c r="BH328" s="226">
        <f>IF(N328="sníž. přenesená",J328,0)</f>
        <v>0</v>
      </c>
      <c r="BI328" s="226">
        <f>IF(N328="nulová",J328,0)</f>
        <v>0</v>
      </c>
      <c r="BJ328" s="17" t="s">
        <v>143</v>
      </c>
      <c r="BK328" s="226">
        <f>ROUND(I328*H328,2)</f>
        <v>0</v>
      </c>
      <c r="BL328" s="17" t="s">
        <v>217</v>
      </c>
      <c r="BM328" s="225" t="s">
        <v>697</v>
      </c>
    </row>
    <row r="329" s="2" customFormat="1">
      <c r="A329" s="38"/>
      <c r="B329" s="39"/>
      <c r="C329" s="40"/>
      <c r="D329" s="229" t="s">
        <v>688</v>
      </c>
      <c r="E329" s="40"/>
      <c r="F329" s="270" t="s">
        <v>698</v>
      </c>
      <c r="G329" s="40"/>
      <c r="H329" s="40"/>
      <c r="I329" s="271"/>
      <c r="J329" s="40"/>
      <c r="K329" s="40"/>
      <c r="L329" s="44"/>
      <c r="M329" s="272"/>
      <c r="N329" s="273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688</v>
      </c>
      <c r="AU329" s="17" t="s">
        <v>143</v>
      </c>
    </row>
    <row r="330" s="2" customFormat="1" ht="37.8" customHeight="1">
      <c r="A330" s="38"/>
      <c r="B330" s="39"/>
      <c r="C330" s="214" t="s">
        <v>699</v>
      </c>
      <c r="D330" s="214" t="s">
        <v>137</v>
      </c>
      <c r="E330" s="215" t="s">
        <v>700</v>
      </c>
      <c r="F330" s="216" t="s">
        <v>701</v>
      </c>
      <c r="G330" s="217" t="s">
        <v>163</v>
      </c>
      <c r="H330" s="218">
        <v>105</v>
      </c>
      <c r="I330" s="219"/>
      <c r="J330" s="220">
        <f>ROUND(I330*H330,2)</f>
        <v>0</v>
      </c>
      <c r="K330" s="216" t="s">
        <v>141</v>
      </c>
      <c r="L330" s="44"/>
      <c r="M330" s="221" t="s">
        <v>1</v>
      </c>
      <c r="N330" s="222" t="s">
        <v>42</v>
      </c>
      <c r="O330" s="91"/>
      <c r="P330" s="223">
        <f>O330*H330</f>
        <v>0</v>
      </c>
      <c r="Q330" s="223">
        <v>0</v>
      </c>
      <c r="R330" s="223">
        <f>Q330*H330</f>
        <v>0</v>
      </c>
      <c r="S330" s="223">
        <v>0</v>
      </c>
      <c r="T330" s="224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5" t="s">
        <v>217</v>
      </c>
      <c r="AT330" s="225" t="s">
        <v>137</v>
      </c>
      <c r="AU330" s="225" t="s">
        <v>143</v>
      </c>
      <c r="AY330" s="17" t="s">
        <v>134</v>
      </c>
      <c r="BE330" s="226">
        <f>IF(N330="základní",J330,0)</f>
        <v>0</v>
      </c>
      <c r="BF330" s="226">
        <f>IF(N330="snížená",J330,0)</f>
        <v>0</v>
      </c>
      <c r="BG330" s="226">
        <f>IF(N330="zákl. přenesená",J330,0)</f>
        <v>0</v>
      </c>
      <c r="BH330" s="226">
        <f>IF(N330="sníž. přenesená",J330,0)</f>
        <v>0</v>
      </c>
      <c r="BI330" s="226">
        <f>IF(N330="nulová",J330,0)</f>
        <v>0</v>
      </c>
      <c r="BJ330" s="17" t="s">
        <v>143</v>
      </c>
      <c r="BK330" s="226">
        <f>ROUND(I330*H330,2)</f>
        <v>0</v>
      </c>
      <c r="BL330" s="17" t="s">
        <v>217</v>
      </c>
      <c r="BM330" s="225" t="s">
        <v>702</v>
      </c>
    </row>
    <row r="331" s="2" customFormat="1" ht="24.15" customHeight="1">
      <c r="A331" s="38"/>
      <c r="B331" s="39"/>
      <c r="C331" s="260" t="s">
        <v>703</v>
      </c>
      <c r="D331" s="260" t="s">
        <v>352</v>
      </c>
      <c r="E331" s="261" t="s">
        <v>704</v>
      </c>
      <c r="F331" s="262" t="s">
        <v>705</v>
      </c>
      <c r="G331" s="263" t="s">
        <v>163</v>
      </c>
      <c r="H331" s="264">
        <v>105</v>
      </c>
      <c r="I331" s="265"/>
      <c r="J331" s="266">
        <f>ROUND(I331*H331,2)</f>
        <v>0</v>
      </c>
      <c r="K331" s="262" t="s">
        <v>141</v>
      </c>
      <c r="L331" s="267"/>
      <c r="M331" s="268" t="s">
        <v>1</v>
      </c>
      <c r="N331" s="269" t="s">
        <v>42</v>
      </c>
      <c r="O331" s="91"/>
      <c r="P331" s="223">
        <f>O331*H331</f>
        <v>0</v>
      </c>
      <c r="Q331" s="223">
        <v>0.00017000000000000001</v>
      </c>
      <c r="R331" s="223">
        <f>Q331*H331</f>
        <v>0.017850000000000001</v>
      </c>
      <c r="S331" s="223">
        <v>0</v>
      </c>
      <c r="T331" s="224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5" t="s">
        <v>298</v>
      </c>
      <c r="AT331" s="225" t="s">
        <v>352</v>
      </c>
      <c r="AU331" s="225" t="s">
        <v>143</v>
      </c>
      <c r="AY331" s="17" t="s">
        <v>134</v>
      </c>
      <c r="BE331" s="226">
        <f>IF(N331="základní",J331,0)</f>
        <v>0</v>
      </c>
      <c r="BF331" s="226">
        <f>IF(N331="snížená",J331,0)</f>
        <v>0</v>
      </c>
      <c r="BG331" s="226">
        <f>IF(N331="zákl. přenesená",J331,0)</f>
        <v>0</v>
      </c>
      <c r="BH331" s="226">
        <f>IF(N331="sníž. přenesená",J331,0)</f>
        <v>0</v>
      </c>
      <c r="BI331" s="226">
        <f>IF(N331="nulová",J331,0)</f>
        <v>0</v>
      </c>
      <c r="BJ331" s="17" t="s">
        <v>143</v>
      </c>
      <c r="BK331" s="226">
        <f>ROUND(I331*H331,2)</f>
        <v>0</v>
      </c>
      <c r="BL331" s="17" t="s">
        <v>217</v>
      </c>
      <c r="BM331" s="225" t="s">
        <v>706</v>
      </c>
    </row>
    <row r="332" s="2" customFormat="1">
      <c r="A332" s="38"/>
      <c r="B332" s="39"/>
      <c r="C332" s="40"/>
      <c r="D332" s="229" t="s">
        <v>688</v>
      </c>
      <c r="E332" s="40"/>
      <c r="F332" s="270" t="s">
        <v>707</v>
      </c>
      <c r="G332" s="40"/>
      <c r="H332" s="40"/>
      <c r="I332" s="271"/>
      <c r="J332" s="40"/>
      <c r="K332" s="40"/>
      <c r="L332" s="44"/>
      <c r="M332" s="272"/>
      <c r="N332" s="273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688</v>
      </c>
      <c r="AU332" s="17" t="s">
        <v>143</v>
      </c>
    </row>
    <row r="333" s="2" customFormat="1" ht="37.8" customHeight="1">
      <c r="A333" s="38"/>
      <c r="B333" s="39"/>
      <c r="C333" s="214" t="s">
        <v>708</v>
      </c>
      <c r="D333" s="214" t="s">
        <v>137</v>
      </c>
      <c r="E333" s="215" t="s">
        <v>709</v>
      </c>
      <c r="F333" s="216" t="s">
        <v>710</v>
      </c>
      <c r="G333" s="217" t="s">
        <v>163</v>
      </c>
      <c r="H333" s="218">
        <v>6</v>
      </c>
      <c r="I333" s="219"/>
      <c r="J333" s="220">
        <f>ROUND(I333*H333,2)</f>
        <v>0</v>
      </c>
      <c r="K333" s="216" t="s">
        <v>141</v>
      </c>
      <c r="L333" s="44"/>
      <c r="M333" s="221" t="s">
        <v>1</v>
      </c>
      <c r="N333" s="222" t="s">
        <v>42</v>
      </c>
      <c r="O333" s="91"/>
      <c r="P333" s="223">
        <f>O333*H333</f>
        <v>0</v>
      </c>
      <c r="Q333" s="223">
        <v>0</v>
      </c>
      <c r="R333" s="223">
        <f>Q333*H333</f>
        <v>0</v>
      </c>
      <c r="S333" s="223">
        <v>0</v>
      </c>
      <c r="T333" s="224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5" t="s">
        <v>217</v>
      </c>
      <c r="AT333" s="225" t="s">
        <v>137</v>
      </c>
      <c r="AU333" s="225" t="s">
        <v>143</v>
      </c>
      <c r="AY333" s="17" t="s">
        <v>134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7" t="s">
        <v>143</v>
      </c>
      <c r="BK333" s="226">
        <f>ROUND(I333*H333,2)</f>
        <v>0</v>
      </c>
      <c r="BL333" s="17" t="s">
        <v>217</v>
      </c>
      <c r="BM333" s="225" t="s">
        <v>711</v>
      </c>
    </row>
    <row r="334" s="2" customFormat="1" ht="24.15" customHeight="1">
      <c r="A334" s="38"/>
      <c r="B334" s="39"/>
      <c r="C334" s="260" t="s">
        <v>712</v>
      </c>
      <c r="D334" s="260" t="s">
        <v>352</v>
      </c>
      <c r="E334" s="261" t="s">
        <v>713</v>
      </c>
      <c r="F334" s="262" t="s">
        <v>714</v>
      </c>
      <c r="G334" s="263" t="s">
        <v>163</v>
      </c>
      <c r="H334" s="264">
        <v>6</v>
      </c>
      <c r="I334" s="265"/>
      <c r="J334" s="266">
        <f>ROUND(I334*H334,2)</f>
        <v>0</v>
      </c>
      <c r="K334" s="262" t="s">
        <v>141</v>
      </c>
      <c r="L334" s="267"/>
      <c r="M334" s="268" t="s">
        <v>1</v>
      </c>
      <c r="N334" s="269" t="s">
        <v>42</v>
      </c>
      <c r="O334" s="91"/>
      <c r="P334" s="223">
        <f>O334*H334</f>
        <v>0</v>
      </c>
      <c r="Q334" s="223">
        <v>0.00016000000000000001</v>
      </c>
      <c r="R334" s="223">
        <f>Q334*H334</f>
        <v>0.00096000000000000013</v>
      </c>
      <c r="S334" s="223">
        <v>0</v>
      </c>
      <c r="T334" s="224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5" t="s">
        <v>298</v>
      </c>
      <c r="AT334" s="225" t="s">
        <v>352</v>
      </c>
      <c r="AU334" s="225" t="s">
        <v>143</v>
      </c>
      <c r="AY334" s="17" t="s">
        <v>134</v>
      </c>
      <c r="BE334" s="226">
        <f>IF(N334="základní",J334,0)</f>
        <v>0</v>
      </c>
      <c r="BF334" s="226">
        <f>IF(N334="snížená",J334,0)</f>
        <v>0</v>
      </c>
      <c r="BG334" s="226">
        <f>IF(N334="zákl. přenesená",J334,0)</f>
        <v>0</v>
      </c>
      <c r="BH334" s="226">
        <f>IF(N334="sníž. přenesená",J334,0)</f>
        <v>0</v>
      </c>
      <c r="BI334" s="226">
        <f>IF(N334="nulová",J334,0)</f>
        <v>0</v>
      </c>
      <c r="BJ334" s="17" t="s">
        <v>143</v>
      </c>
      <c r="BK334" s="226">
        <f>ROUND(I334*H334,2)</f>
        <v>0</v>
      </c>
      <c r="BL334" s="17" t="s">
        <v>217</v>
      </c>
      <c r="BM334" s="225" t="s">
        <v>715</v>
      </c>
    </row>
    <row r="335" s="2" customFormat="1">
      <c r="A335" s="38"/>
      <c r="B335" s="39"/>
      <c r="C335" s="40"/>
      <c r="D335" s="229" t="s">
        <v>688</v>
      </c>
      <c r="E335" s="40"/>
      <c r="F335" s="270" t="s">
        <v>716</v>
      </c>
      <c r="G335" s="40"/>
      <c r="H335" s="40"/>
      <c r="I335" s="271"/>
      <c r="J335" s="40"/>
      <c r="K335" s="40"/>
      <c r="L335" s="44"/>
      <c r="M335" s="272"/>
      <c r="N335" s="273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688</v>
      </c>
      <c r="AU335" s="17" t="s">
        <v>143</v>
      </c>
    </row>
    <row r="336" s="2" customFormat="1" ht="37.8" customHeight="1">
      <c r="A336" s="38"/>
      <c r="B336" s="39"/>
      <c r="C336" s="214" t="s">
        <v>717</v>
      </c>
      <c r="D336" s="214" t="s">
        <v>137</v>
      </c>
      <c r="E336" s="215" t="s">
        <v>718</v>
      </c>
      <c r="F336" s="216" t="s">
        <v>719</v>
      </c>
      <c r="G336" s="217" t="s">
        <v>140</v>
      </c>
      <c r="H336" s="218">
        <v>8</v>
      </c>
      <c r="I336" s="219"/>
      <c r="J336" s="220">
        <f>ROUND(I336*H336,2)</f>
        <v>0</v>
      </c>
      <c r="K336" s="216" t="s">
        <v>141</v>
      </c>
      <c r="L336" s="44"/>
      <c r="M336" s="221" t="s">
        <v>1</v>
      </c>
      <c r="N336" s="222" t="s">
        <v>42</v>
      </c>
      <c r="O336" s="91"/>
      <c r="P336" s="223">
        <f>O336*H336</f>
        <v>0</v>
      </c>
      <c r="Q336" s="223">
        <v>0</v>
      </c>
      <c r="R336" s="223">
        <f>Q336*H336</f>
        <v>0</v>
      </c>
      <c r="S336" s="223">
        <v>0</v>
      </c>
      <c r="T336" s="224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5" t="s">
        <v>217</v>
      </c>
      <c r="AT336" s="225" t="s">
        <v>137</v>
      </c>
      <c r="AU336" s="225" t="s">
        <v>143</v>
      </c>
      <c r="AY336" s="17" t="s">
        <v>134</v>
      </c>
      <c r="BE336" s="226">
        <f>IF(N336="základní",J336,0)</f>
        <v>0</v>
      </c>
      <c r="BF336" s="226">
        <f>IF(N336="snížená",J336,0)</f>
        <v>0</v>
      </c>
      <c r="BG336" s="226">
        <f>IF(N336="zákl. přenesená",J336,0)</f>
        <v>0</v>
      </c>
      <c r="BH336" s="226">
        <f>IF(N336="sníž. přenesená",J336,0)</f>
        <v>0</v>
      </c>
      <c r="BI336" s="226">
        <f>IF(N336="nulová",J336,0)</f>
        <v>0</v>
      </c>
      <c r="BJ336" s="17" t="s">
        <v>143</v>
      </c>
      <c r="BK336" s="226">
        <f>ROUND(I336*H336,2)</f>
        <v>0</v>
      </c>
      <c r="BL336" s="17" t="s">
        <v>217</v>
      </c>
      <c r="BM336" s="225" t="s">
        <v>720</v>
      </c>
    </row>
    <row r="337" s="2" customFormat="1" ht="24.15" customHeight="1">
      <c r="A337" s="38"/>
      <c r="B337" s="39"/>
      <c r="C337" s="260" t="s">
        <v>721</v>
      </c>
      <c r="D337" s="260" t="s">
        <v>352</v>
      </c>
      <c r="E337" s="261" t="s">
        <v>722</v>
      </c>
      <c r="F337" s="262" t="s">
        <v>723</v>
      </c>
      <c r="G337" s="263" t="s">
        <v>140</v>
      </c>
      <c r="H337" s="264">
        <v>8</v>
      </c>
      <c r="I337" s="265"/>
      <c r="J337" s="266">
        <f>ROUND(I337*H337,2)</f>
        <v>0</v>
      </c>
      <c r="K337" s="262" t="s">
        <v>141</v>
      </c>
      <c r="L337" s="267"/>
      <c r="M337" s="268" t="s">
        <v>1</v>
      </c>
      <c r="N337" s="269" t="s">
        <v>42</v>
      </c>
      <c r="O337" s="91"/>
      <c r="P337" s="223">
        <f>O337*H337</f>
        <v>0</v>
      </c>
      <c r="Q337" s="223">
        <v>4.0000000000000003E-05</v>
      </c>
      <c r="R337" s="223">
        <f>Q337*H337</f>
        <v>0.00032000000000000003</v>
      </c>
      <c r="S337" s="223">
        <v>0</v>
      </c>
      <c r="T337" s="224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5" t="s">
        <v>298</v>
      </c>
      <c r="AT337" s="225" t="s">
        <v>352</v>
      </c>
      <c r="AU337" s="225" t="s">
        <v>143</v>
      </c>
      <c r="AY337" s="17" t="s">
        <v>134</v>
      </c>
      <c r="BE337" s="226">
        <f>IF(N337="základní",J337,0)</f>
        <v>0</v>
      </c>
      <c r="BF337" s="226">
        <f>IF(N337="snížená",J337,0)</f>
        <v>0</v>
      </c>
      <c r="BG337" s="226">
        <f>IF(N337="zákl. přenesená",J337,0)</f>
        <v>0</v>
      </c>
      <c r="BH337" s="226">
        <f>IF(N337="sníž. přenesená",J337,0)</f>
        <v>0</v>
      </c>
      <c r="BI337" s="226">
        <f>IF(N337="nulová",J337,0)</f>
        <v>0</v>
      </c>
      <c r="BJ337" s="17" t="s">
        <v>143</v>
      </c>
      <c r="BK337" s="226">
        <f>ROUND(I337*H337,2)</f>
        <v>0</v>
      </c>
      <c r="BL337" s="17" t="s">
        <v>217</v>
      </c>
      <c r="BM337" s="225" t="s">
        <v>724</v>
      </c>
    </row>
    <row r="338" s="2" customFormat="1" ht="16.5" customHeight="1">
      <c r="A338" s="38"/>
      <c r="B338" s="39"/>
      <c r="C338" s="260" t="s">
        <v>725</v>
      </c>
      <c r="D338" s="260" t="s">
        <v>352</v>
      </c>
      <c r="E338" s="261" t="s">
        <v>726</v>
      </c>
      <c r="F338" s="262" t="s">
        <v>727</v>
      </c>
      <c r="G338" s="263" t="s">
        <v>140</v>
      </c>
      <c r="H338" s="264">
        <v>8</v>
      </c>
      <c r="I338" s="265"/>
      <c r="J338" s="266">
        <f>ROUND(I338*H338,2)</f>
        <v>0</v>
      </c>
      <c r="K338" s="262" t="s">
        <v>141</v>
      </c>
      <c r="L338" s="267"/>
      <c r="M338" s="268" t="s">
        <v>1</v>
      </c>
      <c r="N338" s="269" t="s">
        <v>42</v>
      </c>
      <c r="O338" s="91"/>
      <c r="P338" s="223">
        <f>O338*H338</f>
        <v>0</v>
      </c>
      <c r="Q338" s="223">
        <v>1.0000000000000001E-05</v>
      </c>
      <c r="R338" s="223">
        <f>Q338*H338</f>
        <v>8.0000000000000007E-05</v>
      </c>
      <c r="S338" s="223">
        <v>0</v>
      </c>
      <c r="T338" s="224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5" t="s">
        <v>298</v>
      </c>
      <c r="AT338" s="225" t="s">
        <v>352</v>
      </c>
      <c r="AU338" s="225" t="s">
        <v>143</v>
      </c>
      <c r="AY338" s="17" t="s">
        <v>134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7" t="s">
        <v>143</v>
      </c>
      <c r="BK338" s="226">
        <f>ROUND(I338*H338,2)</f>
        <v>0</v>
      </c>
      <c r="BL338" s="17" t="s">
        <v>217</v>
      </c>
      <c r="BM338" s="225" t="s">
        <v>728</v>
      </c>
    </row>
    <row r="339" s="2" customFormat="1" ht="37.8" customHeight="1">
      <c r="A339" s="38"/>
      <c r="B339" s="39"/>
      <c r="C339" s="214" t="s">
        <v>729</v>
      </c>
      <c r="D339" s="214" t="s">
        <v>137</v>
      </c>
      <c r="E339" s="215" t="s">
        <v>730</v>
      </c>
      <c r="F339" s="216" t="s">
        <v>731</v>
      </c>
      <c r="G339" s="217" t="s">
        <v>140</v>
      </c>
      <c r="H339" s="218">
        <v>12</v>
      </c>
      <c r="I339" s="219"/>
      <c r="J339" s="220">
        <f>ROUND(I339*H339,2)</f>
        <v>0</v>
      </c>
      <c r="K339" s="216" t="s">
        <v>141</v>
      </c>
      <c r="L339" s="44"/>
      <c r="M339" s="221" t="s">
        <v>1</v>
      </c>
      <c r="N339" s="222" t="s">
        <v>42</v>
      </c>
      <c r="O339" s="91"/>
      <c r="P339" s="223">
        <f>O339*H339</f>
        <v>0</v>
      </c>
      <c r="Q339" s="223">
        <v>0</v>
      </c>
      <c r="R339" s="223">
        <f>Q339*H339</f>
        <v>0</v>
      </c>
      <c r="S339" s="223">
        <v>0</v>
      </c>
      <c r="T339" s="224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5" t="s">
        <v>217</v>
      </c>
      <c r="AT339" s="225" t="s">
        <v>137</v>
      </c>
      <c r="AU339" s="225" t="s">
        <v>143</v>
      </c>
      <c r="AY339" s="17" t="s">
        <v>134</v>
      </c>
      <c r="BE339" s="226">
        <f>IF(N339="základní",J339,0)</f>
        <v>0</v>
      </c>
      <c r="BF339" s="226">
        <f>IF(N339="snížená",J339,0)</f>
        <v>0</v>
      </c>
      <c r="BG339" s="226">
        <f>IF(N339="zákl. přenesená",J339,0)</f>
        <v>0</v>
      </c>
      <c r="BH339" s="226">
        <f>IF(N339="sníž. přenesená",J339,0)</f>
        <v>0</v>
      </c>
      <c r="BI339" s="226">
        <f>IF(N339="nulová",J339,0)</f>
        <v>0</v>
      </c>
      <c r="BJ339" s="17" t="s">
        <v>143</v>
      </c>
      <c r="BK339" s="226">
        <f>ROUND(I339*H339,2)</f>
        <v>0</v>
      </c>
      <c r="BL339" s="17" t="s">
        <v>217</v>
      </c>
      <c r="BM339" s="225" t="s">
        <v>732</v>
      </c>
    </row>
    <row r="340" s="2" customFormat="1" ht="24.15" customHeight="1">
      <c r="A340" s="38"/>
      <c r="B340" s="39"/>
      <c r="C340" s="260" t="s">
        <v>733</v>
      </c>
      <c r="D340" s="260" t="s">
        <v>352</v>
      </c>
      <c r="E340" s="261" t="s">
        <v>734</v>
      </c>
      <c r="F340" s="262" t="s">
        <v>735</v>
      </c>
      <c r="G340" s="263" t="s">
        <v>140</v>
      </c>
      <c r="H340" s="264">
        <v>12</v>
      </c>
      <c r="I340" s="265"/>
      <c r="J340" s="266">
        <f>ROUND(I340*H340,2)</f>
        <v>0</v>
      </c>
      <c r="K340" s="262" t="s">
        <v>141</v>
      </c>
      <c r="L340" s="267"/>
      <c r="M340" s="268" t="s">
        <v>1</v>
      </c>
      <c r="N340" s="269" t="s">
        <v>42</v>
      </c>
      <c r="O340" s="91"/>
      <c r="P340" s="223">
        <f>O340*H340</f>
        <v>0</v>
      </c>
      <c r="Q340" s="223">
        <v>6.9999999999999994E-05</v>
      </c>
      <c r="R340" s="223">
        <f>Q340*H340</f>
        <v>0.00083999999999999993</v>
      </c>
      <c r="S340" s="223">
        <v>0</v>
      </c>
      <c r="T340" s="224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5" t="s">
        <v>298</v>
      </c>
      <c r="AT340" s="225" t="s">
        <v>352</v>
      </c>
      <c r="AU340" s="225" t="s">
        <v>143</v>
      </c>
      <c r="AY340" s="17" t="s">
        <v>134</v>
      </c>
      <c r="BE340" s="226">
        <f>IF(N340="základní",J340,0)</f>
        <v>0</v>
      </c>
      <c r="BF340" s="226">
        <f>IF(N340="snížená",J340,0)</f>
        <v>0</v>
      </c>
      <c r="BG340" s="226">
        <f>IF(N340="zákl. přenesená",J340,0)</f>
        <v>0</v>
      </c>
      <c r="BH340" s="226">
        <f>IF(N340="sníž. přenesená",J340,0)</f>
        <v>0</v>
      </c>
      <c r="BI340" s="226">
        <f>IF(N340="nulová",J340,0)</f>
        <v>0</v>
      </c>
      <c r="BJ340" s="17" t="s">
        <v>143</v>
      </c>
      <c r="BK340" s="226">
        <f>ROUND(I340*H340,2)</f>
        <v>0</v>
      </c>
      <c r="BL340" s="17" t="s">
        <v>217</v>
      </c>
      <c r="BM340" s="225" t="s">
        <v>736</v>
      </c>
    </row>
    <row r="341" s="2" customFormat="1" ht="16.5" customHeight="1">
      <c r="A341" s="38"/>
      <c r="B341" s="39"/>
      <c r="C341" s="260" t="s">
        <v>737</v>
      </c>
      <c r="D341" s="260" t="s">
        <v>352</v>
      </c>
      <c r="E341" s="261" t="s">
        <v>726</v>
      </c>
      <c r="F341" s="262" t="s">
        <v>727</v>
      </c>
      <c r="G341" s="263" t="s">
        <v>140</v>
      </c>
      <c r="H341" s="264">
        <v>12</v>
      </c>
      <c r="I341" s="265"/>
      <c r="J341" s="266">
        <f>ROUND(I341*H341,2)</f>
        <v>0</v>
      </c>
      <c r="K341" s="262" t="s">
        <v>141</v>
      </c>
      <c r="L341" s="267"/>
      <c r="M341" s="268" t="s">
        <v>1</v>
      </c>
      <c r="N341" s="269" t="s">
        <v>42</v>
      </c>
      <c r="O341" s="91"/>
      <c r="P341" s="223">
        <f>O341*H341</f>
        <v>0</v>
      </c>
      <c r="Q341" s="223">
        <v>1.0000000000000001E-05</v>
      </c>
      <c r="R341" s="223">
        <f>Q341*H341</f>
        <v>0.00012000000000000002</v>
      </c>
      <c r="S341" s="223">
        <v>0</v>
      </c>
      <c r="T341" s="224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5" t="s">
        <v>298</v>
      </c>
      <c r="AT341" s="225" t="s">
        <v>352</v>
      </c>
      <c r="AU341" s="225" t="s">
        <v>143</v>
      </c>
      <c r="AY341" s="17" t="s">
        <v>134</v>
      </c>
      <c r="BE341" s="226">
        <f>IF(N341="základní",J341,0)</f>
        <v>0</v>
      </c>
      <c r="BF341" s="226">
        <f>IF(N341="snížená",J341,0)</f>
        <v>0</v>
      </c>
      <c r="BG341" s="226">
        <f>IF(N341="zákl. přenesená",J341,0)</f>
        <v>0</v>
      </c>
      <c r="BH341" s="226">
        <f>IF(N341="sníž. přenesená",J341,0)</f>
        <v>0</v>
      </c>
      <c r="BI341" s="226">
        <f>IF(N341="nulová",J341,0)</f>
        <v>0</v>
      </c>
      <c r="BJ341" s="17" t="s">
        <v>143</v>
      </c>
      <c r="BK341" s="226">
        <f>ROUND(I341*H341,2)</f>
        <v>0</v>
      </c>
      <c r="BL341" s="17" t="s">
        <v>217</v>
      </c>
      <c r="BM341" s="225" t="s">
        <v>738</v>
      </c>
    </row>
    <row r="342" s="2" customFormat="1" ht="49.05" customHeight="1">
      <c r="A342" s="38"/>
      <c r="B342" s="39"/>
      <c r="C342" s="214" t="s">
        <v>739</v>
      </c>
      <c r="D342" s="214" t="s">
        <v>137</v>
      </c>
      <c r="E342" s="215" t="s">
        <v>740</v>
      </c>
      <c r="F342" s="216" t="s">
        <v>741</v>
      </c>
      <c r="G342" s="217" t="s">
        <v>140</v>
      </c>
      <c r="H342" s="218">
        <v>2</v>
      </c>
      <c r="I342" s="219"/>
      <c r="J342" s="220">
        <f>ROUND(I342*H342,2)</f>
        <v>0</v>
      </c>
      <c r="K342" s="216" t="s">
        <v>141</v>
      </c>
      <c r="L342" s="44"/>
      <c r="M342" s="221" t="s">
        <v>1</v>
      </c>
      <c r="N342" s="222" t="s">
        <v>42</v>
      </c>
      <c r="O342" s="91"/>
      <c r="P342" s="223">
        <f>O342*H342</f>
        <v>0</v>
      </c>
      <c r="Q342" s="223">
        <v>0</v>
      </c>
      <c r="R342" s="223">
        <f>Q342*H342</f>
        <v>0</v>
      </c>
      <c r="S342" s="223">
        <v>0</v>
      </c>
      <c r="T342" s="224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5" t="s">
        <v>217</v>
      </c>
      <c r="AT342" s="225" t="s">
        <v>137</v>
      </c>
      <c r="AU342" s="225" t="s">
        <v>143</v>
      </c>
      <c r="AY342" s="17" t="s">
        <v>134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7" t="s">
        <v>143</v>
      </c>
      <c r="BK342" s="226">
        <f>ROUND(I342*H342,2)</f>
        <v>0</v>
      </c>
      <c r="BL342" s="17" t="s">
        <v>217</v>
      </c>
      <c r="BM342" s="225" t="s">
        <v>742</v>
      </c>
    </row>
    <row r="343" s="2" customFormat="1" ht="16.5" customHeight="1">
      <c r="A343" s="38"/>
      <c r="B343" s="39"/>
      <c r="C343" s="260" t="s">
        <v>743</v>
      </c>
      <c r="D343" s="260" t="s">
        <v>352</v>
      </c>
      <c r="E343" s="261" t="s">
        <v>744</v>
      </c>
      <c r="F343" s="262" t="s">
        <v>745</v>
      </c>
      <c r="G343" s="263" t="s">
        <v>140</v>
      </c>
      <c r="H343" s="264">
        <v>2</v>
      </c>
      <c r="I343" s="265"/>
      <c r="J343" s="266">
        <f>ROUND(I343*H343,2)</f>
        <v>0</v>
      </c>
      <c r="K343" s="262" t="s">
        <v>141</v>
      </c>
      <c r="L343" s="267"/>
      <c r="M343" s="268" t="s">
        <v>1</v>
      </c>
      <c r="N343" s="269" t="s">
        <v>42</v>
      </c>
      <c r="O343" s="91"/>
      <c r="P343" s="223">
        <f>O343*H343</f>
        <v>0</v>
      </c>
      <c r="Q343" s="223">
        <v>0.00010000000000000001</v>
      </c>
      <c r="R343" s="223">
        <f>Q343*H343</f>
        <v>0.00020000000000000001</v>
      </c>
      <c r="S343" s="223">
        <v>0</v>
      </c>
      <c r="T343" s="224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5" t="s">
        <v>298</v>
      </c>
      <c r="AT343" s="225" t="s">
        <v>352</v>
      </c>
      <c r="AU343" s="225" t="s">
        <v>143</v>
      </c>
      <c r="AY343" s="17" t="s">
        <v>134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7" t="s">
        <v>143</v>
      </c>
      <c r="BK343" s="226">
        <f>ROUND(I343*H343,2)</f>
        <v>0</v>
      </c>
      <c r="BL343" s="17" t="s">
        <v>217</v>
      </c>
      <c r="BM343" s="225" t="s">
        <v>746</v>
      </c>
    </row>
    <row r="344" s="2" customFormat="1" ht="16.5" customHeight="1">
      <c r="A344" s="38"/>
      <c r="B344" s="39"/>
      <c r="C344" s="260" t="s">
        <v>747</v>
      </c>
      <c r="D344" s="260" t="s">
        <v>352</v>
      </c>
      <c r="E344" s="261" t="s">
        <v>748</v>
      </c>
      <c r="F344" s="262" t="s">
        <v>749</v>
      </c>
      <c r="G344" s="263" t="s">
        <v>140</v>
      </c>
      <c r="H344" s="264">
        <v>2</v>
      </c>
      <c r="I344" s="265"/>
      <c r="J344" s="266">
        <f>ROUND(I344*H344,2)</f>
        <v>0</v>
      </c>
      <c r="K344" s="262" t="s">
        <v>141</v>
      </c>
      <c r="L344" s="267"/>
      <c r="M344" s="268" t="s">
        <v>1</v>
      </c>
      <c r="N344" s="269" t="s">
        <v>42</v>
      </c>
      <c r="O344" s="91"/>
      <c r="P344" s="223">
        <f>O344*H344</f>
        <v>0</v>
      </c>
      <c r="Q344" s="223">
        <v>2.0000000000000002E-05</v>
      </c>
      <c r="R344" s="223">
        <f>Q344*H344</f>
        <v>4.0000000000000003E-05</v>
      </c>
      <c r="S344" s="223">
        <v>0</v>
      </c>
      <c r="T344" s="224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5" t="s">
        <v>298</v>
      </c>
      <c r="AT344" s="225" t="s">
        <v>352</v>
      </c>
      <c r="AU344" s="225" t="s">
        <v>143</v>
      </c>
      <c r="AY344" s="17" t="s">
        <v>134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17" t="s">
        <v>143</v>
      </c>
      <c r="BK344" s="226">
        <f>ROUND(I344*H344,2)</f>
        <v>0</v>
      </c>
      <c r="BL344" s="17" t="s">
        <v>217</v>
      </c>
      <c r="BM344" s="225" t="s">
        <v>750</v>
      </c>
    </row>
    <row r="345" s="2" customFormat="1" ht="24.15" customHeight="1">
      <c r="A345" s="38"/>
      <c r="B345" s="39"/>
      <c r="C345" s="214" t="s">
        <v>751</v>
      </c>
      <c r="D345" s="214" t="s">
        <v>137</v>
      </c>
      <c r="E345" s="215" t="s">
        <v>752</v>
      </c>
      <c r="F345" s="216" t="s">
        <v>753</v>
      </c>
      <c r="G345" s="217" t="s">
        <v>140</v>
      </c>
      <c r="H345" s="218">
        <v>2</v>
      </c>
      <c r="I345" s="219"/>
      <c r="J345" s="220">
        <f>ROUND(I345*H345,2)</f>
        <v>0</v>
      </c>
      <c r="K345" s="216" t="s">
        <v>141</v>
      </c>
      <c r="L345" s="44"/>
      <c r="M345" s="221" t="s">
        <v>1</v>
      </c>
      <c r="N345" s="222" t="s">
        <v>42</v>
      </c>
      <c r="O345" s="91"/>
      <c r="P345" s="223">
        <f>O345*H345</f>
        <v>0</v>
      </c>
      <c r="Q345" s="223">
        <v>0</v>
      </c>
      <c r="R345" s="223">
        <f>Q345*H345</f>
        <v>0</v>
      </c>
      <c r="S345" s="223">
        <v>0</v>
      </c>
      <c r="T345" s="224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5" t="s">
        <v>217</v>
      </c>
      <c r="AT345" s="225" t="s">
        <v>137</v>
      </c>
      <c r="AU345" s="225" t="s">
        <v>143</v>
      </c>
      <c r="AY345" s="17" t="s">
        <v>134</v>
      </c>
      <c r="BE345" s="226">
        <f>IF(N345="základní",J345,0)</f>
        <v>0</v>
      </c>
      <c r="BF345" s="226">
        <f>IF(N345="snížená",J345,0)</f>
        <v>0</v>
      </c>
      <c r="BG345" s="226">
        <f>IF(N345="zákl. přenesená",J345,0)</f>
        <v>0</v>
      </c>
      <c r="BH345" s="226">
        <f>IF(N345="sníž. přenesená",J345,0)</f>
        <v>0</v>
      </c>
      <c r="BI345" s="226">
        <f>IF(N345="nulová",J345,0)</f>
        <v>0</v>
      </c>
      <c r="BJ345" s="17" t="s">
        <v>143</v>
      </c>
      <c r="BK345" s="226">
        <f>ROUND(I345*H345,2)</f>
        <v>0</v>
      </c>
      <c r="BL345" s="17" t="s">
        <v>217</v>
      </c>
      <c r="BM345" s="225" t="s">
        <v>754</v>
      </c>
    </row>
    <row r="346" s="2" customFormat="1" ht="24.15" customHeight="1">
      <c r="A346" s="38"/>
      <c r="B346" s="39"/>
      <c r="C346" s="260" t="s">
        <v>755</v>
      </c>
      <c r="D346" s="260" t="s">
        <v>352</v>
      </c>
      <c r="E346" s="261" t="s">
        <v>756</v>
      </c>
      <c r="F346" s="262" t="s">
        <v>757</v>
      </c>
      <c r="G346" s="263" t="s">
        <v>140</v>
      </c>
      <c r="H346" s="264">
        <v>2</v>
      </c>
      <c r="I346" s="265"/>
      <c r="J346" s="266">
        <f>ROUND(I346*H346,2)</f>
        <v>0</v>
      </c>
      <c r="K346" s="262" t="s">
        <v>141</v>
      </c>
      <c r="L346" s="267"/>
      <c r="M346" s="268" t="s">
        <v>1</v>
      </c>
      <c r="N346" s="269" t="s">
        <v>42</v>
      </c>
      <c r="O346" s="91"/>
      <c r="P346" s="223">
        <f>O346*H346</f>
        <v>0</v>
      </c>
      <c r="Q346" s="223">
        <v>0.00040000000000000002</v>
      </c>
      <c r="R346" s="223">
        <f>Q346*H346</f>
        <v>0.00080000000000000004</v>
      </c>
      <c r="S346" s="223">
        <v>0</v>
      </c>
      <c r="T346" s="224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5" t="s">
        <v>298</v>
      </c>
      <c r="AT346" s="225" t="s">
        <v>352</v>
      </c>
      <c r="AU346" s="225" t="s">
        <v>143</v>
      </c>
      <c r="AY346" s="17" t="s">
        <v>134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7" t="s">
        <v>143</v>
      </c>
      <c r="BK346" s="226">
        <f>ROUND(I346*H346,2)</f>
        <v>0</v>
      </c>
      <c r="BL346" s="17" t="s">
        <v>217</v>
      </c>
      <c r="BM346" s="225" t="s">
        <v>758</v>
      </c>
    </row>
    <row r="347" s="2" customFormat="1" ht="37.8" customHeight="1">
      <c r="A347" s="38"/>
      <c r="B347" s="39"/>
      <c r="C347" s="214" t="s">
        <v>759</v>
      </c>
      <c r="D347" s="214" t="s">
        <v>137</v>
      </c>
      <c r="E347" s="215" t="s">
        <v>760</v>
      </c>
      <c r="F347" s="216" t="s">
        <v>761</v>
      </c>
      <c r="G347" s="217" t="s">
        <v>140</v>
      </c>
      <c r="H347" s="218">
        <v>7</v>
      </c>
      <c r="I347" s="219"/>
      <c r="J347" s="220">
        <f>ROUND(I347*H347,2)</f>
        <v>0</v>
      </c>
      <c r="K347" s="216" t="s">
        <v>141</v>
      </c>
      <c r="L347" s="44"/>
      <c r="M347" s="221" t="s">
        <v>1</v>
      </c>
      <c r="N347" s="222" t="s">
        <v>42</v>
      </c>
      <c r="O347" s="91"/>
      <c r="P347" s="223">
        <f>O347*H347</f>
        <v>0</v>
      </c>
      <c r="Q347" s="223">
        <v>0</v>
      </c>
      <c r="R347" s="223">
        <f>Q347*H347</f>
        <v>0</v>
      </c>
      <c r="S347" s="223">
        <v>0</v>
      </c>
      <c r="T347" s="224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5" t="s">
        <v>217</v>
      </c>
      <c r="AT347" s="225" t="s">
        <v>137</v>
      </c>
      <c r="AU347" s="225" t="s">
        <v>143</v>
      </c>
      <c r="AY347" s="17" t="s">
        <v>134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7" t="s">
        <v>143</v>
      </c>
      <c r="BK347" s="226">
        <f>ROUND(I347*H347,2)</f>
        <v>0</v>
      </c>
      <c r="BL347" s="17" t="s">
        <v>217</v>
      </c>
      <c r="BM347" s="225" t="s">
        <v>762</v>
      </c>
    </row>
    <row r="348" s="2" customFormat="1" ht="16.5" customHeight="1">
      <c r="A348" s="38"/>
      <c r="B348" s="39"/>
      <c r="C348" s="260" t="s">
        <v>763</v>
      </c>
      <c r="D348" s="260" t="s">
        <v>352</v>
      </c>
      <c r="E348" s="261" t="s">
        <v>764</v>
      </c>
      <c r="F348" s="262" t="s">
        <v>765</v>
      </c>
      <c r="G348" s="263" t="s">
        <v>140</v>
      </c>
      <c r="H348" s="264">
        <v>7</v>
      </c>
      <c r="I348" s="265"/>
      <c r="J348" s="266">
        <f>ROUND(I348*H348,2)</f>
        <v>0</v>
      </c>
      <c r="K348" s="262" t="s">
        <v>141</v>
      </c>
      <c r="L348" s="267"/>
      <c r="M348" s="268" t="s">
        <v>1</v>
      </c>
      <c r="N348" s="269" t="s">
        <v>42</v>
      </c>
      <c r="O348" s="91"/>
      <c r="P348" s="223">
        <f>O348*H348</f>
        <v>0</v>
      </c>
      <c r="Q348" s="223">
        <v>0.00080000000000000004</v>
      </c>
      <c r="R348" s="223">
        <f>Q348*H348</f>
        <v>0.0055999999999999999</v>
      </c>
      <c r="S348" s="223">
        <v>0</v>
      </c>
      <c r="T348" s="224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5" t="s">
        <v>298</v>
      </c>
      <c r="AT348" s="225" t="s">
        <v>352</v>
      </c>
      <c r="AU348" s="225" t="s">
        <v>143</v>
      </c>
      <c r="AY348" s="17" t="s">
        <v>134</v>
      </c>
      <c r="BE348" s="226">
        <f>IF(N348="základní",J348,0)</f>
        <v>0</v>
      </c>
      <c r="BF348" s="226">
        <f>IF(N348="snížená",J348,0)</f>
        <v>0</v>
      </c>
      <c r="BG348" s="226">
        <f>IF(N348="zákl. přenesená",J348,0)</f>
        <v>0</v>
      </c>
      <c r="BH348" s="226">
        <f>IF(N348="sníž. přenesená",J348,0)</f>
        <v>0</v>
      </c>
      <c r="BI348" s="226">
        <f>IF(N348="nulová",J348,0)</f>
        <v>0</v>
      </c>
      <c r="BJ348" s="17" t="s">
        <v>143</v>
      </c>
      <c r="BK348" s="226">
        <f>ROUND(I348*H348,2)</f>
        <v>0</v>
      </c>
      <c r="BL348" s="17" t="s">
        <v>217</v>
      </c>
      <c r="BM348" s="225" t="s">
        <v>766</v>
      </c>
    </row>
    <row r="349" s="2" customFormat="1" ht="37.8" customHeight="1">
      <c r="A349" s="38"/>
      <c r="B349" s="39"/>
      <c r="C349" s="214" t="s">
        <v>767</v>
      </c>
      <c r="D349" s="214" t="s">
        <v>137</v>
      </c>
      <c r="E349" s="215" t="s">
        <v>768</v>
      </c>
      <c r="F349" s="216" t="s">
        <v>769</v>
      </c>
      <c r="G349" s="217" t="s">
        <v>140</v>
      </c>
      <c r="H349" s="218">
        <v>2</v>
      </c>
      <c r="I349" s="219"/>
      <c r="J349" s="220">
        <f>ROUND(I349*H349,2)</f>
        <v>0</v>
      </c>
      <c r="K349" s="216" t="s">
        <v>141</v>
      </c>
      <c r="L349" s="44"/>
      <c r="M349" s="221" t="s">
        <v>1</v>
      </c>
      <c r="N349" s="222" t="s">
        <v>42</v>
      </c>
      <c r="O349" s="91"/>
      <c r="P349" s="223">
        <f>O349*H349</f>
        <v>0</v>
      </c>
      <c r="Q349" s="223">
        <v>0</v>
      </c>
      <c r="R349" s="223">
        <f>Q349*H349</f>
        <v>0</v>
      </c>
      <c r="S349" s="223">
        <v>0</v>
      </c>
      <c r="T349" s="224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5" t="s">
        <v>217</v>
      </c>
      <c r="AT349" s="225" t="s">
        <v>137</v>
      </c>
      <c r="AU349" s="225" t="s">
        <v>143</v>
      </c>
      <c r="AY349" s="17" t="s">
        <v>134</v>
      </c>
      <c r="BE349" s="226">
        <f>IF(N349="základní",J349,0)</f>
        <v>0</v>
      </c>
      <c r="BF349" s="226">
        <f>IF(N349="snížená",J349,0)</f>
        <v>0</v>
      </c>
      <c r="BG349" s="226">
        <f>IF(N349="zákl. přenesená",J349,0)</f>
        <v>0</v>
      </c>
      <c r="BH349" s="226">
        <f>IF(N349="sníž. přenesená",J349,0)</f>
        <v>0</v>
      </c>
      <c r="BI349" s="226">
        <f>IF(N349="nulová",J349,0)</f>
        <v>0</v>
      </c>
      <c r="BJ349" s="17" t="s">
        <v>143</v>
      </c>
      <c r="BK349" s="226">
        <f>ROUND(I349*H349,2)</f>
        <v>0</v>
      </c>
      <c r="BL349" s="17" t="s">
        <v>217</v>
      </c>
      <c r="BM349" s="225" t="s">
        <v>770</v>
      </c>
    </row>
    <row r="350" s="2" customFormat="1" ht="16.5" customHeight="1">
      <c r="A350" s="38"/>
      <c r="B350" s="39"/>
      <c r="C350" s="260" t="s">
        <v>771</v>
      </c>
      <c r="D350" s="260" t="s">
        <v>352</v>
      </c>
      <c r="E350" s="261" t="s">
        <v>726</v>
      </c>
      <c r="F350" s="262" t="s">
        <v>727</v>
      </c>
      <c r="G350" s="263" t="s">
        <v>140</v>
      </c>
      <c r="H350" s="264">
        <v>2</v>
      </c>
      <c r="I350" s="265"/>
      <c r="J350" s="266">
        <f>ROUND(I350*H350,2)</f>
        <v>0</v>
      </c>
      <c r="K350" s="262" t="s">
        <v>141</v>
      </c>
      <c r="L350" s="267"/>
      <c r="M350" s="268" t="s">
        <v>1</v>
      </c>
      <c r="N350" s="269" t="s">
        <v>42</v>
      </c>
      <c r="O350" s="91"/>
      <c r="P350" s="223">
        <f>O350*H350</f>
        <v>0</v>
      </c>
      <c r="Q350" s="223">
        <v>1.0000000000000001E-05</v>
      </c>
      <c r="R350" s="223">
        <f>Q350*H350</f>
        <v>2.0000000000000002E-05</v>
      </c>
      <c r="S350" s="223">
        <v>0</v>
      </c>
      <c r="T350" s="224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5" t="s">
        <v>298</v>
      </c>
      <c r="AT350" s="225" t="s">
        <v>352</v>
      </c>
      <c r="AU350" s="225" t="s">
        <v>143</v>
      </c>
      <c r="AY350" s="17" t="s">
        <v>134</v>
      </c>
      <c r="BE350" s="226">
        <f>IF(N350="základní",J350,0)</f>
        <v>0</v>
      </c>
      <c r="BF350" s="226">
        <f>IF(N350="snížená",J350,0)</f>
        <v>0</v>
      </c>
      <c r="BG350" s="226">
        <f>IF(N350="zákl. přenesená",J350,0)</f>
        <v>0</v>
      </c>
      <c r="BH350" s="226">
        <f>IF(N350="sníž. přenesená",J350,0)</f>
        <v>0</v>
      </c>
      <c r="BI350" s="226">
        <f>IF(N350="nulová",J350,0)</f>
        <v>0</v>
      </c>
      <c r="BJ350" s="17" t="s">
        <v>143</v>
      </c>
      <c r="BK350" s="226">
        <f>ROUND(I350*H350,2)</f>
        <v>0</v>
      </c>
      <c r="BL350" s="17" t="s">
        <v>217</v>
      </c>
      <c r="BM350" s="225" t="s">
        <v>772</v>
      </c>
    </row>
    <row r="351" s="2" customFormat="1" ht="21.75" customHeight="1">
      <c r="A351" s="38"/>
      <c r="B351" s="39"/>
      <c r="C351" s="260" t="s">
        <v>773</v>
      </c>
      <c r="D351" s="260" t="s">
        <v>352</v>
      </c>
      <c r="E351" s="261" t="s">
        <v>774</v>
      </c>
      <c r="F351" s="262" t="s">
        <v>775</v>
      </c>
      <c r="G351" s="263" t="s">
        <v>140</v>
      </c>
      <c r="H351" s="264">
        <v>2</v>
      </c>
      <c r="I351" s="265"/>
      <c r="J351" s="266">
        <f>ROUND(I351*H351,2)</f>
        <v>0</v>
      </c>
      <c r="K351" s="262" t="s">
        <v>141</v>
      </c>
      <c r="L351" s="267"/>
      <c r="M351" s="268" t="s">
        <v>1</v>
      </c>
      <c r="N351" s="269" t="s">
        <v>42</v>
      </c>
      <c r="O351" s="91"/>
      <c r="P351" s="223">
        <f>O351*H351</f>
        <v>0</v>
      </c>
      <c r="Q351" s="223">
        <v>4.0000000000000003E-05</v>
      </c>
      <c r="R351" s="223">
        <f>Q351*H351</f>
        <v>8.0000000000000007E-05</v>
      </c>
      <c r="S351" s="223">
        <v>0</v>
      </c>
      <c r="T351" s="224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5" t="s">
        <v>298</v>
      </c>
      <c r="AT351" s="225" t="s">
        <v>352</v>
      </c>
      <c r="AU351" s="225" t="s">
        <v>143</v>
      </c>
      <c r="AY351" s="17" t="s">
        <v>134</v>
      </c>
      <c r="BE351" s="226">
        <f>IF(N351="základní",J351,0)</f>
        <v>0</v>
      </c>
      <c r="BF351" s="226">
        <f>IF(N351="snížená",J351,0)</f>
        <v>0</v>
      </c>
      <c r="BG351" s="226">
        <f>IF(N351="zákl. přenesená",J351,0)</f>
        <v>0</v>
      </c>
      <c r="BH351" s="226">
        <f>IF(N351="sníž. přenesená",J351,0)</f>
        <v>0</v>
      </c>
      <c r="BI351" s="226">
        <f>IF(N351="nulová",J351,0)</f>
        <v>0</v>
      </c>
      <c r="BJ351" s="17" t="s">
        <v>143</v>
      </c>
      <c r="BK351" s="226">
        <f>ROUND(I351*H351,2)</f>
        <v>0</v>
      </c>
      <c r="BL351" s="17" t="s">
        <v>217</v>
      </c>
      <c r="BM351" s="225" t="s">
        <v>776</v>
      </c>
    </row>
    <row r="352" s="2" customFormat="1" ht="24.15" customHeight="1">
      <c r="A352" s="38"/>
      <c r="B352" s="39"/>
      <c r="C352" s="260" t="s">
        <v>777</v>
      </c>
      <c r="D352" s="260" t="s">
        <v>352</v>
      </c>
      <c r="E352" s="261" t="s">
        <v>778</v>
      </c>
      <c r="F352" s="262" t="s">
        <v>779</v>
      </c>
      <c r="G352" s="263" t="s">
        <v>140</v>
      </c>
      <c r="H352" s="264">
        <v>2</v>
      </c>
      <c r="I352" s="265"/>
      <c r="J352" s="266">
        <f>ROUND(I352*H352,2)</f>
        <v>0</v>
      </c>
      <c r="K352" s="262" t="s">
        <v>141</v>
      </c>
      <c r="L352" s="267"/>
      <c r="M352" s="268" t="s">
        <v>1</v>
      </c>
      <c r="N352" s="269" t="s">
        <v>42</v>
      </c>
      <c r="O352" s="91"/>
      <c r="P352" s="223">
        <f>O352*H352</f>
        <v>0</v>
      </c>
      <c r="Q352" s="223">
        <v>9.0000000000000006E-05</v>
      </c>
      <c r="R352" s="223">
        <f>Q352*H352</f>
        <v>0.00018000000000000001</v>
      </c>
      <c r="S352" s="223">
        <v>0</v>
      </c>
      <c r="T352" s="224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5" t="s">
        <v>298</v>
      </c>
      <c r="AT352" s="225" t="s">
        <v>352</v>
      </c>
      <c r="AU352" s="225" t="s">
        <v>143</v>
      </c>
      <c r="AY352" s="17" t="s">
        <v>134</v>
      </c>
      <c r="BE352" s="226">
        <f>IF(N352="základní",J352,0)</f>
        <v>0</v>
      </c>
      <c r="BF352" s="226">
        <f>IF(N352="snížená",J352,0)</f>
        <v>0</v>
      </c>
      <c r="BG352" s="226">
        <f>IF(N352="zákl. přenesená",J352,0)</f>
        <v>0</v>
      </c>
      <c r="BH352" s="226">
        <f>IF(N352="sníž. přenesená",J352,0)</f>
        <v>0</v>
      </c>
      <c r="BI352" s="226">
        <f>IF(N352="nulová",J352,0)</f>
        <v>0</v>
      </c>
      <c r="BJ352" s="17" t="s">
        <v>143</v>
      </c>
      <c r="BK352" s="226">
        <f>ROUND(I352*H352,2)</f>
        <v>0</v>
      </c>
      <c r="BL352" s="17" t="s">
        <v>217</v>
      </c>
      <c r="BM352" s="225" t="s">
        <v>780</v>
      </c>
    </row>
    <row r="353" s="2" customFormat="1" ht="24.15" customHeight="1">
      <c r="A353" s="38"/>
      <c r="B353" s="39"/>
      <c r="C353" s="214" t="s">
        <v>781</v>
      </c>
      <c r="D353" s="214" t="s">
        <v>137</v>
      </c>
      <c r="E353" s="215" t="s">
        <v>782</v>
      </c>
      <c r="F353" s="216" t="s">
        <v>783</v>
      </c>
      <c r="G353" s="217" t="s">
        <v>140</v>
      </c>
      <c r="H353" s="218">
        <v>2</v>
      </c>
      <c r="I353" s="219"/>
      <c r="J353" s="220">
        <f>ROUND(I353*H353,2)</f>
        <v>0</v>
      </c>
      <c r="K353" s="216" t="s">
        <v>141</v>
      </c>
      <c r="L353" s="44"/>
      <c r="M353" s="221" t="s">
        <v>1</v>
      </c>
      <c r="N353" s="222" t="s">
        <v>42</v>
      </c>
      <c r="O353" s="91"/>
      <c r="P353" s="223">
        <f>O353*H353</f>
        <v>0</v>
      </c>
      <c r="Q353" s="223">
        <v>0</v>
      </c>
      <c r="R353" s="223">
        <f>Q353*H353</f>
        <v>0</v>
      </c>
      <c r="S353" s="223">
        <v>0</v>
      </c>
      <c r="T353" s="224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5" t="s">
        <v>217</v>
      </c>
      <c r="AT353" s="225" t="s">
        <v>137</v>
      </c>
      <c r="AU353" s="225" t="s">
        <v>143</v>
      </c>
      <c r="AY353" s="17" t="s">
        <v>134</v>
      </c>
      <c r="BE353" s="226">
        <f>IF(N353="základní",J353,0)</f>
        <v>0</v>
      </c>
      <c r="BF353" s="226">
        <f>IF(N353="snížená",J353,0)</f>
        <v>0</v>
      </c>
      <c r="BG353" s="226">
        <f>IF(N353="zákl. přenesená",J353,0)</f>
        <v>0</v>
      </c>
      <c r="BH353" s="226">
        <f>IF(N353="sníž. přenesená",J353,0)</f>
        <v>0</v>
      </c>
      <c r="BI353" s="226">
        <f>IF(N353="nulová",J353,0)</f>
        <v>0</v>
      </c>
      <c r="BJ353" s="17" t="s">
        <v>143</v>
      </c>
      <c r="BK353" s="226">
        <f>ROUND(I353*H353,2)</f>
        <v>0</v>
      </c>
      <c r="BL353" s="17" t="s">
        <v>217</v>
      </c>
      <c r="BM353" s="225" t="s">
        <v>784</v>
      </c>
    </row>
    <row r="354" s="2" customFormat="1" ht="16.5" customHeight="1">
      <c r="A354" s="38"/>
      <c r="B354" s="39"/>
      <c r="C354" s="260" t="s">
        <v>785</v>
      </c>
      <c r="D354" s="260" t="s">
        <v>352</v>
      </c>
      <c r="E354" s="261" t="s">
        <v>726</v>
      </c>
      <c r="F354" s="262" t="s">
        <v>727</v>
      </c>
      <c r="G354" s="263" t="s">
        <v>140</v>
      </c>
      <c r="H354" s="264">
        <v>2</v>
      </c>
      <c r="I354" s="265"/>
      <c r="J354" s="266">
        <f>ROUND(I354*H354,2)</f>
        <v>0</v>
      </c>
      <c r="K354" s="262" t="s">
        <v>141</v>
      </c>
      <c r="L354" s="267"/>
      <c r="M354" s="268" t="s">
        <v>1</v>
      </c>
      <c r="N354" s="269" t="s">
        <v>42</v>
      </c>
      <c r="O354" s="91"/>
      <c r="P354" s="223">
        <f>O354*H354</f>
        <v>0</v>
      </c>
      <c r="Q354" s="223">
        <v>1.0000000000000001E-05</v>
      </c>
      <c r="R354" s="223">
        <f>Q354*H354</f>
        <v>2.0000000000000002E-05</v>
      </c>
      <c r="S354" s="223">
        <v>0</v>
      </c>
      <c r="T354" s="224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5" t="s">
        <v>298</v>
      </c>
      <c r="AT354" s="225" t="s">
        <v>352</v>
      </c>
      <c r="AU354" s="225" t="s">
        <v>143</v>
      </c>
      <c r="AY354" s="17" t="s">
        <v>134</v>
      </c>
      <c r="BE354" s="226">
        <f>IF(N354="základní",J354,0)</f>
        <v>0</v>
      </c>
      <c r="BF354" s="226">
        <f>IF(N354="snížená",J354,0)</f>
        <v>0</v>
      </c>
      <c r="BG354" s="226">
        <f>IF(N354="zákl. přenesená",J354,0)</f>
        <v>0</v>
      </c>
      <c r="BH354" s="226">
        <f>IF(N354="sníž. přenesená",J354,0)</f>
        <v>0</v>
      </c>
      <c r="BI354" s="226">
        <f>IF(N354="nulová",J354,0)</f>
        <v>0</v>
      </c>
      <c r="BJ354" s="17" t="s">
        <v>143</v>
      </c>
      <c r="BK354" s="226">
        <f>ROUND(I354*H354,2)</f>
        <v>0</v>
      </c>
      <c r="BL354" s="17" t="s">
        <v>217</v>
      </c>
      <c r="BM354" s="225" t="s">
        <v>786</v>
      </c>
    </row>
    <row r="355" s="2" customFormat="1" ht="16.5" customHeight="1">
      <c r="A355" s="38"/>
      <c r="B355" s="39"/>
      <c r="C355" s="260" t="s">
        <v>787</v>
      </c>
      <c r="D355" s="260" t="s">
        <v>352</v>
      </c>
      <c r="E355" s="261" t="s">
        <v>788</v>
      </c>
      <c r="F355" s="262" t="s">
        <v>789</v>
      </c>
      <c r="G355" s="263" t="s">
        <v>140</v>
      </c>
      <c r="H355" s="264">
        <v>2</v>
      </c>
      <c r="I355" s="265"/>
      <c r="J355" s="266">
        <f>ROUND(I355*H355,2)</f>
        <v>0</v>
      </c>
      <c r="K355" s="262" t="s">
        <v>141</v>
      </c>
      <c r="L355" s="267"/>
      <c r="M355" s="268" t="s">
        <v>1</v>
      </c>
      <c r="N355" s="269" t="s">
        <v>42</v>
      </c>
      <c r="O355" s="91"/>
      <c r="P355" s="223">
        <f>O355*H355</f>
        <v>0</v>
      </c>
      <c r="Q355" s="223">
        <v>1.0000000000000001E-05</v>
      </c>
      <c r="R355" s="223">
        <f>Q355*H355</f>
        <v>2.0000000000000002E-05</v>
      </c>
      <c r="S355" s="223">
        <v>0</v>
      </c>
      <c r="T355" s="224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5" t="s">
        <v>298</v>
      </c>
      <c r="AT355" s="225" t="s">
        <v>352</v>
      </c>
      <c r="AU355" s="225" t="s">
        <v>143</v>
      </c>
      <c r="AY355" s="17" t="s">
        <v>134</v>
      </c>
      <c r="BE355" s="226">
        <f>IF(N355="základní",J355,0)</f>
        <v>0</v>
      </c>
      <c r="BF355" s="226">
        <f>IF(N355="snížená",J355,0)</f>
        <v>0</v>
      </c>
      <c r="BG355" s="226">
        <f>IF(N355="zákl. přenesená",J355,0)</f>
        <v>0</v>
      </c>
      <c r="BH355" s="226">
        <f>IF(N355="sníž. přenesená",J355,0)</f>
        <v>0</v>
      </c>
      <c r="BI355" s="226">
        <f>IF(N355="nulová",J355,0)</f>
        <v>0</v>
      </c>
      <c r="BJ355" s="17" t="s">
        <v>143</v>
      </c>
      <c r="BK355" s="226">
        <f>ROUND(I355*H355,2)</f>
        <v>0</v>
      </c>
      <c r="BL355" s="17" t="s">
        <v>217</v>
      </c>
      <c r="BM355" s="225" t="s">
        <v>790</v>
      </c>
    </row>
    <row r="356" s="2" customFormat="1" ht="24.15" customHeight="1">
      <c r="A356" s="38"/>
      <c r="B356" s="39"/>
      <c r="C356" s="260" t="s">
        <v>791</v>
      </c>
      <c r="D356" s="260" t="s">
        <v>352</v>
      </c>
      <c r="E356" s="261" t="s">
        <v>792</v>
      </c>
      <c r="F356" s="262" t="s">
        <v>793</v>
      </c>
      <c r="G356" s="263" t="s">
        <v>140</v>
      </c>
      <c r="H356" s="264">
        <v>2</v>
      </c>
      <c r="I356" s="265"/>
      <c r="J356" s="266">
        <f>ROUND(I356*H356,2)</f>
        <v>0</v>
      </c>
      <c r="K356" s="262" t="s">
        <v>141</v>
      </c>
      <c r="L356" s="267"/>
      <c r="M356" s="268" t="s">
        <v>1</v>
      </c>
      <c r="N356" s="269" t="s">
        <v>42</v>
      </c>
      <c r="O356" s="91"/>
      <c r="P356" s="223">
        <f>O356*H356</f>
        <v>0</v>
      </c>
      <c r="Q356" s="223">
        <v>9.0000000000000006E-05</v>
      </c>
      <c r="R356" s="223">
        <f>Q356*H356</f>
        <v>0.00018000000000000001</v>
      </c>
      <c r="S356" s="223">
        <v>0</v>
      </c>
      <c r="T356" s="224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5" t="s">
        <v>298</v>
      </c>
      <c r="AT356" s="225" t="s">
        <v>352</v>
      </c>
      <c r="AU356" s="225" t="s">
        <v>143</v>
      </c>
      <c r="AY356" s="17" t="s">
        <v>134</v>
      </c>
      <c r="BE356" s="226">
        <f>IF(N356="základní",J356,0)</f>
        <v>0</v>
      </c>
      <c r="BF356" s="226">
        <f>IF(N356="snížená",J356,0)</f>
        <v>0</v>
      </c>
      <c r="BG356" s="226">
        <f>IF(N356="zákl. přenesená",J356,0)</f>
        <v>0</v>
      </c>
      <c r="BH356" s="226">
        <f>IF(N356="sníž. přenesená",J356,0)</f>
        <v>0</v>
      </c>
      <c r="BI356" s="226">
        <f>IF(N356="nulová",J356,0)</f>
        <v>0</v>
      </c>
      <c r="BJ356" s="17" t="s">
        <v>143</v>
      </c>
      <c r="BK356" s="226">
        <f>ROUND(I356*H356,2)</f>
        <v>0</v>
      </c>
      <c r="BL356" s="17" t="s">
        <v>217</v>
      </c>
      <c r="BM356" s="225" t="s">
        <v>794</v>
      </c>
    </row>
    <row r="357" s="2" customFormat="1" ht="24.15" customHeight="1">
      <c r="A357" s="38"/>
      <c r="B357" s="39"/>
      <c r="C357" s="214" t="s">
        <v>795</v>
      </c>
      <c r="D357" s="214" t="s">
        <v>137</v>
      </c>
      <c r="E357" s="215" t="s">
        <v>796</v>
      </c>
      <c r="F357" s="216" t="s">
        <v>797</v>
      </c>
      <c r="G357" s="217" t="s">
        <v>163</v>
      </c>
      <c r="H357" s="218">
        <v>74</v>
      </c>
      <c r="I357" s="219"/>
      <c r="J357" s="220">
        <f>ROUND(I357*H357,2)</f>
        <v>0</v>
      </c>
      <c r="K357" s="216" t="s">
        <v>141</v>
      </c>
      <c r="L357" s="44"/>
      <c r="M357" s="221" t="s">
        <v>1</v>
      </c>
      <c r="N357" s="222" t="s">
        <v>42</v>
      </c>
      <c r="O357" s="91"/>
      <c r="P357" s="223">
        <f>O357*H357</f>
        <v>0</v>
      </c>
      <c r="Q357" s="223">
        <v>0</v>
      </c>
      <c r="R357" s="223">
        <f>Q357*H357</f>
        <v>0</v>
      </c>
      <c r="S357" s="223">
        <v>0</v>
      </c>
      <c r="T357" s="224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5" t="s">
        <v>217</v>
      </c>
      <c r="AT357" s="225" t="s">
        <v>137</v>
      </c>
      <c r="AU357" s="225" t="s">
        <v>143</v>
      </c>
      <c r="AY357" s="17" t="s">
        <v>134</v>
      </c>
      <c r="BE357" s="226">
        <f>IF(N357="základní",J357,0)</f>
        <v>0</v>
      </c>
      <c r="BF357" s="226">
        <f>IF(N357="snížená",J357,0)</f>
        <v>0</v>
      </c>
      <c r="BG357" s="226">
        <f>IF(N357="zákl. přenesená",J357,0)</f>
        <v>0</v>
      </c>
      <c r="BH357" s="226">
        <f>IF(N357="sníž. přenesená",J357,0)</f>
        <v>0</v>
      </c>
      <c r="BI357" s="226">
        <f>IF(N357="nulová",J357,0)</f>
        <v>0</v>
      </c>
      <c r="BJ357" s="17" t="s">
        <v>143</v>
      </c>
      <c r="BK357" s="226">
        <f>ROUND(I357*H357,2)</f>
        <v>0</v>
      </c>
      <c r="BL357" s="17" t="s">
        <v>217</v>
      </c>
      <c r="BM357" s="225" t="s">
        <v>798</v>
      </c>
    </row>
    <row r="358" s="2" customFormat="1" ht="24.15" customHeight="1">
      <c r="A358" s="38"/>
      <c r="B358" s="39"/>
      <c r="C358" s="260" t="s">
        <v>799</v>
      </c>
      <c r="D358" s="260" t="s">
        <v>352</v>
      </c>
      <c r="E358" s="261" t="s">
        <v>800</v>
      </c>
      <c r="F358" s="262" t="s">
        <v>801</v>
      </c>
      <c r="G358" s="263" t="s">
        <v>163</v>
      </c>
      <c r="H358" s="264">
        <v>37</v>
      </c>
      <c r="I358" s="265"/>
      <c r="J358" s="266">
        <f>ROUND(I358*H358,2)</f>
        <v>0</v>
      </c>
      <c r="K358" s="262" t="s">
        <v>141</v>
      </c>
      <c r="L358" s="267"/>
      <c r="M358" s="268" t="s">
        <v>1</v>
      </c>
      <c r="N358" s="269" t="s">
        <v>42</v>
      </c>
      <c r="O358" s="91"/>
      <c r="P358" s="223">
        <f>O358*H358</f>
        <v>0</v>
      </c>
      <c r="Q358" s="223">
        <v>4.0000000000000003E-05</v>
      </c>
      <c r="R358" s="223">
        <f>Q358*H358</f>
        <v>0.0014800000000000002</v>
      </c>
      <c r="S358" s="223">
        <v>0</v>
      </c>
      <c r="T358" s="224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5" t="s">
        <v>298</v>
      </c>
      <c r="AT358" s="225" t="s">
        <v>352</v>
      </c>
      <c r="AU358" s="225" t="s">
        <v>143</v>
      </c>
      <c r="AY358" s="17" t="s">
        <v>134</v>
      </c>
      <c r="BE358" s="226">
        <f>IF(N358="základní",J358,0)</f>
        <v>0</v>
      </c>
      <c r="BF358" s="226">
        <f>IF(N358="snížená",J358,0)</f>
        <v>0</v>
      </c>
      <c r="BG358" s="226">
        <f>IF(N358="zákl. přenesená",J358,0)</f>
        <v>0</v>
      </c>
      <c r="BH358" s="226">
        <f>IF(N358="sníž. přenesená",J358,0)</f>
        <v>0</v>
      </c>
      <c r="BI358" s="226">
        <f>IF(N358="nulová",J358,0)</f>
        <v>0</v>
      </c>
      <c r="BJ358" s="17" t="s">
        <v>143</v>
      </c>
      <c r="BK358" s="226">
        <f>ROUND(I358*H358,2)</f>
        <v>0</v>
      </c>
      <c r="BL358" s="17" t="s">
        <v>217</v>
      </c>
      <c r="BM358" s="225" t="s">
        <v>802</v>
      </c>
    </row>
    <row r="359" s="2" customFormat="1">
      <c r="A359" s="38"/>
      <c r="B359" s="39"/>
      <c r="C359" s="40"/>
      <c r="D359" s="229" t="s">
        <v>688</v>
      </c>
      <c r="E359" s="40"/>
      <c r="F359" s="270" t="s">
        <v>803</v>
      </c>
      <c r="G359" s="40"/>
      <c r="H359" s="40"/>
      <c r="I359" s="271"/>
      <c r="J359" s="40"/>
      <c r="K359" s="40"/>
      <c r="L359" s="44"/>
      <c r="M359" s="272"/>
      <c r="N359" s="273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688</v>
      </c>
      <c r="AU359" s="17" t="s">
        <v>143</v>
      </c>
    </row>
    <row r="360" s="2" customFormat="1" ht="33" customHeight="1">
      <c r="A360" s="38"/>
      <c r="B360" s="39"/>
      <c r="C360" s="260" t="s">
        <v>804</v>
      </c>
      <c r="D360" s="260" t="s">
        <v>352</v>
      </c>
      <c r="E360" s="261" t="s">
        <v>805</v>
      </c>
      <c r="F360" s="262" t="s">
        <v>806</v>
      </c>
      <c r="G360" s="263" t="s">
        <v>163</v>
      </c>
      <c r="H360" s="264">
        <v>37</v>
      </c>
      <c r="I360" s="265"/>
      <c r="J360" s="266">
        <f>ROUND(I360*H360,2)</f>
        <v>0</v>
      </c>
      <c r="K360" s="262" t="s">
        <v>141</v>
      </c>
      <c r="L360" s="267"/>
      <c r="M360" s="268" t="s">
        <v>1</v>
      </c>
      <c r="N360" s="269" t="s">
        <v>42</v>
      </c>
      <c r="O360" s="91"/>
      <c r="P360" s="223">
        <f>O360*H360</f>
        <v>0</v>
      </c>
      <c r="Q360" s="223">
        <v>4.0000000000000003E-05</v>
      </c>
      <c r="R360" s="223">
        <f>Q360*H360</f>
        <v>0.0014800000000000002</v>
      </c>
      <c r="S360" s="223">
        <v>0</v>
      </c>
      <c r="T360" s="224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5" t="s">
        <v>298</v>
      </c>
      <c r="AT360" s="225" t="s">
        <v>352</v>
      </c>
      <c r="AU360" s="225" t="s">
        <v>143</v>
      </c>
      <c r="AY360" s="17" t="s">
        <v>134</v>
      </c>
      <c r="BE360" s="226">
        <f>IF(N360="základní",J360,0)</f>
        <v>0</v>
      </c>
      <c r="BF360" s="226">
        <f>IF(N360="snížená",J360,0)</f>
        <v>0</v>
      </c>
      <c r="BG360" s="226">
        <f>IF(N360="zákl. přenesená",J360,0)</f>
        <v>0</v>
      </c>
      <c r="BH360" s="226">
        <f>IF(N360="sníž. přenesená",J360,0)</f>
        <v>0</v>
      </c>
      <c r="BI360" s="226">
        <f>IF(N360="nulová",J360,0)</f>
        <v>0</v>
      </c>
      <c r="BJ360" s="17" t="s">
        <v>143</v>
      </c>
      <c r="BK360" s="226">
        <f>ROUND(I360*H360,2)</f>
        <v>0</v>
      </c>
      <c r="BL360" s="17" t="s">
        <v>217</v>
      </c>
      <c r="BM360" s="225" t="s">
        <v>807</v>
      </c>
    </row>
    <row r="361" s="2" customFormat="1">
      <c r="A361" s="38"/>
      <c r="B361" s="39"/>
      <c r="C361" s="40"/>
      <c r="D361" s="229" t="s">
        <v>688</v>
      </c>
      <c r="E361" s="40"/>
      <c r="F361" s="270" t="s">
        <v>808</v>
      </c>
      <c r="G361" s="40"/>
      <c r="H361" s="40"/>
      <c r="I361" s="271"/>
      <c r="J361" s="40"/>
      <c r="K361" s="40"/>
      <c r="L361" s="44"/>
      <c r="M361" s="272"/>
      <c r="N361" s="273"/>
      <c r="O361" s="91"/>
      <c r="P361" s="91"/>
      <c r="Q361" s="91"/>
      <c r="R361" s="91"/>
      <c r="S361" s="91"/>
      <c r="T361" s="92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688</v>
      </c>
      <c r="AU361" s="17" t="s">
        <v>143</v>
      </c>
    </row>
    <row r="362" s="12" customFormat="1" ht="22.8" customHeight="1">
      <c r="A362" s="12"/>
      <c r="B362" s="198"/>
      <c r="C362" s="199"/>
      <c r="D362" s="200" t="s">
        <v>75</v>
      </c>
      <c r="E362" s="212" t="s">
        <v>809</v>
      </c>
      <c r="F362" s="212" t="s">
        <v>810</v>
      </c>
      <c r="G362" s="199"/>
      <c r="H362" s="199"/>
      <c r="I362" s="202"/>
      <c r="J362" s="213">
        <f>BK362</f>
        <v>0</v>
      </c>
      <c r="K362" s="199"/>
      <c r="L362" s="204"/>
      <c r="M362" s="205"/>
      <c r="N362" s="206"/>
      <c r="O362" s="206"/>
      <c r="P362" s="207">
        <f>SUM(P363:P367)</f>
        <v>0</v>
      </c>
      <c r="Q362" s="206"/>
      <c r="R362" s="207">
        <f>SUM(R363:R367)</f>
        <v>0.11534999999999999</v>
      </c>
      <c r="S362" s="206"/>
      <c r="T362" s="208">
        <f>SUM(T363:T367)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09" t="s">
        <v>143</v>
      </c>
      <c r="AT362" s="210" t="s">
        <v>75</v>
      </c>
      <c r="AU362" s="210" t="s">
        <v>84</v>
      </c>
      <c r="AY362" s="209" t="s">
        <v>134</v>
      </c>
      <c r="BK362" s="211">
        <f>SUM(BK363:BK367)</f>
        <v>0</v>
      </c>
    </row>
    <row r="363" s="2" customFormat="1" ht="24.15" customHeight="1">
      <c r="A363" s="38"/>
      <c r="B363" s="39"/>
      <c r="C363" s="214" t="s">
        <v>811</v>
      </c>
      <c r="D363" s="214" t="s">
        <v>137</v>
      </c>
      <c r="E363" s="215" t="s">
        <v>812</v>
      </c>
      <c r="F363" s="216" t="s">
        <v>813</v>
      </c>
      <c r="G363" s="217" t="s">
        <v>153</v>
      </c>
      <c r="H363" s="218">
        <v>1</v>
      </c>
      <c r="I363" s="219"/>
      <c r="J363" s="220">
        <f>ROUND(I363*H363,2)</f>
        <v>0</v>
      </c>
      <c r="K363" s="216" t="s">
        <v>141</v>
      </c>
      <c r="L363" s="44"/>
      <c r="M363" s="221" t="s">
        <v>1</v>
      </c>
      <c r="N363" s="222" t="s">
        <v>42</v>
      </c>
      <c r="O363" s="91"/>
      <c r="P363" s="223">
        <f>O363*H363</f>
        <v>0</v>
      </c>
      <c r="Q363" s="223">
        <v>0.11534999999999999</v>
      </c>
      <c r="R363" s="223">
        <f>Q363*H363</f>
        <v>0.11534999999999999</v>
      </c>
      <c r="S363" s="223">
        <v>0</v>
      </c>
      <c r="T363" s="224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5" t="s">
        <v>217</v>
      </c>
      <c r="AT363" s="225" t="s">
        <v>137</v>
      </c>
      <c r="AU363" s="225" t="s">
        <v>143</v>
      </c>
      <c r="AY363" s="17" t="s">
        <v>134</v>
      </c>
      <c r="BE363" s="226">
        <f>IF(N363="základní",J363,0)</f>
        <v>0</v>
      </c>
      <c r="BF363" s="226">
        <f>IF(N363="snížená",J363,0)</f>
        <v>0</v>
      </c>
      <c r="BG363" s="226">
        <f>IF(N363="zákl. přenesená",J363,0)</f>
        <v>0</v>
      </c>
      <c r="BH363" s="226">
        <f>IF(N363="sníž. přenesená",J363,0)</f>
        <v>0</v>
      </c>
      <c r="BI363" s="226">
        <f>IF(N363="nulová",J363,0)</f>
        <v>0</v>
      </c>
      <c r="BJ363" s="17" t="s">
        <v>143</v>
      </c>
      <c r="BK363" s="226">
        <f>ROUND(I363*H363,2)</f>
        <v>0</v>
      </c>
      <c r="BL363" s="17" t="s">
        <v>217</v>
      </c>
      <c r="BM363" s="225" t="s">
        <v>814</v>
      </c>
    </row>
    <row r="364" s="14" customFormat="1">
      <c r="A364" s="14"/>
      <c r="B364" s="238"/>
      <c r="C364" s="239"/>
      <c r="D364" s="229" t="s">
        <v>145</v>
      </c>
      <c r="E364" s="240" t="s">
        <v>1</v>
      </c>
      <c r="F364" s="241" t="s">
        <v>815</v>
      </c>
      <c r="G364" s="239"/>
      <c r="H364" s="242">
        <v>1</v>
      </c>
      <c r="I364" s="243"/>
      <c r="J364" s="239"/>
      <c r="K364" s="239"/>
      <c r="L364" s="244"/>
      <c r="M364" s="245"/>
      <c r="N364" s="246"/>
      <c r="O364" s="246"/>
      <c r="P364" s="246"/>
      <c r="Q364" s="246"/>
      <c r="R364" s="246"/>
      <c r="S364" s="246"/>
      <c r="T364" s="247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8" t="s">
        <v>145</v>
      </c>
      <c r="AU364" s="248" t="s">
        <v>143</v>
      </c>
      <c r="AV364" s="14" t="s">
        <v>143</v>
      </c>
      <c r="AW364" s="14" t="s">
        <v>32</v>
      </c>
      <c r="AX364" s="14" t="s">
        <v>76</v>
      </c>
      <c r="AY364" s="248" t="s">
        <v>134</v>
      </c>
    </row>
    <row r="365" s="15" customFormat="1">
      <c r="A365" s="15"/>
      <c r="B365" s="249"/>
      <c r="C365" s="250"/>
      <c r="D365" s="229" t="s">
        <v>145</v>
      </c>
      <c r="E365" s="251" t="s">
        <v>1</v>
      </c>
      <c r="F365" s="252" t="s">
        <v>147</v>
      </c>
      <c r="G365" s="250"/>
      <c r="H365" s="253">
        <v>1</v>
      </c>
      <c r="I365" s="254"/>
      <c r="J365" s="250"/>
      <c r="K365" s="250"/>
      <c r="L365" s="255"/>
      <c r="M365" s="256"/>
      <c r="N365" s="257"/>
      <c r="O365" s="257"/>
      <c r="P365" s="257"/>
      <c r="Q365" s="257"/>
      <c r="R365" s="257"/>
      <c r="S365" s="257"/>
      <c r="T365" s="258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59" t="s">
        <v>145</v>
      </c>
      <c r="AU365" s="259" t="s">
        <v>143</v>
      </c>
      <c r="AV365" s="15" t="s">
        <v>142</v>
      </c>
      <c r="AW365" s="15" t="s">
        <v>32</v>
      </c>
      <c r="AX365" s="15" t="s">
        <v>84</v>
      </c>
      <c r="AY365" s="259" t="s">
        <v>134</v>
      </c>
    </row>
    <row r="366" s="2" customFormat="1" ht="24.15" customHeight="1">
      <c r="A366" s="38"/>
      <c r="B366" s="39"/>
      <c r="C366" s="214" t="s">
        <v>816</v>
      </c>
      <c r="D366" s="214" t="s">
        <v>137</v>
      </c>
      <c r="E366" s="215" t="s">
        <v>817</v>
      </c>
      <c r="F366" s="216" t="s">
        <v>818</v>
      </c>
      <c r="G366" s="217" t="s">
        <v>153</v>
      </c>
      <c r="H366" s="218">
        <v>1</v>
      </c>
      <c r="I366" s="219"/>
      <c r="J366" s="220">
        <f>ROUND(I366*H366,2)</f>
        <v>0</v>
      </c>
      <c r="K366" s="216" t="s">
        <v>141</v>
      </c>
      <c r="L366" s="44"/>
      <c r="M366" s="221" t="s">
        <v>1</v>
      </c>
      <c r="N366" s="222" t="s">
        <v>42</v>
      </c>
      <c r="O366" s="91"/>
      <c r="P366" s="223">
        <f>O366*H366</f>
        <v>0</v>
      </c>
      <c r="Q366" s="223">
        <v>0</v>
      </c>
      <c r="R366" s="223">
        <f>Q366*H366</f>
        <v>0</v>
      </c>
      <c r="S366" s="223">
        <v>0</v>
      </c>
      <c r="T366" s="224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5" t="s">
        <v>217</v>
      </c>
      <c r="AT366" s="225" t="s">
        <v>137</v>
      </c>
      <c r="AU366" s="225" t="s">
        <v>143</v>
      </c>
      <c r="AY366" s="17" t="s">
        <v>134</v>
      </c>
      <c r="BE366" s="226">
        <f>IF(N366="základní",J366,0)</f>
        <v>0</v>
      </c>
      <c r="BF366" s="226">
        <f>IF(N366="snížená",J366,0)</f>
        <v>0</v>
      </c>
      <c r="BG366" s="226">
        <f>IF(N366="zákl. přenesená",J366,0)</f>
        <v>0</v>
      </c>
      <c r="BH366" s="226">
        <f>IF(N366="sníž. přenesená",J366,0)</f>
        <v>0</v>
      </c>
      <c r="BI366" s="226">
        <f>IF(N366="nulová",J366,0)</f>
        <v>0</v>
      </c>
      <c r="BJ366" s="17" t="s">
        <v>143</v>
      </c>
      <c r="BK366" s="226">
        <f>ROUND(I366*H366,2)</f>
        <v>0</v>
      </c>
      <c r="BL366" s="17" t="s">
        <v>217</v>
      </c>
      <c r="BM366" s="225" t="s">
        <v>819</v>
      </c>
    </row>
    <row r="367" s="2" customFormat="1" ht="55.5" customHeight="1">
      <c r="A367" s="38"/>
      <c r="B367" s="39"/>
      <c r="C367" s="214" t="s">
        <v>820</v>
      </c>
      <c r="D367" s="214" t="s">
        <v>137</v>
      </c>
      <c r="E367" s="215" t="s">
        <v>821</v>
      </c>
      <c r="F367" s="216" t="s">
        <v>822</v>
      </c>
      <c r="G367" s="217" t="s">
        <v>269</v>
      </c>
      <c r="H367" s="218">
        <v>0.11500000000000001</v>
      </c>
      <c r="I367" s="219"/>
      <c r="J367" s="220">
        <f>ROUND(I367*H367,2)</f>
        <v>0</v>
      </c>
      <c r="K367" s="216" t="s">
        <v>141</v>
      </c>
      <c r="L367" s="44"/>
      <c r="M367" s="221" t="s">
        <v>1</v>
      </c>
      <c r="N367" s="222" t="s">
        <v>42</v>
      </c>
      <c r="O367" s="91"/>
      <c r="P367" s="223">
        <f>O367*H367</f>
        <v>0</v>
      </c>
      <c r="Q367" s="223">
        <v>0</v>
      </c>
      <c r="R367" s="223">
        <f>Q367*H367</f>
        <v>0</v>
      </c>
      <c r="S367" s="223">
        <v>0</v>
      </c>
      <c r="T367" s="224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5" t="s">
        <v>217</v>
      </c>
      <c r="AT367" s="225" t="s">
        <v>137</v>
      </c>
      <c r="AU367" s="225" t="s">
        <v>143</v>
      </c>
      <c r="AY367" s="17" t="s">
        <v>134</v>
      </c>
      <c r="BE367" s="226">
        <f>IF(N367="základní",J367,0)</f>
        <v>0</v>
      </c>
      <c r="BF367" s="226">
        <f>IF(N367="snížená",J367,0)</f>
        <v>0</v>
      </c>
      <c r="BG367" s="226">
        <f>IF(N367="zákl. přenesená",J367,0)</f>
        <v>0</v>
      </c>
      <c r="BH367" s="226">
        <f>IF(N367="sníž. přenesená",J367,0)</f>
        <v>0</v>
      </c>
      <c r="BI367" s="226">
        <f>IF(N367="nulová",J367,0)</f>
        <v>0</v>
      </c>
      <c r="BJ367" s="17" t="s">
        <v>143</v>
      </c>
      <c r="BK367" s="226">
        <f>ROUND(I367*H367,2)</f>
        <v>0</v>
      </c>
      <c r="BL367" s="17" t="s">
        <v>217</v>
      </c>
      <c r="BM367" s="225" t="s">
        <v>823</v>
      </c>
    </row>
    <row r="368" s="12" customFormat="1" ht="22.8" customHeight="1">
      <c r="A368" s="12"/>
      <c r="B368" s="198"/>
      <c r="C368" s="199"/>
      <c r="D368" s="200" t="s">
        <v>75</v>
      </c>
      <c r="E368" s="212" t="s">
        <v>824</v>
      </c>
      <c r="F368" s="212" t="s">
        <v>825</v>
      </c>
      <c r="G368" s="199"/>
      <c r="H368" s="199"/>
      <c r="I368" s="202"/>
      <c r="J368" s="213">
        <f>BK368</f>
        <v>0</v>
      </c>
      <c r="K368" s="199"/>
      <c r="L368" s="204"/>
      <c r="M368" s="205"/>
      <c r="N368" s="206"/>
      <c r="O368" s="206"/>
      <c r="P368" s="207">
        <f>SUM(P369:P373)</f>
        <v>0</v>
      </c>
      <c r="Q368" s="206"/>
      <c r="R368" s="207">
        <f>SUM(R369:R373)</f>
        <v>0.48589359999999998</v>
      </c>
      <c r="S368" s="206"/>
      <c r="T368" s="208">
        <f>SUM(T369:T373)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09" t="s">
        <v>143</v>
      </c>
      <c r="AT368" s="210" t="s">
        <v>75</v>
      </c>
      <c r="AU368" s="210" t="s">
        <v>84</v>
      </c>
      <c r="AY368" s="209" t="s">
        <v>134</v>
      </c>
      <c r="BK368" s="211">
        <f>SUM(BK369:BK373)</f>
        <v>0</v>
      </c>
    </row>
    <row r="369" s="2" customFormat="1" ht="44.25" customHeight="1">
      <c r="A369" s="38"/>
      <c r="B369" s="39"/>
      <c r="C369" s="214" t="s">
        <v>826</v>
      </c>
      <c r="D369" s="214" t="s">
        <v>137</v>
      </c>
      <c r="E369" s="215" t="s">
        <v>827</v>
      </c>
      <c r="F369" s="216" t="s">
        <v>828</v>
      </c>
      <c r="G369" s="217" t="s">
        <v>153</v>
      </c>
      <c r="H369" s="218">
        <v>49.479999999999997</v>
      </c>
      <c r="I369" s="219"/>
      <c r="J369" s="220">
        <f>ROUND(I369*H369,2)</f>
        <v>0</v>
      </c>
      <c r="K369" s="216" t="s">
        <v>141</v>
      </c>
      <c r="L369" s="44"/>
      <c r="M369" s="221" t="s">
        <v>1</v>
      </c>
      <c r="N369" s="222" t="s">
        <v>42</v>
      </c>
      <c r="O369" s="91"/>
      <c r="P369" s="223">
        <f>O369*H369</f>
        <v>0</v>
      </c>
      <c r="Q369" s="223">
        <v>0.0098200000000000006</v>
      </c>
      <c r="R369" s="223">
        <f>Q369*H369</f>
        <v>0.48589359999999998</v>
      </c>
      <c r="S369" s="223">
        <v>0</v>
      </c>
      <c r="T369" s="224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5" t="s">
        <v>217</v>
      </c>
      <c r="AT369" s="225" t="s">
        <v>137</v>
      </c>
      <c r="AU369" s="225" t="s">
        <v>143</v>
      </c>
      <c r="AY369" s="17" t="s">
        <v>134</v>
      </c>
      <c r="BE369" s="226">
        <f>IF(N369="základní",J369,0)</f>
        <v>0</v>
      </c>
      <c r="BF369" s="226">
        <f>IF(N369="snížená",J369,0)</f>
        <v>0</v>
      </c>
      <c r="BG369" s="226">
        <f>IF(N369="zákl. přenesená",J369,0)</f>
        <v>0</v>
      </c>
      <c r="BH369" s="226">
        <f>IF(N369="sníž. přenesená",J369,0)</f>
        <v>0</v>
      </c>
      <c r="BI369" s="226">
        <f>IF(N369="nulová",J369,0)</f>
        <v>0</v>
      </c>
      <c r="BJ369" s="17" t="s">
        <v>143</v>
      </c>
      <c r="BK369" s="226">
        <f>ROUND(I369*H369,2)</f>
        <v>0</v>
      </c>
      <c r="BL369" s="17" t="s">
        <v>217</v>
      </c>
      <c r="BM369" s="225" t="s">
        <v>829</v>
      </c>
    </row>
    <row r="370" s="14" customFormat="1">
      <c r="A370" s="14"/>
      <c r="B370" s="238"/>
      <c r="C370" s="239"/>
      <c r="D370" s="229" t="s">
        <v>145</v>
      </c>
      <c r="E370" s="240" t="s">
        <v>1</v>
      </c>
      <c r="F370" s="241" t="s">
        <v>179</v>
      </c>
      <c r="G370" s="239"/>
      <c r="H370" s="242">
        <v>49.479999999999997</v>
      </c>
      <c r="I370" s="243"/>
      <c r="J370" s="239"/>
      <c r="K370" s="239"/>
      <c r="L370" s="244"/>
      <c r="M370" s="245"/>
      <c r="N370" s="246"/>
      <c r="O370" s="246"/>
      <c r="P370" s="246"/>
      <c r="Q370" s="246"/>
      <c r="R370" s="246"/>
      <c r="S370" s="246"/>
      <c r="T370" s="247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8" t="s">
        <v>145</v>
      </c>
      <c r="AU370" s="248" t="s">
        <v>143</v>
      </c>
      <c r="AV370" s="14" t="s">
        <v>143</v>
      </c>
      <c r="AW370" s="14" t="s">
        <v>32</v>
      </c>
      <c r="AX370" s="14" t="s">
        <v>76</v>
      </c>
      <c r="AY370" s="248" t="s">
        <v>134</v>
      </c>
    </row>
    <row r="371" s="15" customFormat="1">
      <c r="A371" s="15"/>
      <c r="B371" s="249"/>
      <c r="C371" s="250"/>
      <c r="D371" s="229" t="s">
        <v>145</v>
      </c>
      <c r="E371" s="251" t="s">
        <v>1</v>
      </c>
      <c r="F371" s="252" t="s">
        <v>147</v>
      </c>
      <c r="G371" s="250"/>
      <c r="H371" s="253">
        <v>49.479999999999997</v>
      </c>
      <c r="I371" s="254"/>
      <c r="J371" s="250"/>
      <c r="K371" s="250"/>
      <c r="L371" s="255"/>
      <c r="M371" s="256"/>
      <c r="N371" s="257"/>
      <c r="O371" s="257"/>
      <c r="P371" s="257"/>
      <c r="Q371" s="257"/>
      <c r="R371" s="257"/>
      <c r="S371" s="257"/>
      <c r="T371" s="258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59" t="s">
        <v>145</v>
      </c>
      <c r="AU371" s="259" t="s">
        <v>143</v>
      </c>
      <c r="AV371" s="15" t="s">
        <v>142</v>
      </c>
      <c r="AW371" s="15" t="s">
        <v>32</v>
      </c>
      <c r="AX371" s="15" t="s">
        <v>84</v>
      </c>
      <c r="AY371" s="259" t="s">
        <v>134</v>
      </c>
    </row>
    <row r="372" s="2" customFormat="1" ht="16.5" customHeight="1">
      <c r="A372" s="38"/>
      <c r="B372" s="39"/>
      <c r="C372" s="214" t="s">
        <v>830</v>
      </c>
      <c r="D372" s="214" t="s">
        <v>137</v>
      </c>
      <c r="E372" s="215" t="s">
        <v>831</v>
      </c>
      <c r="F372" s="216" t="s">
        <v>832</v>
      </c>
      <c r="G372" s="217" t="s">
        <v>140</v>
      </c>
      <c r="H372" s="218">
        <v>1</v>
      </c>
      <c r="I372" s="219"/>
      <c r="J372" s="220">
        <f>ROUND(I372*H372,2)</f>
        <v>0</v>
      </c>
      <c r="K372" s="216" t="s">
        <v>1</v>
      </c>
      <c r="L372" s="44"/>
      <c r="M372" s="221" t="s">
        <v>1</v>
      </c>
      <c r="N372" s="222" t="s">
        <v>42</v>
      </c>
      <c r="O372" s="91"/>
      <c r="P372" s="223">
        <f>O372*H372</f>
        <v>0</v>
      </c>
      <c r="Q372" s="223">
        <v>0</v>
      </c>
      <c r="R372" s="223">
        <f>Q372*H372</f>
        <v>0</v>
      </c>
      <c r="S372" s="223">
        <v>0</v>
      </c>
      <c r="T372" s="224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5" t="s">
        <v>217</v>
      </c>
      <c r="AT372" s="225" t="s">
        <v>137</v>
      </c>
      <c r="AU372" s="225" t="s">
        <v>143</v>
      </c>
      <c r="AY372" s="17" t="s">
        <v>134</v>
      </c>
      <c r="BE372" s="226">
        <f>IF(N372="základní",J372,0)</f>
        <v>0</v>
      </c>
      <c r="BF372" s="226">
        <f>IF(N372="snížená",J372,0)</f>
        <v>0</v>
      </c>
      <c r="BG372" s="226">
        <f>IF(N372="zákl. přenesená",J372,0)</f>
        <v>0</v>
      </c>
      <c r="BH372" s="226">
        <f>IF(N372="sníž. přenesená",J372,0)</f>
        <v>0</v>
      </c>
      <c r="BI372" s="226">
        <f>IF(N372="nulová",J372,0)</f>
        <v>0</v>
      </c>
      <c r="BJ372" s="17" t="s">
        <v>143</v>
      </c>
      <c r="BK372" s="226">
        <f>ROUND(I372*H372,2)</f>
        <v>0</v>
      </c>
      <c r="BL372" s="17" t="s">
        <v>217</v>
      </c>
      <c r="BM372" s="225" t="s">
        <v>833</v>
      </c>
    </row>
    <row r="373" s="2" customFormat="1" ht="55.5" customHeight="1">
      <c r="A373" s="38"/>
      <c r="B373" s="39"/>
      <c r="C373" s="214" t="s">
        <v>834</v>
      </c>
      <c r="D373" s="214" t="s">
        <v>137</v>
      </c>
      <c r="E373" s="215" t="s">
        <v>835</v>
      </c>
      <c r="F373" s="216" t="s">
        <v>836</v>
      </c>
      <c r="G373" s="217" t="s">
        <v>269</v>
      </c>
      <c r="H373" s="218">
        <v>0.48599999999999999</v>
      </c>
      <c r="I373" s="219"/>
      <c r="J373" s="220">
        <f>ROUND(I373*H373,2)</f>
        <v>0</v>
      </c>
      <c r="K373" s="216" t="s">
        <v>141</v>
      </c>
      <c r="L373" s="44"/>
      <c r="M373" s="221" t="s">
        <v>1</v>
      </c>
      <c r="N373" s="222" t="s">
        <v>42</v>
      </c>
      <c r="O373" s="91"/>
      <c r="P373" s="223">
        <f>O373*H373</f>
        <v>0</v>
      </c>
      <c r="Q373" s="223">
        <v>0</v>
      </c>
      <c r="R373" s="223">
        <f>Q373*H373</f>
        <v>0</v>
      </c>
      <c r="S373" s="223">
        <v>0</v>
      </c>
      <c r="T373" s="224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5" t="s">
        <v>217</v>
      </c>
      <c r="AT373" s="225" t="s">
        <v>137</v>
      </c>
      <c r="AU373" s="225" t="s">
        <v>143</v>
      </c>
      <c r="AY373" s="17" t="s">
        <v>134</v>
      </c>
      <c r="BE373" s="226">
        <f>IF(N373="základní",J373,0)</f>
        <v>0</v>
      </c>
      <c r="BF373" s="226">
        <f>IF(N373="snížená",J373,0)</f>
        <v>0</v>
      </c>
      <c r="BG373" s="226">
        <f>IF(N373="zákl. přenesená",J373,0)</f>
        <v>0</v>
      </c>
      <c r="BH373" s="226">
        <f>IF(N373="sníž. přenesená",J373,0)</f>
        <v>0</v>
      </c>
      <c r="BI373" s="226">
        <f>IF(N373="nulová",J373,0)</f>
        <v>0</v>
      </c>
      <c r="BJ373" s="17" t="s">
        <v>143</v>
      </c>
      <c r="BK373" s="226">
        <f>ROUND(I373*H373,2)</f>
        <v>0</v>
      </c>
      <c r="BL373" s="17" t="s">
        <v>217</v>
      </c>
      <c r="BM373" s="225" t="s">
        <v>837</v>
      </c>
    </row>
    <row r="374" s="12" customFormat="1" ht="22.8" customHeight="1">
      <c r="A374" s="12"/>
      <c r="B374" s="198"/>
      <c r="C374" s="199"/>
      <c r="D374" s="200" t="s">
        <v>75</v>
      </c>
      <c r="E374" s="212" t="s">
        <v>838</v>
      </c>
      <c r="F374" s="212" t="s">
        <v>839</v>
      </c>
      <c r="G374" s="199"/>
      <c r="H374" s="199"/>
      <c r="I374" s="202"/>
      <c r="J374" s="213">
        <f>BK374</f>
        <v>0</v>
      </c>
      <c r="K374" s="199"/>
      <c r="L374" s="204"/>
      <c r="M374" s="205"/>
      <c r="N374" s="206"/>
      <c r="O374" s="206"/>
      <c r="P374" s="207">
        <f>SUM(P375:P391)</f>
        <v>0</v>
      </c>
      <c r="Q374" s="206"/>
      <c r="R374" s="207">
        <f>SUM(R375:R391)</f>
        <v>0.05815</v>
      </c>
      <c r="S374" s="206"/>
      <c r="T374" s="208">
        <f>SUM(T375:T391)</f>
        <v>0.41984009999999994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09" t="s">
        <v>143</v>
      </c>
      <c r="AT374" s="210" t="s">
        <v>75</v>
      </c>
      <c r="AU374" s="210" t="s">
        <v>84</v>
      </c>
      <c r="AY374" s="209" t="s">
        <v>134</v>
      </c>
      <c r="BK374" s="211">
        <f>SUM(BK375:BK391)</f>
        <v>0</v>
      </c>
    </row>
    <row r="375" s="2" customFormat="1" ht="37.8" customHeight="1">
      <c r="A375" s="38"/>
      <c r="B375" s="39"/>
      <c r="C375" s="214" t="s">
        <v>840</v>
      </c>
      <c r="D375" s="214" t="s">
        <v>137</v>
      </c>
      <c r="E375" s="215" t="s">
        <v>841</v>
      </c>
      <c r="F375" s="216" t="s">
        <v>842</v>
      </c>
      <c r="G375" s="217" t="s">
        <v>140</v>
      </c>
      <c r="H375" s="218">
        <v>1</v>
      </c>
      <c r="I375" s="219"/>
      <c r="J375" s="220">
        <f>ROUND(I375*H375,2)</f>
        <v>0</v>
      </c>
      <c r="K375" s="216" t="s">
        <v>141</v>
      </c>
      <c r="L375" s="44"/>
      <c r="M375" s="221" t="s">
        <v>1</v>
      </c>
      <c r="N375" s="222" t="s">
        <v>42</v>
      </c>
      <c r="O375" s="91"/>
      <c r="P375" s="223">
        <f>O375*H375</f>
        <v>0</v>
      </c>
      <c r="Q375" s="223">
        <v>0</v>
      </c>
      <c r="R375" s="223">
        <f>Q375*H375</f>
        <v>0</v>
      </c>
      <c r="S375" s="223">
        <v>0</v>
      </c>
      <c r="T375" s="224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5" t="s">
        <v>217</v>
      </c>
      <c r="AT375" s="225" t="s">
        <v>137</v>
      </c>
      <c r="AU375" s="225" t="s">
        <v>143</v>
      </c>
      <c r="AY375" s="17" t="s">
        <v>134</v>
      </c>
      <c r="BE375" s="226">
        <f>IF(N375="základní",J375,0)</f>
        <v>0</v>
      </c>
      <c r="BF375" s="226">
        <f>IF(N375="snížená",J375,0)</f>
        <v>0</v>
      </c>
      <c r="BG375" s="226">
        <f>IF(N375="zákl. přenesená",J375,0)</f>
        <v>0</v>
      </c>
      <c r="BH375" s="226">
        <f>IF(N375="sníž. přenesená",J375,0)</f>
        <v>0</v>
      </c>
      <c r="BI375" s="226">
        <f>IF(N375="nulová",J375,0)</f>
        <v>0</v>
      </c>
      <c r="BJ375" s="17" t="s">
        <v>143</v>
      </c>
      <c r="BK375" s="226">
        <f>ROUND(I375*H375,2)</f>
        <v>0</v>
      </c>
      <c r="BL375" s="17" t="s">
        <v>217</v>
      </c>
      <c r="BM375" s="225" t="s">
        <v>843</v>
      </c>
    </row>
    <row r="376" s="2" customFormat="1" ht="24.15" customHeight="1">
      <c r="A376" s="38"/>
      <c r="B376" s="39"/>
      <c r="C376" s="260" t="s">
        <v>844</v>
      </c>
      <c r="D376" s="260" t="s">
        <v>352</v>
      </c>
      <c r="E376" s="261" t="s">
        <v>845</v>
      </c>
      <c r="F376" s="262" t="s">
        <v>846</v>
      </c>
      <c r="G376" s="263" t="s">
        <v>140</v>
      </c>
      <c r="H376" s="264">
        <v>1</v>
      </c>
      <c r="I376" s="265"/>
      <c r="J376" s="266">
        <f>ROUND(I376*H376,2)</f>
        <v>0</v>
      </c>
      <c r="K376" s="262" t="s">
        <v>141</v>
      </c>
      <c r="L376" s="267"/>
      <c r="M376" s="268" t="s">
        <v>1</v>
      </c>
      <c r="N376" s="269" t="s">
        <v>42</v>
      </c>
      <c r="O376" s="91"/>
      <c r="P376" s="223">
        <f>O376*H376</f>
        <v>0</v>
      </c>
      <c r="Q376" s="223">
        <v>0.017500000000000002</v>
      </c>
      <c r="R376" s="223">
        <f>Q376*H376</f>
        <v>0.017500000000000002</v>
      </c>
      <c r="S376" s="223">
        <v>0</v>
      </c>
      <c r="T376" s="224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5" t="s">
        <v>298</v>
      </c>
      <c r="AT376" s="225" t="s">
        <v>352</v>
      </c>
      <c r="AU376" s="225" t="s">
        <v>143</v>
      </c>
      <c r="AY376" s="17" t="s">
        <v>134</v>
      </c>
      <c r="BE376" s="226">
        <f>IF(N376="základní",J376,0)</f>
        <v>0</v>
      </c>
      <c r="BF376" s="226">
        <f>IF(N376="snížená",J376,0)</f>
        <v>0</v>
      </c>
      <c r="BG376" s="226">
        <f>IF(N376="zákl. přenesená",J376,0)</f>
        <v>0</v>
      </c>
      <c r="BH376" s="226">
        <f>IF(N376="sníž. přenesená",J376,0)</f>
        <v>0</v>
      </c>
      <c r="BI376" s="226">
        <f>IF(N376="nulová",J376,0)</f>
        <v>0</v>
      </c>
      <c r="BJ376" s="17" t="s">
        <v>143</v>
      </c>
      <c r="BK376" s="226">
        <f>ROUND(I376*H376,2)</f>
        <v>0</v>
      </c>
      <c r="BL376" s="17" t="s">
        <v>217</v>
      </c>
      <c r="BM376" s="225" t="s">
        <v>847</v>
      </c>
    </row>
    <row r="377" s="2" customFormat="1" ht="24.15" customHeight="1">
      <c r="A377" s="38"/>
      <c r="B377" s="39"/>
      <c r="C377" s="214" t="s">
        <v>848</v>
      </c>
      <c r="D377" s="214" t="s">
        <v>137</v>
      </c>
      <c r="E377" s="215" t="s">
        <v>849</v>
      </c>
      <c r="F377" s="216" t="s">
        <v>850</v>
      </c>
      <c r="G377" s="217" t="s">
        <v>140</v>
      </c>
      <c r="H377" s="218">
        <v>1</v>
      </c>
      <c r="I377" s="219"/>
      <c r="J377" s="220">
        <f>ROUND(I377*H377,2)</f>
        <v>0</v>
      </c>
      <c r="K377" s="216" t="s">
        <v>141</v>
      </c>
      <c r="L377" s="44"/>
      <c r="M377" s="221" t="s">
        <v>1</v>
      </c>
      <c r="N377" s="222" t="s">
        <v>42</v>
      </c>
      <c r="O377" s="91"/>
      <c r="P377" s="223">
        <f>O377*H377</f>
        <v>0</v>
      </c>
      <c r="Q377" s="223">
        <v>0</v>
      </c>
      <c r="R377" s="223">
        <f>Q377*H377</f>
        <v>0</v>
      </c>
      <c r="S377" s="223">
        <v>0</v>
      </c>
      <c r="T377" s="224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5" t="s">
        <v>217</v>
      </c>
      <c r="AT377" s="225" t="s">
        <v>137</v>
      </c>
      <c r="AU377" s="225" t="s">
        <v>143</v>
      </c>
      <c r="AY377" s="17" t="s">
        <v>134</v>
      </c>
      <c r="BE377" s="226">
        <f>IF(N377="základní",J377,0)</f>
        <v>0</v>
      </c>
      <c r="BF377" s="226">
        <f>IF(N377="snížená",J377,0)</f>
        <v>0</v>
      </c>
      <c r="BG377" s="226">
        <f>IF(N377="zákl. přenesená",J377,0)</f>
        <v>0</v>
      </c>
      <c r="BH377" s="226">
        <f>IF(N377="sníž. přenesená",J377,0)</f>
        <v>0</v>
      </c>
      <c r="BI377" s="226">
        <f>IF(N377="nulová",J377,0)</f>
        <v>0</v>
      </c>
      <c r="BJ377" s="17" t="s">
        <v>143</v>
      </c>
      <c r="BK377" s="226">
        <f>ROUND(I377*H377,2)</f>
        <v>0</v>
      </c>
      <c r="BL377" s="17" t="s">
        <v>217</v>
      </c>
      <c r="BM377" s="225" t="s">
        <v>851</v>
      </c>
    </row>
    <row r="378" s="2" customFormat="1" ht="16.5" customHeight="1">
      <c r="A378" s="38"/>
      <c r="B378" s="39"/>
      <c r="C378" s="260" t="s">
        <v>852</v>
      </c>
      <c r="D378" s="260" t="s">
        <v>352</v>
      </c>
      <c r="E378" s="261" t="s">
        <v>853</v>
      </c>
      <c r="F378" s="262" t="s">
        <v>854</v>
      </c>
      <c r="G378" s="263" t="s">
        <v>140</v>
      </c>
      <c r="H378" s="264">
        <v>1</v>
      </c>
      <c r="I378" s="265"/>
      <c r="J378" s="266">
        <f>ROUND(I378*H378,2)</f>
        <v>0</v>
      </c>
      <c r="K378" s="262" t="s">
        <v>141</v>
      </c>
      <c r="L378" s="267"/>
      <c r="M378" s="268" t="s">
        <v>1</v>
      </c>
      <c r="N378" s="269" t="s">
        <v>42</v>
      </c>
      <c r="O378" s="91"/>
      <c r="P378" s="223">
        <f>O378*H378</f>
        <v>0</v>
      </c>
      <c r="Q378" s="223">
        <v>0.0022000000000000001</v>
      </c>
      <c r="R378" s="223">
        <f>Q378*H378</f>
        <v>0.0022000000000000001</v>
      </c>
      <c r="S378" s="223">
        <v>0</v>
      </c>
      <c r="T378" s="224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5" t="s">
        <v>298</v>
      </c>
      <c r="AT378" s="225" t="s">
        <v>352</v>
      </c>
      <c r="AU378" s="225" t="s">
        <v>143</v>
      </c>
      <c r="AY378" s="17" t="s">
        <v>134</v>
      </c>
      <c r="BE378" s="226">
        <f>IF(N378="základní",J378,0)</f>
        <v>0</v>
      </c>
      <c r="BF378" s="226">
        <f>IF(N378="snížená",J378,0)</f>
        <v>0</v>
      </c>
      <c r="BG378" s="226">
        <f>IF(N378="zákl. přenesená",J378,0)</f>
        <v>0</v>
      </c>
      <c r="BH378" s="226">
        <f>IF(N378="sníž. přenesená",J378,0)</f>
        <v>0</v>
      </c>
      <c r="BI378" s="226">
        <f>IF(N378="nulová",J378,0)</f>
        <v>0</v>
      </c>
      <c r="BJ378" s="17" t="s">
        <v>143</v>
      </c>
      <c r="BK378" s="226">
        <f>ROUND(I378*H378,2)</f>
        <v>0</v>
      </c>
      <c r="BL378" s="17" t="s">
        <v>217</v>
      </c>
      <c r="BM378" s="225" t="s">
        <v>855</v>
      </c>
    </row>
    <row r="379" s="2" customFormat="1" ht="16.5" customHeight="1">
      <c r="A379" s="38"/>
      <c r="B379" s="39"/>
      <c r="C379" s="260" t="s">
        <v>856</v>
      </c>
      <c r="D379" s="260" t="s">
        <v>352</v>
      </c>
      <c r="E379" s="261" t="s">
        <v>857</v>
      </c>
      <c r="F379" s="262" t="s">
        <v>858</v>
      </c>
      <c r="G379" s="263" t="s">
        <v>140</v>
      </c>
      <c r="H379" s="264">
        <v>1</v>
      </c>
      <c r="I379" s="265"/>
      <c r="J379" s="266">
        <f>ROUND(I379*H379,2)</f>
        <v>0</v>
      </c>
      <c r="K379" s="262" t="s">
        <v>141</v>
      </c>
      <c r="L379" s="267"/>
      <c r="M379" s="268" t="s">
        <v>1</v>
      </c>
      <c r="N379" s="269" t="s">
        <v>42</v>
      </c>
      <c r="O379" s="91"/>
      <c r="P379" s="223">
        <f>O379*H379</f>
        <v>0</v>
      </c>
      <c r="Q379" s="223">
        <v>0.0022000000000000001</v>
      </c>
      <c r="R379" s="223">
        <f>Q379*H379</f>
        <v>0.0022000000000000001</v>
      </c>
      <c r="S379" s="223">
        <v>0</v>
      </c>
      <c r="T379" s="224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5" t="s">
        <v>298</v>
      </c>
      <c r="AT379" s="225" t="s">
        <v>352</v>
      </c>
      <c r="AU379" s="225" t="s">
        <v>143</v>
      </c>
      <c r="AY379" s="17" t="s">
        <v>134</v>
      </c>
      <c r="BE379" s="226">
        <f>IF(N379="základní",J379,0)</f>
        <v>0</v>
      </c>
      <c r="BF379" s="226">
        <f>IF(N379="snížená",J379,0)</f>
        <v>0</v>
      </c>
      <c r="BG379" s="226">
        <f>IF(N379="zákl. přenesená",J379,0)</f>
        <v>0</v>
      </c>
      <c r="BH379" s="226">
        <f>IF(N379="sníž. přenesená",J379,0)</f>
        <v>0</v>
      </c>
      <c r="BI379" s="226">
        <f>IF(N379="nulová",J379,0)</f>
        <v>0</v>
      </c>
      <c r="BJ379" s="17" t="s">
        <v>143</v>
      </c>
      <c r="BK379" s="226">
        <f>ROUND(I379*H379,2)</f>
        <v>0</v>
      </c>
      <c r="BL379" s="17" t="s">
        <v>217</v>
      </c>
      <c r="BM379" s="225" t="s">
        <v>859</v>
      </c>
    </row>
    <row r="380" s="2" customFormat="1" ht="24.15" customHeight="1">
      <c r="A380" s="38"/>
      <c r="B380" s="39"/>
      <c r="C380" s="214" t="s">
        <v>860</v>
      </c>
      <c r="D380" s="214" t="s">
        <v>137</v>
      </c>
      <c r="E380" s="215" t="s">
        <v>861</v>
      </c>
      <c r="F380" s="216" t="s">
        <v>862</v>
      </c>
      <c r="G380" s="217" t="s">
        <v>153</v>
      </c>
      <c r="H380" s="218">
        <v>8.343</v>
      </c>
      <c r="I380" s="219"/>
      <c r="J380" s="220">
        <f>ROUND(I380*H380,2)</f>
        <v>0</v>
      </c>
      <c r="K380" s="216" t="s">
        <v>141</v>
      </c>
      <c r="L380" s="44"/>
      <c r="M380" s="221" t="s">
        <v>1</v>
      </c>
      <c r="N380" s="222" t="s">
        <v>42</v>
      </c>
      <c r="O380" s="91"/>
      <c r="P380" s="223">
        <f>O380*H380</f>
        <v>0</v>
      </c>
      <c r="Q380" s="223">
        <v>0</v>
      </c>
      <c r="R380" s="223">
        <f>Q380*H380</f>
        <v>0</v>
      </c>
      <c r="S380" s="223">
        <v>0.00069999999999999999</v>
      </c>
      <c r="T380" s="224">
        <f>S380*H380</f>
        <v>0.0058401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5" t="s">
        <v>217</v>
      </c>
      <c r="AT380" s="225" t="s">
        <v>137</v>
      </c>
      <c r="AU380" s="225" t="s">
        <v>143</v>
      </c>
      <c r="AY380" s="17" t="s">
        <v>134</v>
      </c>
      <c r="BE380" s="226">
        <f>IF(N380="základní",J380,0)</f>
        <v>0</v>
      </c>
      <c r="BF380" s="226">
        <f>IF(N380="snížená",J380,0)</f>
        <v>0</v>
      </c>
      <c r="BG380" s="226">
        <f>IF(N380="zákl. přenesená",J380,0)</f>
        <v>0</v>
      </c>
      <c r="BH380" s="226">
        <f>IF(N380="sníž. přenesená",J380,0)</f>
        <v>0</v>
      </c>
      <c r="BI380" s="226">
        <f>IF(N380="nulová",J380,0)</f>
        <v>0</v>
      </c>
      <c r="BJ380" s="17" t="s">
        <v>143</v>
      </c>
      <c r="BK380" s="226">
        <f>ROUND(I380*H380,2)</f>
        <v>0</v>
      </c>
      <c r="BL380" s="17" t="s">
        <v>217</v>
      </c>
      <c r="BM380" s="225" t="s">
        <v>863</v>
      </c>
    </row>
    <row r="381" s="14" customFormat="1">
      <c r="A381" s="14"/>
      <c r="B381" s="238"/>
      <c r="C381" s="239"/>
      <c r="D381" s="229" t="s">
        <v>145</v>
      </c>
      <c r="E381" s="240" t="s">
        <v>1</v>
      </c>
      <c r="F381" s="241" t="s">
        <v>864</v>
      </c>
      <c r="G381" s="239"/>
      <c r="H381" s="242">
        <v>8.343</v>
      </c>
      <c r="I381" s="243"/>
      <c r="J381" s="239"/>
      <c r="K381" s="239"/>
      <c r="L381" s="244"/>
      <c r="M381" s="245"/>
      <c r="N381" s="246"/>
      <c r="O381" s="246"/>
      <c r="P381" s="246"/>
      <c r="Q381" s="246"/>
      <c r="R381" s="246"/>
      <c r="S381" s="246"/>
      <c r="T381" s="247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8" t="s">
        <v>145</v>
      </c>
      <c r="AU381" s="248" t="s">
        <v>143</v>
      </c>
      <c r="AV381" s="14" t="s">
        <v>143</v>
      </c>
      <c r="AW381" s="14" t="s">
        <v>32</v>
      </c>
      <c r="AX381" s="14" t="s">
        <v>76</v>
      </c>
      <c r="AY381" s="248" t="s">
        <v>134</v>
      </c>
    </row>
    <row r="382" s="15" customFormat="1">
      <c r="A382" s="15"/>
      <c r="B382" s="249"/>
      <c r="C382" s="250"/>
      <c r="D382" s="229" t="s">
        <v>145</v>
      </c>
      <c r="E382" s="251" t="s">
        <v>1</v>
      </c>
      <c r="F382" s="252" t="s">
        <v>147</v>
      </c>
      <c r="G382" s="250"/>
      <c r="H382" s="253">
        <v>8.343</v>
      </c>
      <c r="I382" s="254"/>
      <c r="J382" s="250"/>
      <c r="K382" s="250"/>
      <c r="L382" s="255"/>
      <c r="M382" s="256"/>
      <c r="N382" s="257"/>
      <c r="O382" s="257"/>
      <c r="P382" s="257"/>
      <c r="Q382" s="257"/>
      <c r="R382" s="257"/>
      <c r="S382" s="257"/>
      <c r="T382" s="258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59" t="s">
        <v>145</v>
      </c>
      <c r="AU382" s="259" t="s">
        <v>143</v>
      </c>
      <c r="AV382" s="15" t="s">
        <v>142</v>
      </c>
      <c r="AW382" s="15" t="s">
        <v>32</v>
      </c>
      <c r="AX382" s="15" t="s">
        <v>84</v>
      </c>
      <c r="AY382" s="259" t="s">
        <v>134</v>
      </c>
    </row>
    <row r="383" s="2" customFormat="1" ht="16.5" customHeight="1">
      <c r="A383" s="38"/>
      <c r="B383" s="39"/>
      <c r="C383" s="260" t="s">
        <v>865</v>
      </c>
      <c r="D383" s="260" t="s">
        <v>352</v>
      </c>
      <c r="E383" s="261" t="s">
        <v>853</v>
      </c>
      <c r="F383" s="262" t="s">
        <v>854</v>
      </c>
      <c r="G383" s="263" t="s">
        <v>140</v>
      </c>
      <c r="H383" s="264">
        <v>4</v>
      </c>
      <c r="I383" s="265"/>
      <c r="J383" s="266">
        <f>ROUND(I383*H383,2)</f>
        <v>0</v>
      </c>
      <c r="K383" s="262" t="s">
        <v>141</v>
      </c>
      <c r="L383" s="267"/>
      <c r="M383" s="268" t="s">
        <v>1</v>
      </c>
      <c r="N383" s="269" t="s">
        <v>42</v>
      </c>
      <c r="O383" s="91"/>
      <c r="P383" s="223">
        <f>O383*H383</f>
        <v>0</v>
      </c>
      <c r="Q383" s="223">
        <v>0.0022000000000000001</v>
      </c>
      <c r="R383" s="223">
        <f>Q383*H383</f>
        <v>0.0088000000000000005</v>
      </c>
      <c r="S383" s="223">
        <v>0</v>
      </c>
      <c r="T383" s="224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5" t="s">
        <v>298</v>
      </c>
      <c r="AT383" s="225" t="s">
        <v>352</v>
      </c>
      <c r="AU383" s="225" t="s">
        <v>143</v>
      </c>
      <c r="AY383" s="17" t="s">
        <v>134</v>
      </c>
      <c r="BE383" s="226">
        <f>IF(N383="základní",J383,0)</f>
        <v>0</v>
      </c>
      <c r="BF383" s="226">
        <f>IF(N383="snížená",J383,0)</f>
        <v>0</v>
      </c>
      <c r="BG383" s="226">
        <f>IF(N383="zákl. přenesená",J383,0)</f>
        <v>0</v>
      </c>
      <c r="BH383" s="226">
        <f>IF(N383="sníž. přenesená",J383,0)</f>
        <v>0</v>
      </c>
      <c r="BI383" s="226">
        <f>IF(N383="nulová",J383,0)</f>
        <v>0</v>
      </c>
      <c r="BJ383" s="17" t="s">
        <v>143</v>
      </c>
      <c r="BK383" s="226">
        <f>ROUND(I383*H383,2)</f>
        <v>0</v>
      </c>
      <c r="BL383" s="17" t="s">
        <v>217</v>
      </c>
      <c r="BM383" s="225" t="s">
        <v>866</v>
      </c>
    </row>
    <row r="384" s="2" customFormat="1" ht="16.5" customHeight="1">
      <c r="A384" s="38"/>
      <c r="B384" s="39"/>
      <c r="C384" s="260" t="s">
        <v>867</v>
      </c>
      <c r="D384" s="260" t="s">
        <v>352</v>
      </c>
      <c r="E384" s="261" t="s">
        <v>857</v>
      </c>
      <c r="F384" s="262" t="s">
        <v>858</v>
      </c>
      <c r="G384" s="263" t="s">
        <v>140</v>
      </c>
      <c r="H384" s="264">
        <v>4</v>
      </c>
      <c r="I384" s="265"/>
      <c r="J384" s="266">
        <f>ROUND(I384*H384,2)</f>
        <v>0</v>
      </c>
      <c r="K384" s="262" t="s">
        <v>141</v>
      </c>
      <c r="L384" s="267"/>
      <c r="M384" s="268" t="s">
        <v>1</v>
      </c>
      <c r="N384" s="269" t="s">
        <v>42</v>
      </c>
      <c r="O384" s="91"/>
      <c r="P384" s="223">
        <f>O384*H384</f>
        <v>0</v>
      </c>
      <c r="Q384" s="223">
        <v>0.0022000000000000001</v>
      </c>
      <c r="R384" s="223">
        <f>Q384*H384</f>
        <v>0.0088000000000000005</v>
      </c>
      <c r="S384" s="223">
        <v>0</v>
      </c>
      <c r="T384" s="224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5" t="s">
        <v>298</v>
      </c>
      <c r="AT384" s="225" t="s">
        <v>352</v>
      </c>
      <c r="AU384" s="225" t="s">
        <v>143</v>
      </c>
      <c r="AY384" s="17" t="s">
        <v>134</v>
      </c>
      <c r="BE384" s="226">
        <f>IF(N384="základní",J384,0)</f>
        <v>0</v>
      </c>
      <c r="BF384" s="226">
        <f>IF(N384="snížená",J384,0)</f>
        <v>0</v>
      </c>
      <c r="BG384" s="226">
        <f>IF(N384="zákl. přenesená",J384,0)</f>
        <v>0</v>
      </c>
      <c r="BH384" s="226">
        <f>IF(N384="sníž. přenesená",J384,0)</f>
        <v>0</v>
      </c>
      <c r="BI384" s="226">
        <f>IF(N384="nulová",J384,0)</f>
        <v>0</v>
      </c>
      <c r="BJ384" s="17" t="s">
        <v>143</v>
      </c>
      <c r="BK384" s="226">
        <f>ROUND(I384*H384,2)</f>
        <v>0</v>
      </c>
      <c r="BL384" s="17" t="s">
        <v>217</v>
      </c>
      <c r="BM384" s="225" t="s">
        <v>868</v>
      </c>
    </row>
    <row r="385" s="2" customFormat="1" ht="16.5" customHeight="1">
      <c r="A385" s="38"/>
      <c r="B385" s="39"/>
      <c r="C385" s="260" t="s">
        <v>869</v>
      </c>
      <c r="D385" s="260" t="s">
        <v>352</v>
      </c>
      <c r="E385" s="261" t="s">
        <v>870</v>
      </c>
      <c r="F385" s="262" t="s">
        <v>871</v>
      </c>
      <c r="G385" s="263" t="s">
        <v>140</v>
      </c>
      <c r="H385" s="264">
        <v>1</v>
      </c>
      <c r="I385" s="265"/>
      <c r="J385" s="266">
        <f>ROUND(I385*H385,2)</f>
        <v>0</v>
      </c>
      <c r="K385" s="262" t="s">
        <v>141</v>
      </c>
      <c r="L385" s="267"/>
      <c r="M385" s="268" t="s">
        <v>1</v>
      </c>
      <c r="N385" s="269" t="s">
        <v>42</v>
      </c>
      <c r="O385" s="91"/>
      <c r="P385" s="223">
        <f>O385*H385</f>
        <v>0</v>
      </c>
      <c r="Q385" s="223">
        <v>0.0022000000000000001</v>
      </c>
      <c r="R385" s="223">
        <f>Q385*H385</f>
        <v>0.0022000000000000001</v>
      </c>
      <c r="S385" s="223">
        <v>0</v>
      </c>
      <c r="T385" s="224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5" t="s">
        <v>298</v>
      </c>
      <c r="AT385" s="225" t="s">
        <v>352</v>
      </c>
      <c r="AU385" s="225" t="s">
        <v>143</v>
      </c>
      <c r="AY385" s="17" t="s">
        <v>134</v>
      </c>
      <c r="BE385" s="226">
        <f>IF(N385="základní",J385,0)</f>
        <v>0</v>
      </c>
      <c r="BF385" s="226">
        <f>IF(N385="snížená",J385,0)</f>
        <v>0</v>
      </c>
      <c r="BG385" s="226">
        <f>IF(N385="zákl. přenesená",J385,0)</f>
        <v>0</v>
      </c>
      <c r="BH385" s="226">
        <f>IF(N385="sníž. přenesená",J385,0)</f>
        <v>0</v>
      </c>
      <c r="BI385" s="226">
        <f>IF(N385="nulová",J385,0)</f>
        <v>0</v>
      </c>
      <c r="BJ385" s="17" t="s">
        <v>143</v>
      </c>
      <c r="BK385" s="226">
        <f>ROUND(I385*H385,2)</f>
        <v>0</v>
      </c>
      <c r="BL385" s="17" t="s">
        <v>217</v>
      </c>
      <c r="BM385" s="225" t="s">
        <v>872</v>
      </c>
    </row>
    <row r="386" s="2" customFormat="1" ht="37.8" customHeight="1">
      <c r="A386" s="38"/>
      <c r="B386" s="39"/>
      <c r="C386" s="214" t="s">
        <v>873</v>
      </c>
      <c r="D386" s="214" t="s">
        <v>137</v>
      </c>
      <c r="E386" s="215" t="s">
        <v>874</v>
      </c>
      <c r="F386" s="216" t="s">
        <v>875</v>
      </c>
      <c r="G386" s="217" t="s">
        <v>140</v>
      </c>
      <c r="H386" s="218">
        <v>1</v>
      </c>
      <c r="I386" s="219"/>
      <c r="J386" s="220">
        <f>ROUND(I386*H386,2)</f>
        <v>0</v>
      </c>
      <c r="K386" s="216" t="s">
        <v>141</v>
      </c>
      <c r="L386" s="44"/>
      <c r="M386" s="221" t="s">
        <v>1</v>
      </c>
      <c r="N386" s="222" t="s">
        <v>42</v>
      </c>
      <c r="O386" s="91"/>
      <c r="P386" s="223">
        <f>O386*H386</f>
        <v>0</v>
      </c>
      <c r="Q386" s="223">
        <v>0.00044999999999999999</v>
      </c>
      <c r="R386" s="223">
        <f>Q386*H386</f>
        <v>0.00044999999999999999</v>
      </c>
      <c r="S386" s="223">
        <v>0</v>
      </c>
      <c r="T386" s="224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5" t="s">
        <v>217</v>
      </c>
      <c r="AT386" s="225" t="s">
        <v>137</v>
      </c>
      <c r="AU386" s="225" t="s">
        <v>143</v>
      </c>
      <c r="AY386" s="17" t="s">
        <v>134</v>
      </c>
      <c r="BE386" s="226">
        <f>IF(N386="základní",J386,0)</f>
        <v>0</v>
      </c>
      <c r="BF386" s="226">
        <f>IF(N386="snížená",J386,0)</f>
        <v>0</v>
      </c>
      <c r="BG386" s="226">
        <f>IF(N386="zákl. přenesená",J386,0)</f>
        <v>0</v>
      </c>
      <c r="BH386" s="226">
        <f>IF(N386="sníž. přenesená",J386,0)</f>
        <v>0</v>
      </c>
      <c r="BI386" s="226">
        <f>IF(N386="nulová",J386,0)</f>
        <v>0</v>
      </c>
      <c r="BJ386" s="17" t="s">
        <v>143</v>
      </c>
      <c r="BK386" s="226">
        <f>ROUND(I386*H386,2)</f>
        <v>0</v>
      </c>
      <c r="BL386" s="17" t="s">
        <v>217</v>
      </c>
      <c r="BM386" s="225" t="s">
        <v>876</v>
      </c>
    </row>
    <row r="387" s="2" customFormat="1" ht="37.8" customHeight="1">
      <c r="A387" s="38"/>
      <c r="B387" s="39"/>
      <c r="C387" s="260" t="s">
        <v>877</v>
      </c>
      <c r="D387" s="260" t="s">
        <v>352</v>
      </c>
      <c r="E387" s="261" t="s">
        <v>878</v>
      </c>
      <c r="F387" s="262" t="s">
        <v>879</v>
      </c>
      <c r="G387" s="263" t="s">
        <v>140</v>
      </c>
      <c r="H387" s="264">
        <v>1</v>
      </c>
      <c r="I387" s="265"/>
      <c r="J387" s="266">
        <f>ROUND(I387*H387,2)</f>
        <v>0</v>
      </c>
      <c r="K387" s="262" t="s">
        <v>141</v>
      </c>
      <c r="L387" s="267"/>
      <c r="M387" s="268" t="s">
        <v>1</v>
      </c>
      <c r="N387" s="269" t="s">
        <v>42</v>
      </c>
      <c r="O387" s="91"/>
      <c r="P387" s="223">
        <f>O387*H387</f>
        <v>0</v>
      </c>
      <c r="Q387" s="223">
        <v>0.016</v>
      </c>
      <c r="R387" s="223">
        <f>Q387*H387</f>
        <v>0.016</v>
      </c>
      <c r="S387" s="223">
        <v>0</v>
      </c>
      <c r="T387" s="224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5" t="s">
        <v>298</v>
      </c>
      <c r="AT387" s="225" t="s">
        <v>352</v>
      </c>
      <c r="AU387" s="225" t="s">
        <v>143</v>
      </c>
      <c r="AY387" s="17" t="s">
        <v>134</v>
      </c>
      <c r="BE387" s="226">
        <f>IF(N387="základní",J387,0)</f>
        <v>0</v>
      </c>
      <c r="BF387" s="226">
        <f>IF(N387="snížená",J387,0)</f>
        <v>0</v>
      </c>
      <c r="BG387" s="226">
        <f>IF(N387="zákl. přenesená",J387,0)</f>
        <v>0</v>
      </c>
      <c r="BH387" s="226">
        <f>IF(N387="sníž. přenesená",J387,0)</f>
        <v>0</v>
      </c>
      <c r="BI387" s="226">
        <f>IF(N387="nulová",J387,0)</f>
        <v>0</v>
      </c>
      <c r="BJ387" s="17" t="s">
        <v>143</v>
      </c>
      <c r="BK387" s="226">
        <f>ROUND(I387*H387,2)</f>
        <v>0</v>
      </c>
      <c r="BL387" s="17" t="s">
        <v>217</v>
      </c>
      <c r="BM387" s="225" t="s">
        <v>880</v>
      </c>
    </row>
    <row r="388" s="2" customFormat="1" ht="49.05" customHeight="1">
      <c r="A388" s="38"/>
      <c r="B388" s="39"/>
      <c r="C388" s="214" t="s">
        <v>881</v>
      </c>
      <c r="D388" s="214" t="s">
        <v>137</v>
      </c>
      <c r="E388" s="215" t="s">
        <v>882</v>
      </c>
      <c r="F388" s="216" t="s">
        <v>883</v>
      </c>
      <c r="G388" s="217" t="s">
        <v>140</v>
      </c>
      <c r="H388" s="218">
        <v>1</v>
      </c>
      <c r="I388" s="219"/>
      <c r="J388" s="220">
        <f>ROUND(I388*H388,2)</f>
        <v>0</v>
      </c>
      <c r="K388" s="216" t="s">
        <v>1</v>
      </c>
      <c r="L388" s="44"/>
      <c r="M388" s="221" t="s">
        <v>1</v>
      </c>
      <c r="N388" s="222" t="s">
        <v>42</v>
      </c>
      <c r="O388" s="91"/>
      <c r="P388" s="223">
        <f>O388*H388</f>
        <v>0</v>
      </c>
      <c r="Q388" s="223">
        <v>0</v>
      </c>
      <c r="R388" s="223">
        <f>Q388*H388</f>
        <v>0</v>
      </c>
      <c r="S388" s="223">
        <v>0</v>
      </c>
      <c r="T388" s="224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5" t="s">
        <v>217</v>
      </c>
      <c r="AT388" s="225" t="s">
        <v>137</v>
      </c>
      <c r="AU388" s="225" t="s">
        <v>143</v>
      </c>
      <c r="AY388" s="17" t="s">
        <v>134</v>
      </c>
      <c r="BE388" s="226">
        <f>IF(N388="základní",J388,0)</f>
        <v>0</v>
      </c>
      <c r="BF388" s="226">
        <f>IF(N388="snížená",J388,0)</f>
        <v>0</v>
      </c>
      <c r="BG388" s="226">
        <f>IF(N388="zákl. přenesená",J388,0)</f>
        <v>0</v>
      </c>
      <c r="BH388" s="226">
        <f>IF(N388="sníž. přenesená",J388,0)</f>
        <v>0</v>
      </c>
      <c r="BI388" s="226">
        <f>IF(N388="nulová",J388,0)</f>
        <v>0</v>
      </c>
      <c r="BJ388" s="17" t="s">
        <v>143</v>
      </c>
      <c r="BK388" s="226">
        <f>ROUND(I388*H388,2)</f>
        <v>0</v>
      </c>
      <c r="BL388" s="17" t="s">
        <v>217</v>
      </c>
      <c r="BM388" s="225" t="s">
        <v>884</v>
      </c>
    </row>
    <row r="389" s="2" customFormat="1" ht="24.15" customHeight="1">
      <c r="A389" s="38"/>
      <c r="B389" s="39"/>
      <c r="C389" s="214" t="s">
        <v>885</v>
      </c>
      <c r="D389" s="214" t="s">
        <v>137</v>
      </c>
      <c r="E389" s="215" t="s">
        <v>886</v>
      </c>
      <c r="F389" s="216" t="s">
        <v>887</v>
      </c>
      <c r="G389" s="217" t="s">
        <v>140</v>
      </c>
      <c r="H389" s="218">
        <v>10</v>
      </c>
      <c r="I389" s="219"/>
      <c r="J389" s="220">
        <f>ROUND(I389*H389,2)</f>
        <v>0</v>
      </c>
      <c r="K389" s="216" t="s">
        <v>141</v>
      </c>
      <c r="L389" s="44"/>
      <c r="M389" s="221" t="s">
        <v>1</v>
      </c>
      <c r="N389" s="222" t="s">
        <v>42</v>
      </c>
      <c r="O389" s="91"/>
      <c r="P389" s="223">
        <f>O389*H389</f>
        <v>0</v>
      </c>
      <c r="Q389" s="223">
        <v>0</v>
      </c>
      <c r="R389" s="223">
        <f>Q389*H389</f>
        <v>0</v>
      </c>
      <c r="S389" s="223">
        <v>0.024</v>
      </c>
      <c r="T389" s="224">
        <f>S389*H389</f>
        <v>0.23999999999999999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5" t="s">
        <v>217</v>
      </c>
      <c r="AT389" s="225" t="s">
        <v>137</v>
      </c>
      <c r="AU389" s="225" t="s">
        <v>143</v>
      </c>
      <c r="AY389" s="17" t="s">
        <v>134</v>
      </c>
      <c r="BE389" s="226">
        <f>IF(N389="základní",J389,0)</f>
        <v>0</v>
      </c>
      <c r="BF389" s="226">
        <f>IF(N389="snížená",J389,0)</f>
        <v>0</v>
      </c>
      <c r="BG389" s="226">
        <f>IF(N389="zákl. přenesená",J389,0)</f>
        <v>0</v>
      </c>
      <c r="BH389" s="226">
        <f>IF(N389="sníž. přenesená",J389,0)</f>
        <v>0</v>
      </c>
      <c r="BI389" s="226">
        <f>IF(N389="nulová",J389,0)</f>
        <v>0</v>
      </c>
      <c r="BJ389" s="17" t="s">
        <v>143</v>
      </c>
      <c r="BK389" s="226">
        <f>ROUND(I389*H389,2)</f>
        <v>0</v>
      </c>
      <c r="BL389" s="17" t="s">
        <v>217</v>
      </c>
      <c r="BM389" s="225" t="s">
        <v>888</v>
      </c>
    </row>
    <row r="390" s="2" customFormat="1" ht="37.8" customHeight="1">
      <c r="A390" s="38"/>
      <c r="B390" s="39"/>
      <c r="C390" s="214" t="s">
        <v>889</v>
      </c>
      <c r="D390" s="214" t="s">
        <v>137</v>
      </c>
      <c r="E390" s="215" t="s">
        <v>890</v>
      </c>
      <c r="F390" s="216" t="s">
        <v>891</v>
      </c>
      <c r="G390" s="217" t="s">
        <v>140</v>
      </c>
      <c r="H390" s="218">
        <v>1</v>
      </c>
      <c r="I390" s="219"/>
      <c r="J390" s="220">
        <f>ROUND(I390*H390,2)</f>
        <v>0</v>
      </c>
      <c r="K390" s="216" t="s">
        <v>141</v>
      </c>
      <c r="L390" s="44"/>
      <c r="M390" s="221" t="s">
        <v>1</v>
      </c>
      <c r="N390" s="222" t="s">
        <v>42</v>
      </c>
      <c r="O390" s="91"/>
      <c r="P390" s="223">
        <f>O390*H390</f>
        <v>0</v>
      </c>
      <c r="Q390" s="223">
        <v>0</v>
      </c>
      <c r="R390" s="223">
        <f>Q390*H390</f>
        <v>0</v>
      </c>
      <c r="S390" s="223">
        <v>0.17399999999999999</v>
      </c>
      <c r="T390" s="224">
        <f>S390*H390</f>
        <v>0.17399999999999999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5" t="s">
        <v>217</v>
      </c>
      <c r="AT390" s="225" t="s">
        <v>137</v>
      </c>
      <c r="AU390" s="225" t="s">
        <v>143</v>
      </c>
      <c r="AY390" s="17" t="s">
        <v>134</v>
      </c>
      <c r="BE390" s="226">
        <f>IF(N390="základní",J390,0)</f>
        <v>0</v>
      </c>
      <c r="BF390" s="226">
        <f>IF(N390="snížená",J390,0)</f>
        <v>0</v>
      </c>
      <c r="BG390" s="226">
        <f>IF(N390="zákl. přenesená",J390,0)</f>
        <v>0</v>
      </c>
      <c r="BH390" s="226">
        <f>IF(N390="sníž. přenesená",J390,0)</f>
        <v>0</v>
      </c>
      <c r="BI390" s="226">
        <f>IF(N390="nulová",J390,0)</f>
        <v>0</v>
      </c>
      <c r="BJ390" s="17" t="s">
        <v>143</v>
      </c>
      <c r="BK390" s="226">
        <f>ROUND(I390*H390,2)</f>
        <v>0</v>
      </c>
      <c r="BL390" s="17" t="s">
        <v>217</v>
      </c>
      <c r="BM390" s="225" t="s">
        <v>892</v>
      </c>
    </row>
    <row r="391" s="2" customFormat="1" ht="55.5" customHeight="1">
      <c r="A391" s="38"/>
      <c r="B391" s="39"/>
      <c r="C391" s="214" t="s">
        <v>893</v>
      </c>
      <c r="D391" s="214" t="s">
        <v>137</v>
      </c>
      <c r="E391" s="215" t="s">
        <v>894</v>
      </c>
      <c r="F391" s="216" t="s">
        <v>895</v>
      </c>
      <c r="G391" s="217" t="s">
        <v>269</v>
      </c>
      <c r="H391" s="218">
        <v>0.01</v>
      </c>
      <c r="I391" s="219"/>
      <c r="J391" s="220">
        <f>ROUND(I391*H391,2)</f>
        <v>0</v>
      </c>
      <c r="K391" s="216" t="s">
        <v>141</v>
      </c>
      <c r="L391" s="44"/>
      <c r="M391" s="221" t="s">
        <v>1</v>
      </c>
      <c r="N391" s="222" t="s">
        <v>42</v>
      </c>
      <c r="O391" s="91"/>
      <c r="P391" s="223">
        <f>O391*H391</f>
        <v>0</v>
      </c>
      <c r="Q391" s="223">
        <v>0</v>
      </c>
      <c r="R391" s="223">
        <f>Q391*H391</f>
        <v>0</v>
      </c>
      <c r="S391" s="223">
        <v>0</v>
      </c>
      <c r="T391" s="224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5" t="s">
        <v>217</v>
      </c>
      <c r="AT391" s="225" t="s">
        <v>137</v>
      </c>
      <c r="AU391" s="225" t="s">
        <v>143</v>
      </c>
      <c r="AY391" s="17" t="s">
        <v>134</v>
      </c>
      <c r="BE391" s="226">
        <f>IF(N391="základní",J391,0)</f>
        <v>0</v>
      </c>
      <c r="BF391" s="226">
        <f>IF(N391="snížená",J391,0)</f>
        <v>0</v>
      </c>
      <c r="BG391" s="226">
        <f>IF(N391="zákl. přenesená",J391,0)</f>
        <v>0</v>
      </c>
      <c r="BH391" s="226">
        <f>IF(N391="sníž. přenesená",J391,0)</f>
        <v>0</v>
      </c>
      <c r="BI391" s="226">
        <f>IF(N391="nulová",J391,0)</f>
        <v>0</v>
      </c>
      <c r="BJ391" s="17" t="s">
        <v>143</v>
      </c>
      <c r="BK391" s="226">
        <f>ROUND(I391*H391,2)</f>
        <v>0</v>
      </c>
      <c r="BL391" s="17" t="s">
        <v>217</v>
      </c>
      <c r="BM391" s="225" t="s">
        <v>896</v>
      </c>
    </row>
    <row r="392" s="12" customFormat="1" ht="22.8" customHeight="1">
      <c r="A392" s="12"/>
      <c r="B392" s="198"/>
      <c r="C392" s="199"/>
      <c r="D392" s="200" t="s">
        <v>75</v>
      </c>
      <c r="E392" s="212" t="s">
        <v>897</v>
      </c>
      <c r="F392" s="212" t="s">
        <v>898</v>
      </c>
      <c r="G392" s="199"/>
      <c r="H392" s="199"/>
      <c r="I392" s="202"/>
      <c r="J392" s="213">
        <f>BK392</f>
        <v>0</v>
      </c>
      <c r="K392" s="199"/>
      <c r="L392" s="204"/>
      <c r="M392" s="205"/>
      <c r="N392" s="206"/>
      <c r="O392" s="206"/>
      <c r="P392" s="207">
        <f>SUM(P393:P407)</f>
        <v>0</v>
      </c>
      <c r="Q392" s="206"/>
      <c r="R392" s="207">
        <f>SUM(R393:R407)</f>
        <v>0.1824653</v>
      </c>
      <c r="S392" s="206"/>
      <c r="T392" s="208">
        <f>SUM(T393:T407)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09" t="s">
        <v>143</v>
      </c>
      <c r="AT392" s="210" t="s">
        <v>75</v>
      </c>
      <c r="AU392" s="210" t="s">
        <v>84</v>
      </c>
      <c r="AY392" s="209" t="s">
        <v>134</v>
      </c>
      <c r="BK392" s="211">
        <f>SUM(BK393:BK407)</f>
        <v>0</v>
      </c>
    </row>
    <row r="393" s="2" customFormat="1" ht="24.15" customHeight="1">
      <c r="A393" s="38"/>
      <c r="B393" s="39"/>
      <c r="C393" s="214" t="s">
        <v>899</v>
      </c>
      <c r="D393" s="214" t="s">
        <v>137</v>
      </c>
      <c r="E393" s="215" t="s">
        <v>900</v>
      </c>
      <c r="F393" s="216" t="s">
        <v>901</v>
      </c>
      <c r="G393" s="217" t="s">
        <v>153</v>
      </c>
      <c r="H393" s="218">
        <v>4.8399999999999999</v>
      </c>
      <c r="I393" s="219"/>
      <c r="J393" s="220">
        <f>ROUND(I393*H393,2)</f>
        <v>0</v>
      </c>
      <c r="K393" s="216" t="s">
        <v>141</v>
      </c>
      <c r="L393" s="44"/>
      <c r="M393" s="221" t="s">
        <v>1</v>
      </c>
      <c r="N393" s="222" t="s">
        <v>42</v>
      </c>
      <c r="O393" s="91"/>
      <c r="P393" s="223">
        <f>O393*H393</f>
        <v>0</v>
      </c>
      <c r="Q393" s="223">
        <v>0</v>
      </c>
      <c r="R393" s="223">
        <f>Q393*H393</f>
        <v>0</v>
      </c>
      <c r="S393" s="223">
        <v>0</v>
      </c>
      <c r="T393" s="224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25" t="s">
        <v>217</v>
      </c>
      <c r="AT393" s="225" t="s">
        <v>137</v>
      </c>
      <c r="AU393" s="225" t="s">
        <v>143</v>
      </c>
      <c r="AY393" s="17" t="s">
        <v>134</v>
      </c>
      <c r="BE393" s="226">
        <f>IF(N393="základní",J393,0)</f>
        <v>0</v>
      </c>
      <c r="BF393" s="226">
        <f>IF(N393="snížená",J393,0)</f>
        <v>0</v>
      </c>
      <c r="BG393" s="226">
        <f>IF(N393="zákl. přenesená",J393,0)</f>
        <v>0</v>
      </c>
      <c r="BH393" s="226">
        <f>IF(N393="sníž. přenesená",J393,0)</f>
        <v>0</v>
      </c>
      <c r="BI393" s="226">
        <f>IF(N393="nulová",J393,0)</f>
        <v>0</v>
      </c>
      <c r="BJ393" s="17" t="s">
        <v>143</v>
      </c>
      <c r="BK393" s="226">
        <f>ROUND(I393*H393,2)</f>
        <v>0</v>
      </c>
      <c r="BL393" s="17" t="s">
        <v>217</v>
      </c>
      <c r="BM393" s="225" t="s">
        <v>902</v>
      </c>
    </row>
    <row r="394" s="14" customFormat="1">
      <c r="A394" s="14"/>
      <c r="B394" s="238"/>
      <c r="C394" s="239"/>
      <c r="D394" s="229" t="s">
        <v>145</v>
      </c>
      <c r="E394" s="240" t="s">
        <v>1</v>
      </c>
      <c r="F394" s="241" t="s">
        <v>302</v>
      </c>
      <c r="G394" s="239"/>
      <c r="H394" s="242">
        <v>4.8399999999999999</v>
      </c>
      <c r="I394" s="243"/>
      <c r="J394" s="239"/>
      <c r="K394" s="239"/>
      <c r="L394" s="244"/>
      <c r="M394" s="245"/>
      <c r="N394" s="246"/>
      <c r="O394" s="246"/>
      <c r="P394" s="246"/>
      <c r="Q394" s="246"/>
      <c r="R394" s="246"/>
      <c r="S394" s="246"/>
      <c r="T394" s="247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8" t="s">
        <v>145</v>
      </c>
      <c r="AU394" s="248" t="s">
        <v>143</v>
      </c>
      <c r="AV394" s="14" t="s">
        <v>143</v>
      </c>
      <c r="AW394" s="14" t="s">
        <v>32</v>
      </c>
      <c r="AX394" s="14" t="s">
        <v>76</v>
      </c>
      <c r="AY394" s="248" t="s">
        <v>134</v>
      </c>
    </row>
    <row r="395" s="15" customFormat="1">
      <c r="A395" s="15"/>
      <c r="B395" s="249"/>
      <c r="C395" s="250"/>
      <c r="D395" s="229" t="s">
        <v>145</v>
      </c>
      <c r="E395" s="251" t="s">
        <v>1</v>
      </c>
      <c r="F395" s="252" t="s">
        <v>147</v>
      </c>
      <c r="G395" s="250"/>
      <c r="H395" s="253">
        <v>4.8399999999999999</v>
      </c>
      <c r="I395" s="254"/>
      <c r="J395" s="250"/>
      <c r="K395" s="250"/>
      <c r="L395" s="255"/>
      <c r="M395" s="256"/>
      <c r="N395" s="257"/>
      <c r="O395" s="257"/>
      <c r="P395" s="257"/>
      <c r="Q395" s="257"/>
      <c r="R395" s="257"/>
      <c r="S395" s="257"/>
      <c r="T395" s="258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59" t="s">
        <v>145</v>
      </c>
      <c r="AU395" s="259" t="s">
        <v>143</v>
      </c>
      <c r="AV395" s="15" t="s">
        <v>142</v>
      </c>
      <c r="AW395" s="15" t="s">
        <v>32</v>
      </c>
      <c r="AX395" s="15" t="s">
        <v>84</v>
      </c>
      <c r="AY395" s="259" t="s">
        <v>134</v>
      </c>
    </row>
    <row r="396" s="2" customFormat="1" ht="37.8" customHeight="1">
      <c r="A396" s="38"/>
      <c r="B396" s="39"/>
      <c r="C396" s="214" t="s">
        <v>903</v>
      </c>
      <c r="D396" s="214" t="s">
        <v>137</v>
      </c>
      <c r="E396" s="215" t="s">
        <v>904</v>
      </c>
      <c r="F396" s="216" t="s">
        <v>905</v>
      </c>
      <c r="G396" s="217" t="s">
        <v>153</v>
      </c>
      <c r="H396" s="218">
        <v>4.8399999999999999</v>
      </c>
      <c r="I396" s="219"/>
      <c r="J396" s="220">
        <f>ROUND(I396*H396,2)</f>
        <v>0</v>
      </c>
      <c r="K396" s="216" t="s">
        <v>141</v>
      </c>
      <c r="L396" s="44"/>
      <c r="M396" s="221" t="s">
        <v>1</v>
      </c>
      <c r="N396" s="222" t="s">
        <v>42</v>
      </c>
      <c r="O396" s="91"/>
      <c r="P396" s="223">
        <f>O396*H396</f>
        <v>0</v>
      </c>
      <c r="Q396" s="223">
        <v>0.0053499999999999997</v>
      </c>
      <c r="R396" s="223">
        <f>Q396*H396</f>
        <v>0.025893999999999997</v>
      </c>
      <c r="S396" s="223">
        <v>0</v>
      </c>
      <c r="T396" s="224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5" t="s">
        <v>217</v>
      </c>
      <c r="AT396" s="225" t="s">
        <v>137</v>
      </c>
      <c r="AU396" s="225" t="s">
        <v>143</v>
      </c>
      <c r="AY396" s="17" t="s">
        <v>134</v>
      </c>
      <c r="BE396" s="226">
        <f>IF(N396="základní",J396,0)</f>
        <v>0</v>
      </c>
      <c r="BF396" s="226">
        <f>IF(N396="snížená",J396,0)</f>
        <v>0</v>
      </c>
      <c r="BG396" s="226">
        <f>IF(N396="zákl. přenesená",J396,0)</f>
        <v>0</v>
      </c>
      <c r="BH396" s="226">
        <f>IF(N396="sníž. přenesená",J396,0)</f>
        <v>0</v>
      </c>
      <c r="BI396" s="226">
        <f>IF(N396="nulová",J396,0)</f>
        <v>0</v>
      </c>
      <c r="BJ396" s="17" t="s">
        <v>143</v>
      </c>
      <c r="BK396" s="226">
        <f>ROUND(I396*H396,2)</f>
        <v>0</v>
      </c>
      <c r="BL396" s="17" t="s">
        <v>217</v>
      </c>
      <c r="BM396" s="225" t="s">
        <v>906</v>
      </c>
    </row>
    <row r="397" s="14" customFormat="1">
      <c r="A397" s="14"/>
      <c r="B397" s="238"/>
      <c r="C397" s="239"/>
      <c r="D397" s="229" t="s">
        <v>145</v>
      </c>
      <c r="E397" s="240" t="s">
        <v>1</v>
      </c>
      <c r="F397" s="241" t="s">
        <v>302</v>
      </c>
      <c r="G397" s="239"/>
      <c r="H397" s="242">
        <v>4.8399999999999999</v>
      </c>
      <c r="I397" s="243"/>
      <c r="J397" s="239"/>
      <c r="K397" s="239"/>
      <c r="L397" s="244"/>
      <c r="M397" s="245"/>
      <c r="N397" s="246"/>
      <c r="O397" s="246"/>
      <c r="P397" s="246"/>
      <c r="Q397" s="246"/>
      <c r="R397" s="246"/>
      <c r="S397" s="246"/>
      <c r="T397" s="247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8" t="s">
        <v>145</v>
      </c>
      <c r="AU397" s="248" t="s">
        <v>143</v>
      </c>
      <c r="AV397" s="14" t="s">
        <v>143</v>
      </c>
      <c r="AW397" s="14" t="s">
        <v>32</v>
      </c>
      <c r="AX397" s="14" t="s">
        <v>76</v>
      </c>
      <c r="AY397" s="248" t="s">
        <v>134</v>
      </c>
    </row>
    <row r="398" s="15" customFormat="1">
      <c r="A398" s="15"/>
      <c r="B398" s="249"/>
      <c r="C398" s="250"/>
      <c r="D398" s="229" t="s">
        <v>145</v>
      </c>
      <c r="E398" s="251" t="s">
        <v>1</v>
      </c>
      <c r="F398" s="252" t="s">
        <v>147</v>
      </c>
      <c r="G398" s="250"/>
      <c r="H398" s="253">
        <v>4.8399999999999999</v>
      </c>
      <c r="I398" s="254"/>
      <c r="J398" s="250"/>
      <c r="K398" s="250"/>
      <c r="L398" s="255"/>
      <c r="M398" s="256"/>
      <c r="N398" s="257"/>
      <c r="O398" s="257"/>
      <c r="P398" s="257"/>
      <c r="Q398" s="257"/>
      <c r="R398" s="257"/>
      <c r="S398" s="257"/>
      <c r="T398" s="258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59" t="s">
        <v>145</v>
      </c>
      <c r="AU398" s="259" t="s">
        <v>143</v>
      </c>
      <c r="AV398" s="15" t="s">
        <v>142</v>
      </c>
      <c r="AW398" s="15" t="s">
        <v>32</v>
      </c>
      <c r="AX398" s="15" t="s">
        <v>84</v>
      </c>
      <c r="AY398" s="259" t="s">
        <v>134</v>
      </c>
    </row>
    <row r="399" s="2" customFormat="1" ht="24.15" customHeight="1">
      <c r="A399" s="38"/>
      <c r="B399" s="39"/>
      <c r="C399" s="260" t="s">
        <v>907</v>
      </c>
      <c r="D399" s="260" t="s">
        <v>352</v>
      </c>
      <c r="E399" s="261" t="s">
        <v>908</v>
      </c>
      <c r="F399" s="262" t="s">
        <v>909</v>
      </c>
      <c r="G399" s="263" t="s">
        <v>153</v>
      </c>
      <c r="H399" s="264">
        <v>5.3239999999999998</v>
      </c>
      <c r="I399" s="265"/>
      <c r="J399" s="266">
        <f>ROUND(I399*H399,2)</f>
        <v>0</v>
      </c>
      <c r="K399" s="262" t="s">
        <v>141</v>
      </c>
      <c r="L399" s="267"/>
      <c r="M399" s="268" t="s">
        <v>1</v>
      </c>
      <c r="N399" s="269" t="s">
        <v>42</v>
      </c>
      <c r="O399" s="91"/>
      <c r="P399" s="223">
        <f>O399*H399</f>
        <v>0</v>
      </c>
      <c r="Q399" s="223">
        <v>0.021999999999999999</v>
      </c>
      <c r="R399" s="223">
        <f>Q399*H399</f>
        <v>0.117128</v>
      </c>
      <c r="S399" s="223">
        <v>0</v>
      </c>
      <c r="T399" s="224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5" t="s">
        <v>298</v>
      </c>
      <c r="AT399" s="225" t="s">
        <v>352</v>
      </c>
      <c r="AU399" s="225" t="s">
        <v>143</v>
      </c>
      <c r="AY399" s="17" t="s">
        <v>134</v>
      </c>
      <c r="BE399" s="226">
        <f>IF(N399="základní",J399,0)</f>
        <v>0</v>
      </c>
      <c r="BF399" s="226">
        <f>IF(N399="snížená",J399,0)</f>
        <v>0</v>
      </c>
      <c r="BG399" s="226">
        <f>IF(N399="zákl. přenesená",J399,0)</f>
        <v>0</v>
      </c>
      <c r="BH399" s="226">
        <f>IF(N399="sníž. přenesená",J399,0)</f>
        <v>0</v>
      </c>
      <c r="BI399" s="226">
        <f>IF(N399="nulová",J399,0)</f>
        <v>0</v>
      </c>
      <c r="BJ399" s="17" t="s">
        <v>143</v>
      </c>
      <c r="BK399" s="226">
        <f>ROUND(I399*H399,2)</f>
        <v>0</v>
      </c>
      <c r="BL399" s="17" t="s">
        <v>217</v>
      </c>
      <c r="BM399" s="225" t="s">
        <v>910</v>
      </c>
    </row>
    <row r="400" s="14" customFormat="1">
      <c r="A400" s="14"/>
      <c r="B400" s="238"/>
      <c r="C400" s="239"/>
      <c r="D400" s="229" t="s">
        <v>145</v>
      </c>
      <c r="E400" s="239"/>
      <c r="F400" s="241" t="s">
        <v>911</v>
      </c>
      <c r="G400" s="239"/>
      <c r="H400" s="242">
        <v>5.3239999999999998</v>
      </c>
      <c r="I400" s="243"/>
      <c r="J400" s="239"/>
      <c r="K400" s="239"/>
      <c r="L400" s="244"/>
      <c r="M400" s="245"/>
      <c r="N400" s="246"/>
      <c r="O400" s="246"/>
      <c r="P400" s="246"/>
      <c r="Q400" s="246"/>
      <c r="R400" s="246"/>
      <c r="S400" s="246"/>
      <c r="T400" s="247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8" t="s">
        <v>145</v>
      </c>
      <c r="AU400" s="248" t="s">
        <v>143</v>
      </c>
      <c r="AV400" s="14" t="s">
        <v>143</v>
      </c>
      <c r="AW400" s="14" t="s">
        <v>4</v>
      </c>
      <c r="AX400" s="14" t="s">
        <v>84</v>
      </c>
      <c r="AY400" s="248" t="s">
        <v>134</v>
      </c>
    </row>
    <row r="401" s="2" customFormat="1" ht="37.8" customHeight="1">
      <c r="A401" s="38"/>
      <c r="B401" s="39"/>
      <c r="C401" s="214" t="s">
        <v>912</v>
      </c>
      <c r="D401" s="214" t="s">
        <v>137</v>
      </c>
      <c r="E401" s="215" t="s">
        <v>913</v>
      </c>
      <c r="F401" s="216" t="s">
        <v>914</v>
      </c>
      <c r="G401" s="217" t="s">
        <v>153</v>
      </c>
      <c r="H401" s="218">
        <v>4.8399999999999999</v>
      </c>
      <c r="I401" s="219"/>
      <c r="J401" s="220">
        <f>ROUND(I401*H401,2)</f>
        <v>0</v>
      </c>
      <c r="K401" s="216" t="s">
        <v>141</v>
      </c>
      <c r="L401" s="44"/>
      <c r="M401" s="221" t="s">
        <v>1</v>
      </c>
      <c r="N401" s="222" t="s">
        <v>42</v>
      </c>
      <c r="O401" s="91"/>
      <c r="P401" s="223">
        <f>O401*H401</f>
        <v>0</v>
      </c>
      <c r="Q401" s="223">
        <v>0</v>
      </c>
      <c r="R401" s="223">
        <f>Q401*H401</f>
        <v>0</v>
      </c>
      <c r="S401" s="223">
        <v>0</v>
      </c>
      <c r="T401" s="224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5" t="s">
        <v>217</v>
      </c>
      <c r="AT401" s="225" t="s">
        <v>137</v>
      </c>
      <c r="AU401" s="225" t="s">
        <v>143</v>
      </c>
      <c r="AY401" s="17" t="s">
        <v>134</v>
      </c>
      <c r="BE401" s="226">
        <f>IF(N401="základní",J401,0)</f>
        <v>0</v>
      </c>
      <c r="BF401" s="226">
        <f>IF(N401="snížená",J401,0)</f>
        <v>0</v>
      </c>
      <c r="BG401" s="226">
        <f>IF(N401="zákl. přenesená",J401,0)</f>
        <v>0</v>
      </c>
      <c r="BH401" s="226">
        <f>IF(N401="sníž. přenesená",J401,0)</f>
        <v>0</v>
      </c>
      <c r="BI401" s="226">
        <f>IF(N401="nulová",J401,0)</f>
        <v>0</v>
      </c>
      <c r="BJ401" s="17" t="s">
        <v>143</v>
      </c>
      <c r="BK401" s="226">
        <f>ROUND(I401*H401,2)</f>
        <v>0</v>
      </c>
      <c r="BL401" s="17" t="s">
        <v>217</v>
      </c>
      <c r="BM401" s="225" t="s">
        <v>915</v>
      </c>
    </row>
    <row r="402" s="2" customFormat="1" ht="24.15" customHeight="1">
      <c r="A402" s="38"/>
      <c r="B402" s="39"/>
      <c r="C402" s="214" t="s">
        <v>916</v>
      </c>
      <c r="D402" s="214" t="s">
        <v>137</v>
      </c>
      <c r="E402" s="215" t="s">
        <v>917</v>
      </c>
      <c r="F402" s="216" t="s">
        <v>918</v>
      </c>
      <c r="G402" s="217" t="s">
        <v>153</v>
      </c>
      <c r="H402" s="218">
        <v>4.8399999999999999</v>
      </c>
      <c r="I402" s="219"/>
      <c r="J402" s="220">
        <f>ROUND(I402*H402,2)</f>
        <v>0</v>
      </c>
      <c r="K402" s="216" t="s">
        <v>141</v>
      </c>
      <c r="L402" s="44"/>
      <c r="M402" s="221" t="s">
        <v>1</v>
      </c>
      <c r="N402" s="222" t="s">
        <v>42</v>
      </c>
      <c r="O402" s="91"/>
      <c r="P402" s="223">
        <f>O402*H402</f>
        <v>0</v>
      </c>
      <c r="Q402" s="223">
        <v>0.00029999999999999997</v>
      </c>
      <c r="R402" s="223">
        <f>Q402*H402</f>
        <v>0.0014519999999999997</v>
      </c>
      <c r="S402" s="223">
        <v>0</v>
      </c>
      <c r="T402" s="224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5" t="s">
        <v>217</v>
      </c>
      <c r="AT402" s="225" t="s">
        <v>137</v>
      </c>
      <c r="AU402" s="225" t="s">
        <v>143</v>
      </c>
      <c r="AY402" s="17" t="s">
        <v>134</v>
      </c>
      <c r="BE402" s="226">
        <f>IF(N402="základní",J402,0)</f>
        <v>0</v>
      </c>
      <c r="BF402" s="226">
        <f>IF(N402="snížená",J402,0)</f>
        <v>0</v>
      </c>
      <c r="BG402" s="226">
        <f>IF(N402="zákl. přenesená",J402,0)</f>
        <v>0</v>
      </c>
      <c r="BH402" s="226">
        <f>IF(N402="sníž. přenesená",J402,0)</f>
        <v>0</v>
      </c>
      <c r="BI402" s="226">
        <f>IF(N402="nulová",J402,0)</f>
        <v>0</v>
      </c>
      <c r="BJ402" s="17" t="s">
        <v>143</v>
      </c>
      <c r="BK402" s="226">
        <f>ROUND(I402*H402,2)</f>
        <v>0</v>
      </c>
      <c r="BL402" s="17" t="s">
        <v>217</v>
      </c>
      <c r="BM402" s="225" t="s">
        <v>919</v>
      </c>
    </row>
    <row r="403" s="2" customFormat="1" ht="16.5" customHeight="1">
      <c r="A403" s="38"/>
      <c r="B403" s="39"/>
      <c r="C403" s="214" t="s">
        <v>920</v>
      </c>
      <c r="D403" s="214" t="s">
        <v>137</v>
      </c>
      <c r="E403" s="215" t="s">
        <v>921</v>
      </c>
      <c r="F403" s="216" t="s">
        <v>922</v>
      </c>
      <c r="G403" s="217" t="s">
        <v>163</v>
      </c>
      <c r="H403" s="218">
        <v>14.49</v>
      </c>
      <c r="I403" s="219"/>
      <c r="J403" s="220">
        <f>ROUND(I403*H403,2)</f>
        <v>0</v>
      </c>
      <c r="K403" s="216" t="s">
        <v>141</v>
      </c>
      <c r="L403" s="44"/>
      <c r="M403" s="221" t="s">
        <v>1</v>
      </c>
      <c r="N403" s="222" t="s">
        <v>42</v>
      </c>
      <c r="O403" s="91"/>
      <c r="P403" s="223">
        <f>O403*H403</f>
        <v>0</v>
      </c>
      <c r="Q403" s="223">
        <v>9.0000000000000006E-05</v>
      </c>
      <c r="R403" s="223">
        <f>Q403*H403</f>
        <v>0.0013041000000000001</v>
      </c>
      <c r="S403" s="223">
        <v>0</v>
      </c>
      <c r="T403" s="224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25" t="s">
        <v>217</v>
      </c>
      <c r="AT403" s="225" t="s">
        <v>137</v>
      </c>
      <c r="AU403" s="225" t="s">
        <v>143</v>
      </c>
      <c r="AY403" s="17" t="s">
        <v>134</v>
      </c>
      <c r="BE403" s="226">
        <f>IF(N403="základní",J403,0)</f>
        <v>0</v>
      </c>
      <c r="BF403" s="226">
        <f>IF(N403="snížená",J403,0)</f>
        <v>0</v>
      </c>
      <c r="BG403" s="226">
        <f>IF(N403="zákl. přenesená",J403,0)</f>
        <v>0</v>
      </c>
      <c r="BH403" s="226">
        <f>IF(N403="sníž. přenesená",J403,0)</f>
        <v>0</v>
      </c>
      <c r="BI403" s="226">
        <f>IF(N403="nulová",J403,0)</f>
        <v>0</v>
      </c>
      <c r="BJ403" s="17" t="s">
        <v>143</v>
      </c>
      <c r="BK403" s="226">
        <f>ROUND(I403*H403,2)</f>
        <v>0</v>
      </c>
      <c r="BL403" s="17" t="s">
        <v>217</v>
      </c>
      <c r="BM403" s="225" t="s">
        <v>923</v>
      </c>
    </row>
    <row r="404" s="14" customFormat="1">
      <c r="A404" s="14"/>
      <c r="B404" s="238"/>
      <c r="C404" s="239"/>
      <c r="D404" s="229" t="s">
        <v>145</v>
      </c>
      <c r="E404" s="240" t="s">
        <v>1</v>
      </c>
      <c r="F404" s="241" t="s">
        <v>924</v>
      </c>
      <c r="G404" s="239"/>
      <c r="H404" s="242">
        <v>14.49</v>
      </c>
      <c r="I404" s="243"/>
      <c r="J404" s="239"/>
      <c r="K404" s="239"/>
      <c r="L404" s="244"/>
      <c r="M404" s="245"/>
      <c r="N404" s="246"/>
      <c r="O404" s="246"/>
      <c r="P404" s="246"/>
      <c r="Q404" s="246"/>
      <c r="R404" s="246"/>
      <c r="S404" s="246"/>
      <c r="T404" s="247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8" t="s">
        <v>145</v>
      </c>
      <c r="AU404" s="248" t="s">
        <v>143</v>
      </c>
      <c r="AV404" s="14" t="s">
        <v>143</v>
      </c>
      <c r="AW404" s="14" t="s">
        <v>32</v>
      </c>
      <c r="AX404" s="14" t="s">
        <v>76</v>
      </c>
      <c r="AY404" s="248" t="s">
        <v>134</v>
      </c>
    </row>
    <row r="405" s="15" customFormat="1">
      <c r="A405" s="15"/>
      <c r="B405" s="249"/>
      <c r="C405" s="250"/>
      <c r="D405" s="229" t="s">
        <v>145</v>
      </c>
      <c r="E405" s="251" t="s">
        <v>1</v>
      </c>
      <c r="F405" s="252" t="s">
        <v>147</v>
      </c>
      <c r="G405" s="250"/>
      <c r="H405" s="253">
        <v>14.49</v>
      </c>
      <c r="I405" s="254"/>
      <c r="J405" s="250"/>
      <c r="K405" s="250"/>
      <c r="L405" s="255"/>
      <c r="M405" s="256"/>
      <c r="N405" s="257"/>
      <c r="O405" s="257"/>
      <c r="P405" s="257"/>
      <c r="Q405" s="257"/>
      <c r="R405" s="257"/>
      <c r="S405" s="257"/>
      <c r="T405" s="258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59" t="s">
        <v>145</v>
      </c>
      <c r="AU405" s="259" t="s">
        <v>143</v>
      </c>
      <c r="AV405" s="15" t="s">
        <v>142</v>
      </c>
      <c r="AW405" s="15" t="s">
        <v>32</v>
      </c>
      <c r="AX405" s="15" t="s">
        <v>84</v>
      </c>
      <c r="AY405" s="259" t="s">
        <v>134</v>
      </c>
    </row>
    <row r="406" s="2" customFormat="1" ht="37.8" customHeight="1">
      <c r="A406" s="38"/>
      <c r="B406" s="39"/>
      <c r="C406" s="214" t="s">
        <v>925</v>
      </c>
      <c r="D406" s="214" t="s">
        <v>137</v>
      </c>
      <c r="E406" s="215" t="s">
        <v>926</v>
      </c>
      <c r="F406" s="216" t="s">
        <v>927</v>
      </c>
      <c r="G406" s="217" t="s">
        <v>153</v>
      </c>
      <c r="H406" s="218">
        <v>4.8399999999999999</v>
      </c>
      <c r="I406" s="219"/>
      <c r="J406" s="220">
        <f>ROUND(I406*H406,2)</f>
        <v>0</v>
      </c>
      <c r="K406" s="216" t="s">
        <v>141</v>
      </c>
      <c r="L406" s="44"/>
      <c r="M406" s="221" t="s">
        <v>1</v>
      </c>
      <c r="N406" s="222" t="s">
        <v>42</v>
      </c>
      <c r="O406" s="91"/>
      <c r="P406" s="223">
        <f>O406*H406</f>
        <v>0</v>
      </c>
      <c r="Q406" s="223">
        <v>0.0075799999999999999</v>
      </c>
      <c r="R406" s="223">
        <f>Q406*H406</f>
        <v>0.036687199999999996</v>
      </c>
      <c r="S406" s="223">
        <v>0</v>
      </c>
      <c r="T406" s="224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5" t="s">
        <v>217</v>
      </c>
      <c r="AT406" s="225" t="s">
        <v>137</v>
      </c>
      <c r="AU406" s="225" t="s">
        <v>143</v>
      </c>
      <c r="AY406" s="17" t="s">
        <v>134</v>
      </c>
      <c r="BE406" s="226">
        <f>IF(N406="základní",J406,0)</f>
        <v>0</v>
      </c>
      <c r="BF406" s="226">
        <f>IF(N406="snížená",J406,0)</f>
        <v>0</v>
      </c>
      <c r="BG406" s="226">
        <f>IF(N406="zákl. přenesená",J406,0)</f>
        <v>0</v>
      </c>
      <c r="BH406" s="226">
        <f>IF(N406="sníž. přenesená",J406,0)</f>
        <v>0</v>
      </c>
      <c r="BI406" s="226">
        <f>IF(N406="nulová",J406,0)</f>
        <v>0</v>
      </c>
      <c r="BJ406" s="17" t="s">
        <v>143</v>
      </c>
      <c r="BK406" s="226">
        <f>ROUND(I406*H406,2)</f>
        <v>0</v>
      </c>
      <c r="BL406" s="17" t="s">
        <v>217</v>
      </c>
      <c r="BM406" s="225" t="s">
        <v>928</v>
      </c>
    </row>
    <row r="407" s="2" customFormat="1" ht="55.5" customHeight="1">
      <c r="A407" s="38"/>
      <c r="B407" s="39"/>
      <c r="C407" s="214" t="s">
        <v>929</v>
      </c>
      <c r="D407" s="214" t="s">
        <v>137</v>
      </c>
      <c r="E407" s="215" t="s">
        <v>930</v>
      </c>
      <c r="F407" s="216" t="s">
        <v>931</v>
      </c>
      <c r="G407" s="217" t="s">
        <v>269</v>
      </c>
      <c r="H407" s="218">
        <v>0.182</v>
      </c>
      <c r="I407" s="219"/>
      <c r="J407" s="220">
        <f>ROUND(I407*H407,2)</f>
        <v>0</v>
      </c>
      <c r="K407" s="216" t="s">
        <v>141</v>
      </c>
      <c r="L407" s="44"/>
      <c r="M407" s="221" t="s">
        <v>1</v>
      </c>
      <c r="N407" s="222" t="s">
        <v>42</v>
      </c>
      <c r="O407" s="91"/>
      <c r="P407" s="223">
        <f>O407*H407</f>
        <v>0</v>
      </c>
      <c r="Q407" s="223">
        <v>0</v>
      </c>
      <c r="R407" s="223">
        <f>Q407*H407</f>
        <v>0</v>
      </c>
      <c r="S407" s="223">
        <v>0</v>
      </c>
      <c r="T407" s="224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5" t="s">
        <v>217</v>
      </c>
      <c r="AT407" s="225" t="s">
        <v>137</v>
      </c>
      <c r="AU407" s="225" t="s">
        <v>143</v>
      </c>
      <c r="AY407" s="17" t="s">
        <v>134</v>
      </c>
      <c r="BE407" s="226">
        <f>IF(N407="základní",J407,0)</f>
        <v>0</v>
      </c>
      <c r="BF407" s="226">
        <f>IF(N407="snížená",J407,0)</f>
        <v>0</v>
      </c>
      <c r="BG407" s="226">
        <f>IF(N407="zákl. přenesená",J407,0)</f>
        <v>0</v>
      </c>
      <c r="BH407" s="226">
        <f>IF(N407="sníž. přenesená",J407,0)</f>
        <v>0</v>
      </c>
      <c r="BI407" s="226">
        <f>IF(N407="nulová",J407,0)</f>
        <v>0</v>
      </c>
      <c r="BJ407" s="17" t="s">
        <v>143</v>
      </c>
      <c r="BK407" s="226">
        <f>ROUND(I407*H407,2)</f>
        <v>0</v>
      </c>
      <c r="BL407" s="17" t="s">
        <v>217</v>
      </c>
      <c r="BM407" s="225" t="s">
        <v>932</v>
      </c>
    </row>
    <row r="408" s="12" customFormat="1" ht="22.8" customHeight="1">
      <c r="A408" s="12"/>
      <c r="B408" s="198"/>
      <c r="C408" s="199"/>
      <c r="D408" s="200" t="s">
        <v>75</v>
      </c>
      <c r="E408" s="212" t="s">
        <v>933</v>
      </c>
      <c r="F408" s="212" t="s">
        <v>934</v>
      </c>
      <c r="G408" s="199"/>
      <c r="H408" s="199"/>
      <c r="I408" s="202"/>
      <c r="J408" s="213">
        <f>BK408</f>
        <v>0</v>
      </c>
      <c r="K408" s="199"/>
      <c r="L408" s="204"/>
      <c r="M408" s="205"/>
      <c r="N408" s="206"/>
      <c r="O408" s="206"/>
      <c r="P408" s="207">
        <f>SUM(P409:P439)</f>
        <v>0</v>
      </c>
      <c r="Q408" s="206"/>
      <c r="R408" s="207">
        <f>SUM(R409:R439)</f>
        <v>0.38554968999999994</v>
      </c>
      <c r="S408" s="206"/>
      <c r="T408" s="208">
        <f>SUM(T409:T439)</f>
        <v>0.1674792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09" t="s">
        <v>143</v>
      </c>
      <c r="AT408" s="210" t="s">
        <v>75</v>
      </c>
      <c r="AU408" s="210" t="s">
        <v>84</v>
      </c>
      <c r="AY408" s="209" t="s">
        <v>134</v>
      </c>
      <c r="BK408" s="211">
        <f>SUM(BK409:BK439)</f>
        <v>0</v>
      </c>
    </row>
    <row r="409" s="2" customFormat="1" ht="24.15" customHeight="1">
      <c r="A409" s="38"/>
      <c r="B409" s="39"/>
      <c r="C409" s="214" t="s">
        <v>935</v>
      </c>
      <c r="D409" s="214" t="s">
        <v>137</v>
      </c>
      <c r="E409" s="215" t="s">
        <v>936</v>
      </c>
      <c r="F409" s="216" t="s">
        <v>937</v>
      </c>
      <c r="G409" s="217" t="s">
        <v>153</v>
      </c>
      <c r="H409" s="218">
        <v>44.039999999999999</v>
      </c>
      <c r="I409" s="219"/>
      <c r="J409" s="220">
        <f>ROUND(I409*H409,2)</f>
        <v>0</v>
      </c>
      <c r="K409" s="216" t="s">
        <v>141</v>
      </c>
      <c r="L409" s="44"/>
      <c r="M409" s="221" t="s">
        <v>1</v>
      </c>
      <c r="N409" s="222" t="s">
        <v>42</v>
      </c>
      <c r="O409" s="91"/>
      <c r="P409" s="223">
        <f>O409*H409</f>
        <v>0</v>
      </c>
      <c r="Q409" s="223">
        <v>0</v>
      </c>
      <c r="R409" s="223">
        <f>Q409*H409</f>
        <v>0</v>
      </c>
      <c r="S409" s="223">
        <v>0</v>
      </c>
      <c r="T409" s="224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5" t="s">
        <v>217</v>
      </c>
      <c r="AT409" s="225" t="s">
        <v>137</v>
      </c>
      <c r="AU409" s="225" t="s">
        <v>143</v>
      </c>
      <c r="AY409" s="17" t="s">
        <v>134</v>
      </c>
      <c r="BE409" s="226">
        <f>IF(N409="základní",J409,0)</f>
        <v>0</v>
      </c>
      <c r="BF409" s="226">
        <f>IF(N409="snížená",J409,0)</f>
        <v>0</v>
      </c>
      <c r="BG409" s="226">
        <f>IF(N409="zákl. přenesená",J409,0)</f>
        <v>0</v>
      </c>
      <c r="BH409" s="226">
        <f>IF(N409="sníž. přenesená",J409,0)</f>
        <v>0</v>
      </c>
      <c r="BI409" s="226">
        <f>IF(N409="nulová",J409,0)</f>
        <v>0</v>
      </c>
      <c r="BJ409" s="17" t="s">
        <v>143</v>
      </c>
      <c r="BK409" s="226">
        <f>ROUND(I409*H409,2)</f>
        <v>0</v>
      </c>
      <c r="BL409" s="17" t="s">
        <v>217</v>
      </c>
      <c r="BM409" s="225" t="s">
        <v>938</v>
      </c>
    </row>
    <row r="410" s="14" customFormat="1">
      <c r="A410" s="14"/>
      <c r="B410" s="238"/>
      <c r="C410" s="239"/>
      <c r="D410" s="229" t="s">
        <v>145</v>
      </c>
      <c r="E410" s="240" t="s">
        <v>1</v>
      </c>
      <c r="F410" s="241" t="s">
        <v>939</v>
      </c>
      <c r="G410" s="239"/>
      <c r="H410" s="242">
        <v>44.039999999999999</v>
      </c>
      <c r="I410" s="243"/>
      <c r="J410" s="239"/>
      <c r="K410" s="239"/>
      <c r="L410" s="244"/>
      <c r="M410" s="245"/>
      <c r="N410" s="246"/>
      <c r="O410" s="246"/>
      <c r="P410" s="246"/>
      <c r="Q410" s="246"/>
      <c r="R410" s="246"/>
      <c r="S410" s="246"/>
      <c r="T410" s="247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8" t="s">
        <v>145</v>
      </c>
      <c r="AU410" s="248" t="s">
        <v>143</v>
      </c>
      <c r="AV410" s="14" t="s">
        <v>143</v>
      </c>
      <c r="AW410" s="14" t="s">
        <v>32</v>
      </c>
      <c r="AX410" s="14" t="s">
        <v>76</v>
      </c>
      <c r="AY410" s="248" t="s">
        <v>134</v>
      </c>
    </row>
    <row r="411" s="15" customFormat="1">
      <c r="A411" s="15"/>
      <c r="B411" s="249"/>
      <c r="C411" s="250"/>
      <c r="D411" s="229" t="s">
        <v>145</v>
      </c>
      <c r="E411" s="251" t="s">
        <v>1</v>
      </c>
      <c r="F411" s="252" t="s">
        <v>147</v>
      </c>
      <c r="G411" s="250"/>
      <c r="H411" s="253">
        <v>44.039999999999999</v>
      </c>
      <c r="I411" s="254"/>
      <c r="J411" s="250"/>
      <c r="K411" s="250"/>
      <c r="L411" s="255"/>
      <c r="M411" s="256"/>
      <c r="N411" s="257"/>
      <c r="O411" s="257"/>
      <c r="P411" s="257"/>
      <c r="Q411" s="257"/>
      <c r="R411" s="257"/>
      <c r="S411" s="257"/>
      <c r="T411" s="258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59" t="s">
        <v>145</v>
      </c>
      <c r="AU411" s="259" t="s">
        <v>143</v>
      </c>
      <c r="AV411" s="15" t="s">
        <v>142</v>
      </c>
      <c r="AW411" s="15" t="s">
        <v>32</v>
      </c>
      <c r="AX411" s="15" t="s">
        <v>84</v>
      </c>
      <c r="AY411" s="259" t="s">
        <v>134</v>
      </c>
    </row>
    <row r="412" s="2" customFormat="1" ht="37.8" customHeight="1">
      <c r="A412" s="38"/>
      <c r="B412" s="39"/>
      <c r="C412" s="214" t="s">
        <v>940</v>
      </c>
      <c r="D412" s="214" t="s">
        <v>137</v>
      </c>
      <c r="E412" s="215" t="s">
        <v>941</v>
      </c>
      <c r="F412" s="216" t="s">
        <v>942</v>
      </c>
      <c r="G412" s="217" t="s">
        <v>153</v>
      </c>
      <c r="H412" s="218">
        <v>44.039999999999999</v>
      </c>
      <c r="I412" s="219"/>
      <c r="J412" s="220">
        <f>ROUND(I412*H412,2)</f>
        <v>0</v>
      </c>
      <c r="K412" s="216" t="s">
        <v>141</v>
      </c>
      <c r="L412" s="44"/>
      <c r="M412" s="221" t="s">
        <v>1</v>
      </c>
      <c r="N412" s="222" t="s">
        <v>42</v>
      </c>
      <c r="O412" s="91"/>
      <c r="P412" s="223">
        <f>O412*H412</f>
        <v>0</v>
      </c>
      <c r="Q412" s="223">
        <v>0.0044999999999999997</v>
      </c>
      <c r="R412" s="223">
        <f>Q412*H412</f>
        <v>0.19818</v>
      </c>
      <c r="S412" s="223">
        <v>0</v>
      </c>
      <c r="T412" s="224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5" t="s">
        <v>217</v>
      </c>
      <c r="AT412" s="225" t="s">
        <v>137</v>
      </c>
      <c r="AU412" s="225" t="s">
        <v>143</v>
      </c>
      <c r="AY412" s="17" t="s">
        <v>134</v>
      </c>
      <c r="BE412" s="226">
        <f>IF(N412="základní",J412,0)</f>
        <v>0</v>
      </c>
      <c r="BF412" s="226">
        <f>IF(N412="snížená",J412,0)</f>
        <v>0</v>
      </c>
      <c r="BG412" s="226">
        <f>IF(N412="zákl. přenesená",J412,0)</f>
        <v>0</v>
      </c>
      <c r="BH412" s="226">
        <f>IF(N412="sníž. přenesená",J412,0)</f>
        <v>0</v>
      </c>
      <c r="BI412" s="226">
        <f>IF(N412="nulová",J412,0)</f>
        <v>0</v>
      </c>
      <c r="BJ412" s="17" t="s">
        <v>143</v>
      </c>
      <c r="BK412" s="226">
        <f>ROUND(I412*H412,2)</f>
        <v>0</v>
      </c>
      <c r="BL412" s="17" t="s">
        <v>217</v>
      </c>
      <c r="BM412" s="225" t="s">
        <v>943</v>
      </c>
    </row>
    <row r="413" s="2" customFormat="1" ht="24.15" customHeight="1">
      <c r="A413" s="38"/>
      <c r="B413" s="39"/>
      <c r="C413" s="214" t="s">
        <v>944</v>
      </c>
      <c r="D413" s="214" t="s">
        <v>137</v>
      </c>
      <c r="E413" s="215" t="s">
        <v>945</v>
      </c>
      <c r="F413" s="216" t="s">
        <v>946</v>
      </c>
      <c r="G413" s="217" t="s">
        <v>153</v>
      </c>
      <c r="H413" s="218">
        <v>49.689999999999998</v>
      </c>
      <c r="I413" s="219"/>
      <c r="J413" s="220">
        <f>ROUND(I413*H413,2)</f>
        <v>0</v>
      </c>
      <c r="K413" s="216" t="s">
        <v>141</v>
      </c>
      <c r="L413" s="44"/>
      <c r="M413" s="221" t="s">
        <v>1</v>
      </c>
      <c r="N413" s="222" t="s">
        <v>42</v>
      </c>
      <c r="O413" s="91"/>
      <c r="P413" s="223">
        <f>O413*H413</f>
        <v>0</v>
      </c>
      <c r="Q413" s="223">
        <v>0</v>
      </c>
      <c r="R413" s="223">
        <f>Q413*H413</f>
        <v>0</v>
      </c>
      <c r="S413" s="223">
        <v>0.0030000000000000001</v>
      </c>
      <c r="T413" s="224">
        <f>S413*H413</f>
        <v>0.14907000000000001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5" t="s">
        <v>217</v>
      </c>
      <c r="AT413" s="225" t="s">
        <v>137</v>
      </c>
      <c r="AU413" s="225" t="s">
        <v>143</v>
      </c>
      <c r="AY413" s="17" t="s">
        <v>134</v>
      </c>
      <c r="BE413" s="226">
        <f>IF(N413="základní",J413,0)</f>
        <v>0</v>
      </c>
      <c r="BF413" s="226">
        <f>IF(N413="snížená",J413,0)</f>
        <v>0</v>
      </c>
      <c r="BG413" s="226">
        <f>IF(N413="zákl. přenesená",J413,0)</f>
        <v>0</v>
      </c>
      <c r="BH413" s="226">
        <f>IF(N413="sníž. přenesená",J413,0)</f>
        <v>0</v>
      </c>
      <c r="BI413" s="226">
        <f>IF(N413="nulová",J413,0)</f>
        <v>0</v>
      </c>
      <c r="BJ413" s="17" t="s">
        <v>143</v>
      </c>
      <c r="BK413" s="226">
        <f>ROUND(I413*H413,2)</f>
        <v>0</v>
      </c>
      <c r="BL413" s="17" t="s">
        <v>217</v>
      </c>
      <c r="BM413" s="225" t="s">
        <v>947</v>
      </c>
    </row>
    <row r="414" s="14" customFormat="1">
      <c r="A414" s="14"/>
      <c r="B414" s="238"/>
      <c r="C414" s="239"/>
      <c r="D414" s="229" t="s">
        <v>145</v>
      </c>
      <c r="E414" s="240" t="s">
        <v>1</v>
      </c>
      <c r="F414" s="241" t="s">
        <v>948</v>
      </c>
      <c r="G414" s="239"/>
      <c r="H414" s="242">
        <v>49.689999999999998</v>
      </c>
      <c r="I414" s="243"/>
      <c r="J414" s="239"/>
      <c r="K414" s="239"/>
      <c r="L414" s="244"/>
      <c r="M414" s="245"/>
      <c r="N414" s="246"/>
      <c r="O414" s="246"/>
      <c r="P414" s="246"/>
      <c r="Q414" s="246"/>
      <c r="R414" s="246"/>
      <c r="S414" s="246"/>
      <c r="T414" s="247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8" t="s">
        <v>145</v>
      </c>
      <c r="AU414" s="248" t="s">
        <v>143</v>
      </c>
      <c r="AV414" s="14" t="s">
        <v>143</v>
      </c>
      <c r="AW414" s="14" t="s">
        <v>32</v>
      </c>
      <c r="AX414" s="14" t="s">
        <v>76</v>
      </c>
      <c r="AY414" s="248" t="s">
        <v>134</v>
      </c>
    </row>
    <row r="415" s="15" customFormat="1">
      <c r="A415" s="15"/>
      <c r="B415" s="249"/>
      <c r="C415" s="250"/>
      <c r="D415" s="229" t="s">
        <v>145</v>
      </c>
      <c r="E415" s="251" t="s">
        <v>1</v>
      </c>
      <c r="F415" s="252" t="s">
        <v>147</v>
      </c>
      <c r="G415" s="250"/>
      <c r="H415" s="253">
        <v>49.689999999999998</v>
      </c>
      <c r="I415" s="254"/>
      <c r="J415" s="250"/>
      <c r="K415" s="250"/>
      <c r="L415" s="255"/>
      <c r="M415" s="256"/>
      <c r="N415" s="257"/>
      <c r="O415" s="257"/>
      <c r="P415" s="257"/>
      <c r="Q415" s="257"/>
      <c r="R415" s="257"/>
      <c r="S415" s="257"/>
      <c r="T415" s="258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59" t="s">
        <v>145</v>
      </c>
      <c r="AU415" s="259" t="s">
        <v>143</v>
      </c>
      <c r="AV415" s="15" t="s">
        <v>142</v>
      </c>
      <c r="AW415" s="15" t="s">
        <v>32</v>
      </c>
      <c r="AX415" s="15" t="s">
        <v>84</v>
      </c>
      <c r="AY415" s="259" t="s">
        <v>134</v>
      </c>
    </row>
    <row r="416" s="2" customFormat="1" ht="24.15" customHeight="1">
      <c r="A416" s="38"/>
      <c r="B416" s="39"/>
      <c r="C416" s="214" t="s">
        <v>949</v>
      </c>
      <c r="D416" s="214" t="s">
        <v>137</v>
      </c>
      <c r="E416" s="215" t="s">
        <v>950</v>
      </c>
      <c r="F416" s="216" t="s">
        <v>951</v>
      </c>
      <c r="G416" s="217" t="s">
        <v>153</v>
      </c>
      <c r="H416" s="218">
        <v>44.039999999999999</v>
      </c>
      <c r="I416" s="219"/>
      <c r="J416" s="220">
        <f>ROUND(I416*H416,2)</f>
        <v>0</v>
      </c>
      <c r="K416" s="216" t="s">
        <v>141</v>
      </c>
      <c r="L416" s="44"/>
      <c r="M416" s="221" t="s">
        <v>1</v>
      </c>
      <c r="N416" s="222" t="s">
        <v>42</v>
      </c>
      <c r="O416" s="91"/>
      <c r="P416" s="223">
        <f>O416*H416</f>
        <v>0</v>
      </c>
      <c r="Q416" s="223">
        <v>0.00029999999999999997</v>
      </c>
      <c r="R416" s="223">
        <f>Q416*H416</f>
        <v>0.013211999999999998</v>
      </c>
      <c r="S416" s="223">
        <v>0</v>
      </c>
      <c r="T416" s="224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5" t="s">
        <v>217</v>
      </c>
      <c r="AT416" s="225" t="s">
        <v>137</v>
      </c>
      <c r="AU416" s="225" t="s">
        <v>143</v>
      </c>
      <c r="AY416" s="17" t="s">
        <v>134</v>
      </c>
      <c r="BE416" s="226">
        <f>IF(N416="základní",J416,0)</f>
        <v>0</v>
      </c>
      <c r="BF416" s="226">
        <f>IF(N416="snížená",J416,0)</f>
        <v>0</v>
      </c>
      <c r="BG416" s="226">
        <f>IF(N416="zákl. přenesená",J416,0)</f>
        <v>0</v>
      </c>
      <c r="BH416" s="226">
        <f>IF(N416="sníž. přenesená",J416,0)</f>
        <v>0</v>
      </c>
      <c r="BI416" s="226">
        <f>IF(N416="nulová",J416,0)</f>
        <v>0</v>
      </c>
      <c r="BJ416" s="17" t="s">
        <v>143</v>
      </c>
      <c r="BK416" s="226">
        <f>ROUND(I416*H416,2)</f>
        <v>0</v>
      </c>
      <c r="BL416" s="17" t="s">
        <v>217</v>
      </c>
      <c r="BM416" s="225" t="s">
        <v>952</v>
      </c>
    </row>
    <row r="417" s="14" customFormat="1">
      <c r="A417" s="14"/>
      <c r="B417" s="238"/>
      <c r="C417" s="239"/>
      <c r="D417" s="229" t="s">
        <v>145</v>
      </c>
      <c r="E417" s="240" t="s">
        <v>1</v>
      </c>
      <c r="F417" s="241" t="s">
        <v>939</v>
      </c>
      <c r="G417" s="239"/>
      <c r="H417" s="242">
        <v>44.039999999999999</v>
      </c>
      <c r="I417" s="243"/>
      <c r="J417" s="239"/>
      <c r="K417" s="239"/>
      <c r="L417" s="244"/>
      <c r="M417" s="245"/>
      <c r="N417" s="246"/>
      <c r="O417" s="246"/>
      <c r="P417" s="246"/>
      <c r="Q417" s="246"/>
      <c r="R417" s="246"/>
      <c r="S417" s="246"/>
      <c r="T417" s="247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8" t="s">
        <v>145</v>
      </c>
      <c r="AU417" s="248" t="s">
        <v>143</v>
      </c>
      <c r="AV417" s="14" t="s">
        <v>143</v>
      </c>
      <c r="AW417" s="14" t="s">
        <v>32</v>
      </c>
      <c r="AX417" s="14" t="s">
        <v>76</v>
      </c>
      <c r="AY417" s="248" t="s">
        <v>134</v>
      </c>
    </row>
    <row r="418" s="15" customFormat="1">
      <c r="A418" s="15"/>
      <c r="B418" s="249"/>
      <c r="C418" s="250"/>
      <c r="D418" s="229" t="s">
        <v>145</v>
      </c>
      <c r="E418" s="251" t="s">
        <v>1</v>
      </c>
      <c r="F418" s="252" t="s">
        <v>147</v>
      </c>
      <c r="G418" s="250"/>
      <c r="H418" s="253">
        <v>44.039999999999999</v>
      </c>
      <c r="I418" s="254"/>
      <c r="J418" s="250"/>
      <c r="K418" s="250"/>
      <c r="L418" s="255"/>
      <c r="M418" s="256"/>
      <c r="N418" s="257"/>
      <c r="O418" s="257"/>
      <c r="P418" s="257"/>
      <c r="Q418" s="257"/>
      <c r="R418" s="257"/>
      <c r="S418" s="257"/>
      <c r="T418" s="258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59" t="s">
        <v>145</v>
      </c>
      <c r="AU418" s="259" t="s">
        <v>143</v>
      </c>
      <c r="AV418" s="15" t="s">
        <v>142</v>
      </c>
      <c r="AW418" s="15" t="s">
        <v>32</v>
      </c>
      <c r="AX418" s="15" t="s">
        <v>84</v>
      </c>
      <c r="AY418" s="259" t="s">
        <v>134</v>
      </c>
    </row>
    <row r="419" s="2" customFormat="1" ht="16.5" customHeight="1">
      <c r="A419" s="38"/>
      <c r="B419" s="39"/>
      <c r="C419" s="260" t="s">
        <v>953</v>
      </c>
      <c r="D419" s="260" t="s">
        <v>352</v>
      </c>
      <c r="E419" s="261" t="s">
        <v>954</v>
      </c>
      <c r="F419" s="262" t="s">
        <v>955</v>
      </c>
      <c r="G419" s="263" t="s">
        <v>153</v>
      </c>
      <c r="H419" s="264">
        <v>48.444000000000003</v>
      </c>
      <c r="I419" s="265"/>
      <c r="J419" s="266">
        <f>ROUND(I419*H419,2)</f>
        <v>0</v>
      </c>
      <c r="K419" s="262" t="s">
        <v>141</v>
      </c>
      <c r="L419" s="267"/>
      <c r="M419" s="268" t="s">
        <v>1</v>
      </c>
      <c r="N419" s="269" t="s">
        <v>42</v>
      </c>
      <c r="O419" s="91"/>
      <c r="P419" s="223">
        <f>O419*H419</f>
        <v>0</v>
      </c>
      <c r="Q419" s="223">
        <v>0.0032000000000000002</v>
      </c>
      <c r="R419" s="223">
        <f>Q419*H419</f>
        <v>0.15502080000000001</v>
      </c>
      <c r="S419" s="223">
        <v>0</v>
      </c>
      <c r="T419" s="224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5" t="s">
        <v>298</v>
      </c>
      <c r="AT419" s="225" t="s">
        <v>352</v>
      </c>
      <c r="AU419" s="225" t="s">
        <v>143</v>
      </c>
      <c r="AY419" s="17" t="s">
        <v>134</v>
      </c>
      <c r="BE419" s="226">
        <f>IF(N419="základní",J419,0)</f>
        <v>0</v>
      </c>
      <c r="BF419" s="226">
        <f>IF(N419="snížená",J419,0)</f>
        <v>0</v>
      </c>
      <c r="BG419" s="226">
        <f>IF(N419="zákl. přenesená",J419,0)</f>
        <v>0</v>
      </c>
      <c r="BH419" s="226">
        <f>IF(N419="sníž. přenesená",J419,0)</f>
        <v>0</v>
      </c>
      <c r="BI419" s="226">
        <f>IF(N419="nulová",J419,0)</f>
        <v>0</v>
      </c>
      <c r="BJ419" s="17" t="s">
        <v>143</v>
      </c>
      <c r="BK419" s="226">
        <f>ROUND(I419*H419,2)</f>
        <v>0</v>
      </c>
      <c r="BL419" s="17" t="s">
        <v>217</v>
      </c>
      <c r="BM419" s="225" t="s">
        <v>956</v>
      </c>
    </row>
    <row r="420" s="14" customFormat="1">
      <c r="A420" s="14"/>
      <c r="B420" s="238"/>
      <c r="C420" s="239"/>
      <c r="D420" s="229" t="s">
        <v>145</v>
      </c>
      <c r="E420" s="239"/>
      <c r="F420" s="241" t="s">
        <v>957</v>
      </c>
      <c r="G420" s="239"/>
      <c r="H420" s="242">
        <v>48.444000000000003</v>
      </c>
      <c r="I420" s="243"/>
      <c r="J420" s="239"/>
      <c r="K420" s="239"/>
      <c r="L420" s="244"/>
      <c r="M420" s="245"/>
      <c r="N420" s="246"/>
      <c r="O420" s="246"/>
      <c r="P420" s="246"/>
      <c r="Q420" s="246"/>
      <c r="R420" s="246"/>
      <c r="S420" s="246"/>
      <c r="T420" s="247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8" t="s">
        <v>145</v>
      </c>
      <c r="AU420" s="248" t="s">
        <v>143</v>
      </c>
      <c r="AV420" s="14" t="s">
        <v>143</v>
      </c>
      <c r="AW420" s="14" t="s">
        <v>4</v>
      </c>
      <c r="AX420" s="14" t="s">
        <v>84</v>
      </c>
      <c r="AY420" s="248" t="s">
        <v>134</v>
      </c>
    </row>
    <row r="421" s="2" customFormat="1" ht="21.75" customHeight="1">
      <c r="A421" s="38"/>
      <c r="B421" s="39"/>
      <c r="C421" s="214" t="s">
        <v>958</v>
      </c>
      <c r="D421" s="214" t="s">
        <v>137</v>
      </c>
      <c r="E421" s="215" t="s">
        <v>959</v>
      </c>
      <c r="F421" s="216" t="s">
        <v>960</v>
      </c>
      <c r="G421" s="217" t="s">
        <v>163</v>
      </c>
      <c r="H421" s="218">
        <v>61.363999999999997</v>
      </c>
      <c r="I421" s="219"/>
      <c r="J421" s="220">
        <f>ROUND(I421*H421,2)</f>
        <v>0</v>
      </c>
      <c r="K421" s="216" t="s">
        <v>141</v>
      </c>
      <c r="L421" s="44"/>
      <c r="M421" s="221" t="s">
        <v>1</v>
      </c>
      <c r="N421" s="222" t="s">
        <v>42</v>
      </c>
      <c r="O421" s="91"/>
      <c r="P421" s="223">
        <f>O421*H421</f>
        <v>0</v>
      </c>
      <c r="Q421" s="223">
        <v>0</v>
      </c>
      <c r="R421" s="223">
        <f>Q421*H421</f>
        <v>0</v>
      </c>
      <c r="S421" s="223">
        <v>0.00029999999999999997</v>
      </c>
      <c r="T421" s="224">
        <f>S421*H421</f>
        <v>0.018409199999999997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5" t="s">
        <v>217</v>
      </c>
      <c r="AT421" s="225" t="s">
        <v>137</v>
      </c>
      <c r="AU421" s="225" t="s">
        <v>143</v>
      </c>
      <c r="AY421" s="17" t="s">
        <v>134</v>
      </c>
      <c r="BE421" s="226">
        <f>IF(N421="základní",J421,0)</f>
        <v>0</v>
      </c>
      <c r="BF421" s="226">
        <f>IF(N421="snížená",J421,0)</f>
        <v>0</v>
      </c>
      <c r="BG421" s="226">
        <f>IF(N421="zákl. přenesená",J421,0)</f>
        <v>0</v>
      </c>
      <c r="BH421" s="226">
        <f>IF(N421="sníž. přenesená",J421,0)</f>
        <v>0</v>
      </c>
      <c r="BI421" s="226">
        <f>IF(N421="nulová",J421,0)</f>
        <v>0</v>
      </c>
      <c r="BJ421" s="17" t="s">
        <v>143</v>
      </c>
      <c r="BK421" s="226">
        <f>ROUND(I421*H421,2)</f>
        <v>0</v>
      </c>
      <c r="BL421" s="17" t="s">
        <v>217</v>
      </c>
      <c r="BM421" s="225" t="s">
        <v>961</v>
      </c>
    </row>
    <row r="422" s="13" customFormat="1">
      <c r="A422" s="13"/>
      <c r="B422" s="227"/>
      <c r="C422" s="228"/>
      <c r="D422" s="229" t="s">
        <v>145</v>
      </c>
      <c r="E422" s="230" t="s">
        <v>1</v>
      </c>
      <c r="F422" s="231" t="s">
        <v>962</v>
      </c>
      <c r="G422" s="228"/>
      <c r="H422" s="230" t="s">
        <v>1</v>
      </c>
      <c r="I422" s="232"/>
      <c r="J422" s="228"/>
      <c r="K422" s="228"/>
      <c r="L422" s="233"/>
      <c r="M422" s="234"/>
      <c r="N422" s="235"/>
      <c r="O422" s="235"/>
      <c r="P422" s="235"/>
      <c r="Q422" s="235"/>
      <c r="R422" s="235"/>
      <c r="S422" s="235"/>
      <c r="T422" s="236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7" t="s">
        <v>145</v>
      </c>
      <c r="AU422" s="237" t="s">
        <v>143</v>
      </c>
      <c r="AV422" s="13" t="s">
        <v>84</v>
      </c>
      <c r="AW422" s="13" t="s">
        <v>32</v>
      </c>
      <c r="AX422" s="13" t="s">
        <v>76</v>
      </c>
      <c r="AY422" s="237" t="s">
        <v>134</v>
      </c>
    </row>
    <row r="423" s="14" customFormat="1">
      <c r="A423" s="14"/>
      <c r="B423" s="238"/>
      <c r="C423" s="239"/>
      <c r="D423" s="229" t="s">
        <v>145</v>
      </c>
      <c r="E423" s="240" t="s">
        <v>1</v>
      </c>
      <c r="F423" s="241" t="s">
        <v>963</v>
      </c>
      <c r="G423" s="239"/>
      <c r="H423" s="242">
        <v>10.284000000000001</v>
      </c>
      <c r="I423" s="243"/>
      <c r="J423" s="239"/>
      <c r="K423" s="239"/>
      <c r="L423" s="244"/>
      <c r="M423" s="245"/>
      <c r="N423" s="246"/>
      <c r="O423" s="246"/>
      <c r="P423" s="246"/>
      <c r="Q423" s="246"/>
      <c r="R423" s="246"/>
      <c r="S423" s="246"/>
      <c r="T423" s="247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8" t="s">
        <v>145</v>
      </c>
      <c r="AU423" s="248" t="s">
        <v>143</v>
      </c>
      <c r="AV423" s="14" t="s">
        <v>143</v>
      </c>
      <c r="AW423" s="14" t="s">
        <v>32</v>
      </c>
      <c r="AX423" s="14" t="s">
        <v>76</v>
      </c>
      <c r="AY423" s="248" t="s">
        <v>134</v>
      </c>
    </row>
    <row r="424" s="14" customFormat="1">
      <c r="A424" s="14"/>
      <c r="B424" s="238"/>
      <c r="C424" s="239"/>
      <c r="D424" s="229" t="s">
        <v>145</v>
      </c>
      <c r="E424" s="240" t="s">
        <v>1</v>
      </c>
      <c r="F424" s="241" t="s">
        <v>964</v>
      </c>
      <c r="G424" s="239"/>
      <c r="H424" s="242">
        <v>4.8399999999999999</v>
      </c>
      <c r="I424" s="243"/>
      <c r="J424" s="239"/>
      <c r="K424" s="239"/>
      <c r="L424" s="244"/>
      <c r="M424" s="245"/>
      <c r="N424" s="246"/>
      <c r="O424" s="246"/>
      <c r="P424" s="246"/>
      <c r="Q424" s="246"/>
      <c r="R424" s="246"/>
      <c r="S424" s="246"/>
      <c r="T424" s="247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8" t="s">
        <v>145</v>
      </c>
      <c r="AU424" s="248" t="s">
        <v>143</v>
      </c>
      <c r="AV424" s="14" t="s">
        <v>143</v>
      </c>
      <c r="AW424" s="14" t="s">
        <v>32</v>
      </c>
      <c r="AX424" s="14" t="s">
        <v>76</v>
      </c>
      <c r="AY424" s="248" t="s">
        <v>134</v>
      </c>
    </row>
    <row r="425" s="14" customFormat="1">
      <c r="A425" s="14"/>
      <c r="B425" s="238"/>
      <c r="C425" s="239"/>
      <c r="D425" s="229" t="s">
        <v>145</v>
      </c>
      <c r="E425" s="240" t="s">
        <v>1</v>
      </c>
      <c r="F425" s="241" t="s">
        <v>965</v>
      </c>
      <c r="G425" s="239"/>
      <c r="H425" s="242">
        <v>4.4000000000000004</v>
      </c>
      <c r="I425" s="243"/>
      <c r="J425" s="239"/>
      <c r="K425" s="239"/>
      <c r="L425" s="244"/>
      <c r="M425" s="245"/>
      <c r="N425" s="246"/>
      <c r="O425" s="246"/>
      <c r="P425" s="246"/>
      <c r="Q425" s="246"/>
      <c r="R425" s="246"/>
      <c r="S425" s="246"/>
      <c r="T425" s="247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8" t="s">
        <v>145</v>
      </c>
      <c r="AU425" s="248" t="s">
        <v>143</v>
      </c>
      <c r="AV425" s="14" t="s">
        <v>143</v>
      </c>
      <c r="AW425" s="14" t="s">
        <v>32</v>
      </c>
      <c r="AX425" s="14" t="s">
        <v>76</v>
      </c>
      <c r="AY425" s="248" t="s">
        <v>134</v>
      </c>
    </row>
    <row r="426" s="14" customFormat="1">
      <c r="A426" s="14"/>
      <c r="B426" s="238"/>
      <c r="C426" s="239"/>
      <c r="D426" s="229" t="s">
        <v>145</v>
      </c>
      <c r="E426" s="240" t="s">
        <v>1</v>
      </c>
      <c r="F426" s="241" t="s">
        <v>966</v>
      </c>
      <c r="G426" s="239"/>
      <c r="H426" s="242">
        <v>4.8200000000000003</v>
      </c>
      <c r="I426" s="243"/>
      <c r="J426" s="239"/>
      <c r="K426" s="239"/>
      <c r="L426" s="244"/>
      <c r="M426" s="245"/>
      <c r="N426" s="246"/>
      <c r="O426" s="246"/>
      <c r="P426" s="246"/>
      <c r="Q426" s="246"/>
      <c r="R426" s="246"/>
      <c r="S426" s="246"/>
      <c r="T426" s="247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8" t="s">
        <v>145</v>
      </c>
      <c r="AU426" s="248" t="s">
        <v>143</v>
      </c>
      <c r="AV426" s="14" t="s">
        <v>143</v>
      </c>
      <c r="AW426" s="14" t="s">
        <v>32</v>
      </c>
      <c r="AX426" s="14" t="s">
        <v>76</v>
      </c>
      <c r="AY426" s="248" t="s">
        <v>134</v>
      </c>
    </row>
    <row r="427" s="14" customFormat="1">
      <c r="A427" s="14"/>
      <c r="B427" s="238"/>
      <c r="C427" s="239"/>
      <c r="D427" s="229" t="s">
        <v>145</v>
      </c>
      <c r="E427" s="240" t="s">
        <v>1</v>
      </c>
      <c r="F427" s="241" t="s">
        <v>967</v>
      </c>
      <c r="G427" s="239"/>
      <c r="H427" s="242">
        <v>19.079999999999998</v>
      </c>
      <c r="I427" s="243"/>
      <c r="J427" s="239"/>
      <c r="K427" s="239"/>
      <c r="L427" s="244"/>
      <c r="M427" s="245"/>
      <c r="N427" s="246"/>
      <c r="O427" s="246"/>
      <c r="P427" s="246"/>
      <c r="Q427" s="246"/>
      <c r="R427" s="246"/>
      <c r="S427" s="246"/>
      <c r="T427" s="247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8" t="s">
        <v>145</v>
      </c>
      <c r="AU427" s="248" t="s">
        <v>143</v>
      </c>
      <c r="AV427" s="14" t="s">
        <v>143</v>
      </c>
      <c r="AW427" s="14" t="s">
        <v>32</v>
      </c>
      <c r="AX427" s="14" t="s">
        <v>76</v>
      </c>
      <c r="AY427" s="248" t="s">
        <v>134</v>
      </c>
    </row>
    <row r="428" s="14" customFormat="1">
      <c r="A428" s="14"/>
      <c r="B428" s="238"/>
      <c r="C428" s="239"/>
      <c r="D428" s="229" t="s">
        <v>145</v>
      </c>
      <c r="E428" s="240" t="s">
        <v>1</v>
      </c>
      <c r="F428" s="241" t="s">
        <v>968</v>
      </c>
      <c r="G428" s="239"/>
      <c r="H428" s="242">
        <v>17.940000000000001</v>
      </c>
      <c r="I428" s="243"/>
      <c r="J428" s="239"/>
      <c r="K428" s="239"/>
      <c r="L428" s="244"/>
      <c r="M428" s="245"/>
      <c r="N428" s="246"/>
      <c r="O428" s="246"/>
      <c r="P428" s="246"/>
      <c r="Q428" s="246"/>
      <c r="R428" s="246"/>
      <c r="S428" s="246"/>
      <c r="T428" s="247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8" t="s">
        <v>145</v>
      </c>
      <c r="AU428" s="248" t="s">
        <v>143</v>
      </c>
      <c r="AV428" s="14" t="s">
        <v>143</v>
      </c>
      <c r="AW428" s="14" t="s">
        <v>32</v>
      </c>
      <c r="AX428" s="14" t="s">
        <v>76</v>
      </c>
      <c r="AY428" s="248" t="s">
        <v>134</v>
      </c>
    </row>
    <row r="429" s="15" customFormat="1">
      <c r="A429" s="15"/>
      <c r="B429" s="249"/>
      <c r="C429" s="250"/>
      <c r="D429" s="229" t="s">
        <v>145</v>
      </c>
      <c r="E429" s="251" t="s">
        <v>1</v>
      </c>
      <c r="F429" s="252" t="s">
        <v>147</v>
      </c>
      <c r="G429" s="250"/>
      <c r="H429" s="253">
        <v>61.363999999999997</v>
      </c>
      <c r="I429" s="254"/>
      <c r="J429" s="250"/>
      <c r="K429" s="250"/>
      <c r="L429" s="255"/>
      <c r="M429" s="256"/>
      <c r="N429" s="257"/>
      <c r="O429" s="257"/>
      <c r="P429" s="257"/>
      <c r="Q429" s="257"/>
      <c r="R429" s="257"/>
      <c r="S429" s="257"/>
      <c r="T429" s="258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59" t="s">
        <v>145</v>
      </c>
      <c r="AU429" s="259" t="s">
        <v>143</v>
      </c>
      <c r="AV429" s="15" t="s">
        <v>142</v>
      </c>
      <c r="AW429" s="15" t="s">
        <v>32</v>
      </c>
      <c r="AX429" s="15" t="s">
        <v>84</v>
      </c>
      <c r="AY429" s="259" t="s">
        <v>134</v>
      </c>
    </row>
    <row r="430" s="2" customFormat="1" ht="21.75" customHeight="1">
      <c r="A430" s="38"/>
      <c r="B430" s="39"/>
      <c r="C430" s="214" t="s">
        <v>969</v>
      </c>
      <c r="D430" s="214" t="s">
        <v>137</v>
      </c>
      <c r="E430" s="215" t="s">
        <v>970</v>
      </c>
      <c r="F430" s="216" t="s">
        <v>971</v>
      </c>
      <c r="G430" s="217" t="s">
        <v>163</v>
      </c>
      <c r="H430" s="218">
        <v>52.143999999999998</v>
      </c>
      <c r="I430" s="219"/>
      <c r="J430" s="220">
        <f>ROUND(I430*H430,2)</f>
        <v>0</v>
      </c>
      <c r="K430" s="216" t="s">
        <v>141</v>
      </c>
      <c r="L430" s="44"/>
      <c r="M430" s="221" t="s">
        <v>1</v>
      </c>
      <c r="N430" s="222" t="s">
        <v>42</v>
      </c>
      <c r="O430" s="91"/>
      <c r="P430" s="223">
        <f>O430*H430</f>
        <v>0</v>
      </c>
      <c r="Q430" s="223">
        <v>1.0000000000000001E-05</v>
      </c>
      <c r="R430" s="223">
        <f>Q430*H430</f>
        <v>0.00052144000000000008</v>
      </c>
      <c r="S430" s="223">
        <v>0</v>
      </c>
      <c r="T430" s="224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25" t="s">
        <v>217</v>
      </c>
      <c r="AT430" s="225" t="s">
        <v>137</v>
      </c>
      <c r="AU430" s="225" t="s">
        <v>143</v>
      </c>
      <c r="AY430" s="17" t="s">
        <v>134</v>
      </c>
      <c r="BE430" s="226">
        <f>IF(N430="základní",J430,0)</f>
        <v>0</v>
      </c>
      <c r="BF430" s="226">
        <f>IF(N430="snížená",J430,0)</f>
        <v>0</v>
      </c>
      <c r="BG430" s="226">
        <f>IF(N430="zákl. přenesená",J430,0)</f>
        <v>0</v>
      </c>
      <c r="BH430" s="226">
        <f>IF(N430="sníž. přenesená",J430,0)</f>
        <v>0</v>
      </c>
      <c r="BI430" s="226">
        <f>IF(N430="nulová",J430,0)</f>
        <v>0</v>
      </c>
      <c r="BJ430" s="17" t="s">
        <v>143</v>
      </c>
      <c r="BK430" s="226">
        <f>ROUND(I430*H430,2)</f>
        <v>0</v>
      </c>
      <c r="BL430" s="17" t="s">
        <v>217</v>
      </c>
      <c r="BM430" s="225" t="s">
        <v>972</v>
      </c>
    </row>
    <row r="431" s="13" customFormat="1">
      <c r="A431" s="13"/>
      <c r="B431" s="227"/>
      <c r="C431" s="228"/>
      <c r="D431" s="229" t="s">
        <v>145</v>
      </c>
      <c r="E431" s="230" t="s">
        <v>1</v>
      </c>
      <c r="F431" s="231" t="s">
        <v>973</v>
      </c>
      <c r="G431" s="228"/>
      <c r="H431" s="230" t="s">
        <v>1</v>
      </c>
      <c r="I431" s="232"/>
      <c r="J431" s="228"/>
      <c r="K431" s="228"/>
      <c r="L431" s="233"/>
      <c r="M431" s="234"/>
      <c r="N431" s="235"/>
      <c r="O431" s="235"/>
      <c r="P431" s="235"/>
      <c r="Q431" s="235"/>
      <c r="R431" s="235"/>
      <c r="S431" s="235"/>
      <c r="T431" s="236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7" t="s">
        <v>145</v>
      </c>
      <c r="AU431" s="237" t="s">
        <v>143</v>
      </c>
      <c r="AV431" s="13" t="s">
        <v>84</v>
      </c>
      <c r="AW431" s="13" t="s">
        <v>32</v>
      </c>
      <c r="AX431" s="13" t="s">
        <v>76</v>
      </c>
      <c r="AY431" s="237" t="s">
        <v>134</v>
      </c>
    </row>
    <row r="432" s="14" customFormat="1">
      <c r="A432" s="14"/>
      <c r="B432" s="238"/>
      <c r="C432" s="239"/>
      <c r="D432" s="229" t="s">
        <v>145</v>
      </c>
      <c r="E432" s="240" t="s">
        <v>1</v>
      </c>
      <c r="F432" s="241" t="s">
        <v>963</v>
      </c>
      <c r="G432" s="239"/>
      <c r="H432" s="242">
        <v>10.284000000000001</v>
      </c>
      <c r="I432" s="243"/>
      <c r="J432" s="239"/>
      <c r="K432" s="239"/>
      <c r="L432" s="244"/>
      <c r="M432" s="245"/>
      <c r="N432" s="246"/>
      <c r="O432" s="246"/>
      <c r="P432" s="246"/>
      <c r="Q432" s="246"/>
      <c r="R432" s="246"/>
      <c r="S432" s="246"/>
      <c r="T432" s="247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8" t="s">
        <v>145</v>
      </c>
      <c r="AU432" s="248" t="s">
        <v>143</v>
      </c>
      <c r="AV432" s="14" t="s">
        <v>143</v>
      </c>
      <c r="AW432" s="14" t="s">
        <v>32</v>
      </c>
      <c r="AX432" s="14" t="s">
        <v>76</v>
      </c>
      <c r="AY432" s="248" t="s">
        <v>134</v>
      </c>
    </row>
    <row r="433" s="14" customFormat="1">
      <c r="A433" s="14"/>
      <c r="B433" s="238"/>
      <c r="C433" s="239"/>
      <c r="D433" s="229" t="s">
        <v>145</v>
      </c>
      <c r="E433" s="240" t="s">
        <v>1</v>
      </c>
      <c r="F433" s="241" t="s">
        <v>964</v>
      </c>
      <c r="G433" s="239"/>
      <c r="H433" s="242">
        <v>4.8399999999999999</v>
      </c>
      <c r="I433" s="243"/>
      <c r="J433" s="239"/>
      <c r="K433" s="239"/>
      <c r="L433" s="244"/>
      <c r="M433" s="245"/>
      <c r="N433" s="246"/>
      <c r="O433" s="246"/>
      <c r="P433" s="246"/>
      <c r="Q433" s="246"/>
      <c r="R433" s="246"/>
      <c r="S433" s="246"/>
      <c r="T433" s="247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8" t="s">
        <v>145</v>
      </c>
      <c r="AU433" s="248" t="s">
        <v>143</v>
      </c>
      <c r="AV433" s="14" t="s">
        <v>143</v>
      </c>
      <c r="AW433" s="14" t="s">
        <v>32</v>
      </c>
      <c r="AX433" s="14" t="s">
        <v>76</v>
      </c>
      <c r="AY433" s="248" t="s">
        <v>134</v>
      </c>
    </row>
    <row r="434" s="14" customFormat="1">
      <c r="A434" s="14"/>
      <c r="B434" s="238"/>
      <c r="C434" s="239"/>
      <c r="D434" s="229" t="s">
        <v>145</v>
      </c>
      <c r="E434" s="240" t="s">
        <v>1</v>
      </c>
      <c r="F434" s="241" t="s">
        <v>974</v>
      </c>
      <c r="G434" s="239"/>
      <c r="H434" s="242">
        <v>19.079999999999998</v>
      </c>
      <c r="I434" s="243"/>
      <c r="J434" s="239"/>
      <c r="K434" s="239"/>
      <c r="L434" s="244"/>
      <c r="M434" s="245"/>
      <c r="N434" s="246"/>
      <c r="O434" s="246"/>
      <c r="P434" s="246"/>
      <c r="Q434" s="246"/>
      <c r="R434" s="246"/>
      <c r="S434" s="246"/>
      <c r="T434" s="247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8" t="s">
        <v>145</v>
      </c>
      <c r="AU434" s="248" t="s">
        <v>143</v>
      </c>
      <c r="AV434" s="14" t="s">
        <v>143</v>
      </c>
      <c r="AW434" s="14" t="s">
        <v>32</v>
      </c>
      <c r="AX434" s="14" t="s">
        <v>76</v>
      </c>
      <c r="AY434" s="248" t="s">
        <v>134</v>
      </c>
    </row>
    <row r="435" s="14" customFormat="1">
      <c r="A435" s="14"/>
      <c r="B435" s="238"/>
      <c r="C435" s="239"/>
      <c r="D435" s="229" t="s">
        <v>145</v>
      </c>
      <c r="E435" s="240" t="s">
        <v>1</v>
      </c>
      <c r="F435" s="241" t="s">
        <v>968</v>
      </c>
      <c r="G435" s="239"/>
      <c r="H435" s="242">
        <v>17.940000000000001</v>
      </c>
      <c r="I435" s="243"/>
      <c r="J435" s="239"/>
      <c r="K435" s="239"/>
      <c r="L435" s="244"/>
      <c r="M435" s="245"/>
      <c r="N435" s="246"/>
      <c r="O435" s="246"/>
      <c r="P435" s="246"/>
      <c r="Q435" s="246"/>
      <c r="R435" s="246"/>
      <c r="S435" s="246"/>
      <c r="T435" s="247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8" t="s">
        <v>145</v>
      </c>
      <c r="AU435" s="248" t="s">
        <v>143</v>
      </c>
      <c r="AV435" s="14" t="s">
        <v>143</v>
      </c>
      <c r="AW435" s="14" t="s">
        <v>32</v>
      </c>
      <c r="AX435" s="14" t="s">
        <v>76</v>
      </c>
      <c r="AY435" s="248" t="s">
        <v>134</v>
      </c>
    </row>
    <row r="436" s="15" customFormat="1">
      <c r="A436" s="15"/>
      <c r="B436" s="249"/>
      <c r="C436" s="250"/>
      <c r="D436" s="229" t="s">
        <v>145</v>
      </c>
      <c r="E436" s="251" t="s">
        <v>1</v>
      </c>
      <c r="F436" s="252" t="s">
        <v>147</v>
      </c>
      <c r="G436" s="250"/>
      <c r="H436" s="253">
        <v>52.143999999999998</v>
      </c>
      <c r="I436" s="254"/>
      <c r="J436" s="250"/>
      <c r="K436" s="250"/>
      <c r="L436" s="255"/>
      <c r="M436" s="256"/>
      <c r="N436" s="257"/>
      <c r="O436" s="257"/>
      <c r="P436" s="257"/>
      <c r="Q436" s="257"/>
      <c r="R436" s="257"/>
      <c r="S436" s="257"/>
      <c r="T436" s="258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59" t="s">
        <v>145</v>
      </c>
      <c r="AU436" s="259" t="s">
        <v>143</v>
      </c>
      <c r="AV436" s="15" t="s">
        <v>142</v>
      </c>
      <c r="AW436" s="15" t="s">
        <v>32</v>
      </c>
      <c r="AX436" s="15" t="s">
        <v>84</v>
      </c>
      <c r="AY436" s="259" t="s">
        <v>134</v>
      </c>
    </row>
    <row r="437" s="2" customFormat="1" ht="16.5" customHeight="1">
      <c r="A437" s="38"/>
      <c r="B437" s="39"/>
      <c r="C437" s="260" t="s">
        <v>975</v>
      </c>
      <c r="D437" s="260" t="s">
        <v>352</v>
      </c>
      <c r="E437" s="261" t="s">
        <v>976</v>
      </c>
      <c r="F437" s="262" t="s">
        <v>977</v>
      </c>
      <c r="G437" s="263" t="s">
        <v>163</v>
      </c>
      <c r="H437" s="264">
        <v>53.186999999999998</v>
      </c>
      <c r="I437" s="265"/>
      <c r="J437" s="266">
        <f>ROUND(I437*H437,2)</f>
        <v>0</v>
      </c>
      <c r="K437" s="262" t="s">
        <v>141</v>
      </c>
      <c r="L437" s="267"/>
      <c r="M437" s="268" t="s">
        <v>1</v>
      </c>
      <c r="N437" s="269" t="s">
        <v>42</v>
      </c>
      <c r="O437" s="91"/>
      <c r="P437" s="223">
        <f>O437*H437</f>
        <v>0</v>
      </c>
      <c r="Q437" s="223">
        <v>0.00035</v>
      </c>
      <c r="R437" s="223">
        <f>Q437*H437</f>
        <v>0.018615449999999999</v>
      </c>
      <c r="S437" s="223">
        <v>0</v>
      </c>
      <c r="T437" s="224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25" t="s">
        <v>298</v>
      </c>
      <c r="AT437" s="225" t="s">
        <v>352</v>
      </c>
      <c r="AU437" s="225" t="s">
        <v>143</v>
      </c>
      <c r="AY437" s="17" t="s">
        <v>134</v>
      </c>
      <c r="BE437" s="226">
        <f>IF(N437="základní",J437,0)</f>
        <v>0</v>
      </c>
      <c r="BF437" s="226">
        <f>IF(N437="snížená",J437,0)</f>
        <v>0</v>
      </c>
      <c r="BG437" s="226">
        <f>IF(N437="zákl. přenesená",J437,0)</f>
        <v>0</v>
      </c>
      <c r="BH437" s="226">
        <f>IF(N437="sníž. přenesená",J437,0)</f>
        <v>0</v>
      </c>
      <c r="BI437" s="226">
        <f>IF(N437="nulová",J437,0)</f>
        <v>0</v>
      </c>
      <c r="BJ437" s="17" t="s">
        <v>143</v>
      </c>
      <c r="BK437" s="226">
        <f>ROUND(I437*H437,2)</f>
        <v>0</v>
      </c>
      <c r="BL437" s="17" t="s">
        <v>217</v>
      </c>
      <c r="BM437" s="225" t="s">
        <v>978</v>
      </c>
    </row>
    <row r="438" s="14" customFormat="1">
      <c r="A438" s="14"/>
      <c r="B438" s="238"/>
      <c r="C438" s="239"/>
      <c r="D438" s="229" t="s">
        <v>145</v>
      </c>
      <c r="E438" s="239"/>
      <c r="F438" s="241" t="s">
        <v>979</v>
      </c>
      <c r="G438" s="239"/>
      <c r="H438" s="242">
        <v>53.186999999999998</v>
      </c>
      <c r="I438" s="243"/>
      <c r="J438" s="239"/>
      <c r="K438" s="239"/>
      <c r="L438" s="244"/>
      <c r="M438" s="245"/>
      <c r="N438" s="246"/>
      <c r="O438" s="246"/>
      <c r="P438" s="246"/>
      <c r="Q438" s="246"/>
      <c r="R438" s="246"/>
      <c r="S438" s="246"/>
      <c r="T438" s="247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8" t="s">
        <v>145</v>
      </c>
      <c r="AU438" s="248" t="s">
        <v>143</v>
      </c>
      <c r="AV438" s="14" t="s">
        <v>143</v>
      </c>
      <c r="AW438" s="14" t="s">
        <v>4</v>
      </c>
      <c r="AX438" s="14" t="s">
        <v>84</v>
      </c>
      <c r="AY438" s="248" t="s">
        <v>134</v>
      </c>
    </row>
    <row r="439" s="2" customFormat="1" ht="55.5" customHeight="1">
      <c r="A439" s="38"/>
      <c r="B439" s="39"/>
      <c r="C439" s="214" t="s">
        <v>980</v>
      </c>
      <c r="D439" s="214" t="s">
        <v>137</v>
      </c>
      <c r="E439" s="215" t="s">
        <v>981</v>
      </c>
      <c r="F439" s="216" t="s">
        <v>982</v>
      </c>
      <c r="G439" s="217" t="s">
        <v>269</v>
      </c>
      <c r="H439" s="218">
        <v>0.38600000000000001</v>
      </c>
      <c r="I439" s="219"/>
      <c r="J439" s="220">
        <f>ROUND(I439*H439,2)</f>
        <v>0</v>
      </c>
      <c r="K439" s="216" t="s">
        <v>141</v>
      </c>
      <c r="L439" s="44"/>
      <c r="M439" s="221" t="s">
        <v>1</v>
      </c>
      <c r="N439" s="222" t="s">
        <v>42</v>
      </c>
      <c r="O439" s="91"/>
      <c r="P439" s="223">
        <f>O439*H439</f>
        <v>0</v>
      </c>
      <c r="Q439" s="223">
        <v>0</v>
      </c>
      <c r="R439" s="223">
        <f>Q439*H439</f>
        <v>0</v>
      </c>
      <c r="S439" s="223">
        <v>0</v>
      </c>
      <c r="T439" s="224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25" t="s">
        <v>217</v>
      </c>
      <c r="AT439" s="225" t="s">
        <v>137</v>
      </c>
      <c r="AU439" s="225" t="s">
        <v>143</v>
      </c>
      <c r="AY439" s="17" t="s">
        <v>134</v>
      </c>
      <c r="BE439" s="226">
        <f>IF(N439="základní",J439,0)</f>
        <v>0</v>
      </c>
      <c r="BF439" s="226">
        <f>IF(N439="snížená",J439,0)</f>
        <v>0</v>
      </c>
      <c r="BG439" s="226">
        <f>IF(N439="zákl. přenesená",J439,0)</f>
        <v>0</v>
      </c>
      <c r="BH439" s="226">
        <f>IF(N439="sníž. přenesená",J439,0)</f>
        <v>0</v>
      </c>
      <c r="BI439" s="226">
        <f>IF(N439="nulová",J439,0)</f>
        <v>0</v>
      </c>
      <c r="BJ439" s="17" t="s">
        <v>143</v>
      </c>
      <c r="BK439" s="226">
        <f>ROUND(I439*H439,2)</f>
        <v>0</v>
      </c>
      <c r="BL439" s="17" t="s">
        <v>217</v>
      </c>
      <c r="BM439" s="225" t="s">
        <v>983</v>
      </c>
    </row>
    <row r="440" s="12" customFormat="1" ht="22.8" customHeight="1">
      <c r="A440" s="12"/>
      <c r="B440" s="198"/>
      <c r="C440" s="199"/>
      <c r="D440" s="200" t="s">
        <v>75</v>
      </c>
      <c r="E440" s="212" t="s">
        <v>984</v>
      </c>
      <c r="F440" s="212" t="s">
        <v>985</v>
      </c>
      <c r="G440" s="199"/>
      <c r="H440" s="199"/>
      <c r="I440" s="202"/>
      <c r="J440" s="213">
        <f>BK440</f>
        <v>0</v>
      </c>
      <c r="K440" s="199"/>
      <c r="L440" s="204"/>
      <c r="M440" s="205"/>
      <c r="N440" s="206"/>
      <c r="O440" s="206"/>
      <c r="P440" s="207">
        <f>SUM(P441:P456)</f>
        <v>0</v>
      </c>
      <c r="Q440" s="206"/>
      <c r="R440" s="207">
        <f>SUM(R441:R456)</f>
        <v>0.49638720000000003</v>
      </c>
      <c r="S440" s="206"/>
      <c r="T440" s="208">
        <f>SUM(T441:T456)</f>
        <v>0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09" t="s">
        <v>143</v>
      </c>
      <c r="AT440" s="210" t="s">
        <v>75</v>
      </c>
      <c r="AU440" s="210" t="s">
        <v>84</v>
      </c>
      <c r="AY440" s="209" t="s">
        <v>134</v>
      </c>
      <c r="BK440" s="211">
        <f>SUM(BK441:BK456)</f>
        <v>0</v>
      </c>
    </row>
    <row r="441" s="2" customFormat="1" ht="37.8" customHeight="1">
      <c r="A441" s="38"/>
      <c r="B441" s="39"/>
      <c r="C441" s="214" t="s">
        <v>986</v>
      </c>
      <c r="D441" s="214" t="s">
        <v>137</v>
      </c>
      <c r="E441" s="215" t="s">
        <v>987</v>
      </c>
      <c r="F441" s="216" t="s">
        <v>988</v>
      </c>
      <c r="G441" s="217" t="s">
        <v>153</v>
      </c>
      <c r="H441" s="218">
        <v>24.539999999999999</v>
      </c>
      <c r="I441" s="219"/>
      <c r="J441" s="220">
        <f>ROUND(I441*H441,2)</f>
        <v>0</v>
      </c>
      <c r="K441" s="216" t="s">
        <v>141</v>
      </c>
      <c r="L441" s="44"/>
      <c r="M441" s="221" t="s">
        <v>1</v>
      </c>
      <c r="N441" s="222" t="s">
        <v>42</v>
      </c>
      <c r="O441" s="91"/>
      <c r="P441" s="223">
        <f>O441*H441</f>
        <v>0</v>
      </c>
      <c r="Q441" s="223">
        <v>0.0053499999999999997</v>
      </c>
      <c r="R441" s="223">
        <f>Q441*H441</f>
        <v>0.13128899999999999</v>
      </c>
      <c r="S441" s="223">
        <v>0</v>
      </c>
      <c r="T441" s="224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5" t="s">
        <v>217</v>
      </c>
      <c r="AT441" s="225" t="s">
        <v>137</v>
      </c>
      <c r="AU441" s="225" t="s">
        <v>143</v>
      </c>
      <c r="AY441" s="17" t="s">
        <v>134</v>
      </c>
      <c r="BE441" s="226">
        <f>IF(N441="základní",J441,0)</f>
        <v>0</v>
      </c>
      <c r="BF441" s="226">
        <f>IF(N441="snížená",J441,0)</f>
        <v>0</v>
      </c>
      <c r="BG441" s="226">
        <f>IF(N441="zákl. přenesená",J441,0)</f>
        <v>0</v>
      </c>
      <c r="BH441" s="226">
        <f>IF(N441="sníž. přenesená",J441,0)</f>
        <v>0</v>
      </c>
      <c r="BI441" s="226">
        <f>IF(N441="nulová",J441,0)</f>
        <v>0</v>
      </c>
      <c r="BJ441" s="17" t="s">
        <v>143</v>
      </c>
      <c r="BK441" s="226">
        <f>ROUND(I441*H441,2)</f>
        <v>0</v>
      </c>
      <c r="BL441" s="17" t="s">
        <v>217</v>
      </c>
      <c r="BM441" s="225" t="s">
        <v>989</v>
      </c>
    </row>
    <row r="442" s="14" customFormat="1">
      <c r="A442" s="14"/>
      <c r="B442" s="238"/>
      <c r="C442" s="239"/>
      <c r="D442" s="229" t="s">
        <v>145</v>
      </c>
      <c r="E442" s="240" t="s">
        <v>1</v>
      </c>
      <c r="F442" s="241" t="s">
        <v>990</v>
      </c>
      <c r="G442" s="239"/>
      <c r="H442" s="242">
        <v>24.539999999999999</v>
      </c>
      <c r="I442" s="243"/>
      <c r="J442" s="239"/>
      <c r="K442" s="239"/>
      <c r="L442" s="244"/>
      <c r="M442" s="245"/>
      <c r="N442" s="246"/>
      <c r="O442" s="246"/>
      <c r="P442" s="246"/>
      <c r="Q442" s="246"/>
      <c r="R442" s="246"/>
      <c r="S442" s="246"/>
      <c r="T442" s="247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8" t="s">
        <v>145</v>
      </c>
      <c r="AU442" s="248" t="s">
        <v>143</v>
      </c>
      <c r="AV442" s="14" t="s">
        <v>143</v>
      </c>
      <c r="AW442" s="14" t="s">
        <v>32</v>
      </c>
      <c r="AX442" s="14" t="s">
        <v>76</v>
      </c>
      <c r="AY442" s="248" t="s">
        <v>134</v>
      </c>
    </row>
    <row r="443" s="15" customFormat="1">
      <c r="A443" s="15"/>
      <c r="B443" s="249"/>
      <c r="C443" s="250"/>
      <c r="D443" s="229" t="s">
        <v>145</v>
      </c>
      <c r="E443" s="251" t="s">
        <v>1</v>
      </c>
      <c r="F443" s="252" t="s">
        <v>147</v>
      </c>
      <c r="G443" s="250"/>
      <c r="H443" s="253">
        <v>24.539999999999999</v>
      </c>
      <c r="I443" s="254"/>
      <c r="J443" s="250"/>
      <c r="K443" s="250"/>
      <c r="L443" s="255"/>
      <c r="M443" s="256"/>
      <c r="N443" s="257"/>
      <c r="O443" s="257"/>
      <c r="P443" s="257"/>
      <c r="Q443" s="257"/>
      <c r="R443" s="257"/>
      <c r="S443" s="257"/>
      <c r="T443" s="258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59" t="s">
        <v>145</v>
      </c>
      <c r="AU443" s="259" t="s">
        <v>143</v>
      </c>
      <c r="AV443" s="15" t="s">
        <v>142</v>
      </c>
      <c r="AW443" s="15" t="s">
        <v>32</v>
      </c>
      <c r="AX443" s="15" t="s">
        <v>84</v>
      </c>
      <c r="AY443" s="259" t="s">
        <v>134</v>
      </c>
    </row>
    <row r="444" s="2" customFormat="1" ht="33" customHeight="1">
      <c r="A444" s="38"/>
      <c r="B444" s="39"/>
      <c r="C444" s="260" t="s">
        <v>991</v>
      </c>
      <c r="D444" s="260" t="s">
        <v>352</v>
      </c>
      <c r="E444" s="261" t="s">
        <v>992</v>
      </c>
      <c r="F444" s="262" t="s">
        <v>993</v>
      </c>
      <c r="G444" s="263" t="s">
        <v>153</v>
      </c>
      <c r="H444" s="264">
        <v>26.994</v>
      </c>
      <c r="I444" s="265"/>
      <c r="J444" s="266">
        <f>ROUND(I444*H444,2)</f>
        <v>0</v>
      </c>
      <c r="K444" s="262" t="s">
        <v>141</v>
      </c>
      <c r="L444" s="267"/>
      <c r="M444" s="268" t="s">
        <v>1</v>
      </c>
      <c r="N444" s="269" t="s">
        <v>42</v>
      </c>
      <c r="O444" s="91"/>
      <c r="P444" s="223">
        <f>O444*H444</f>
        <v>0</v>
      </c>
      <c r="Q444" s="223">
        <v>0.012800000000000001</v>
      </c>
      <c r="R444" s="223">
        <f>Q444*H444</f>
        <v>0.34552320000000003</v>
      </c>
      <c r="S444" s="223">
        <v>0</v>
      </c>
      <c r="T444" s="224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5" t="s">
        <v>298</v>
      </c>
      <c r="AT444" s="225" t="s">
        <v>352</v>
      </c>
      <c r="AU444" s="225" t="s">
        <v>143</v>
      </c>
      <c r="AY444" s="17" t="s">
        <v>134</v>
      </c>
      <c r="BE444" s="226">
        <f>IF(N444="základní",J444,0)</f>
        <v>0</v>
      </c>
      <c r="BF444" s="226">
        <f>IF(N444="snížená",J444,0)</f>
        <v>0</v>
      </c>
      <c r="BG444" s="226">
        <f>IF(N444="zákl. přenesená",J444,0)</f>
        <v>0</v>
      </c>
      <c r="BH444" s="226">
        <f>IF(N444="sníž. přenesená",J444,0)</f>
        <v>0</v>
      </c>
      <c r="BI444" s="226">
        <f>IF(N444="nulová",J444,0)</f>
        <v>0</v>
      </c>
      <c r="BJ444" s="17" t="s">
        <v>143</v>
      </c>
      <c r="BK444" s="226">
        <f>ROUND(I444*H444,2)</f>
        <v>0</v>
      </c>
      <c r="BL444" s="17" t="s">
        <v>217</v>
      </c>
      <c r="BM444" s="225" t="s">
        <v>994</v>
      </c>
    </row>
    <row r="445" s="14" customFormat="1">
      <c r="A445" s="14"/>
      <c r="B445" s="238"/>
      <c r="C445" s="239"/>
      <c r="D445" s="229" t="s">
        <v>145</v>
      </c>
      <c r="E445" s="239"/>
      <c r="F445" s="241" t="s">
        <v>995</v>
      </c>
      <c r="G445" s="239"/>
      <c r="H445" s="242">
        <v>26.994</v>
      </c>
      <c r="I445" s="243"/>
      <c r="J445" s="239"/>
      <c r="K445" s="239"/>
      <c r="L445" s="244"/>
      <c r="M445" s="245"/>
      <c r="N445" s="246"/>
      <c r="O445" s="246"/>
      <c r="P445" s="246"/>
      <c r="Q445" s="246"/>
      <c r="R445" s="246"/>
      <c r="S445" s="246"/>
      <c r="T445" s="247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8" t="s">
        <v>145</v>
      </c>
      <c r="AU445" s="248" t="s">
        <v>143</v>
      </c>
      <c r="AV445" s="14" t="s">
        <v>143</v>
      </c>
      <c r="AW445" s="14" t="s">
        <v>4</v>
      </c>
      <c r="AX445" s="14" t="s">
        <v>84</v>
      </c>
      <c r="AY445" s="248" t="s">
        <v>134</v>
      </c>
    </row>
    <row r="446" s="2" customFormat="1" ht="37.8" customHeight="1">
      <c r="A446" s="38"/>
      <c r="B446" s="39"/>
      <c r="C446" s="214" t="s">
        <v>996</v>
      </c>
      <c r="D446" s="214" t="s">
        <v>137</v>
      </c>
      <c r="E446" s="215" t="s">
        <v>997</v>
      </c>
      <c r="F446" s="216" t="s">
        <v>998</v>
      </c>
      <c r="G446" s="217" t="s">
        <v>153</v>
      </c>
      <c r="H446" s="218">
        <v>24.539999999999999</v>
      </c>
      <c r="I446" s="219"/>
      <c r="J446" s="220">
        <f>ROUND(I446*H446,2)</f>
        <v>0</v>
      </c>
      <c r="K446" s="216" t="s">
        <v>141</v>
      </c>
      <c r="L446" s="44"/>
      <c r="M446" s="221" t="s">
        <v>1</v>
      </c>
      <c r="N446" s="222" t="s">
        <v>42</v>
      </c>
      <c r="O446" s="91"/>
      <c r="P446" s="223">
        <f>O446*H446</f>
        <v>0</v>
      </c>
      <c r="Q446" s="223">
        <v>0</v>
      </c>
      <c r="R446" s="223">
        <f>Q446*H446</f>
        <v>0</v>
      </c>
      <c r="S446" s="223">
        <v>0</v>
      </c>
      <c r="T446" s="224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5" t="s">
        <v>217</v>
      </c>
      <c r="AT446" s="225" t="s">
        <v>137</v>
      </c>
      <c r="AU446" s="225" t="s">
        <v>143</v>
      </c>
      <c r="AY446" s="17" t="s">
        <v>134</v>
      </c>
      <c r="BE446" s="226">
        <f>IF(N446="základní",J446,0)</f>
        <v>0</v>
      </c>
      <c r="BF446" s="226">
        <f>IF(N446="snížená",J446,0)</f>
        <v>0</v>
      </c>
      <c r="BG446" s="226">
        <f>IF(N446="zákl. přenesená",J446,0)</f>
        <v>0</v>
      </c>
      <c r="BH446" s="226">
        <f>IF(N446="sníž. přenesená",J446,0)</f>
        <v>0</v>
      </c>
      <c r="BI446" s="226">
        <f>IF(N446="nulová",J446,0)</f>
        <v>0</v>
      </c>
      <c r="BJ446" s="17" t="s">
        <v>143</v>
      </c>
      <c r="BK446" s="226">
        <f>ROUND(I446*H446,2)</f>
        <v>0</v>
      </c>
      <c r="BL446" s="17" t="s">
        <v>217</v>
      </c>
      <c r="BM446" s="225" t="s">
        <v>999</v>
      </c>
    </row>
    <row r="447" s="2" customFormat="1" ht="33" customHeight="1">
      <c r="A447" s="38"/>
      <c r="B447" s="39"/>
      <c r="C447" s="214" t="s">
        <v>1000</v>
      </c>
      <c r="D447" s="214" t="s">
        <v>137</v>
      </c>
      <c r="E447" s="215" t="s">
        <v>1001</v>
      </c>
      <c r="F447" s="216" t="s">
        <v>1002</v>
      </c>
      <c r="G447" s="217" t="s">
        <v>163</v>
      </c>
      <c r="H447" s="218">
        <v>19.800000000000001</v>
      </c>
      <c r="I447" s="219"/>
      <c r="J447" s="220">
        <f>ROUND(I447*H447,2)</f>
        <v>0</v>
      </c>
      <c r="K447" s="216" t="s">
        <v>141</v>
      </c>
      <c r="L447" s="44"/>
      <c r="M447" s="221" t="s">
        <v>1</v>
      </c>
      <c r="N447" s="222" t="s">
        <v>42</v>
      </c>
      <c r="O447" s="91"/>
      <c r="P447" s="223">
        <f>O447*H447</f>
        <v>0</v>
      </c>
      <c r="Q447" s="223">
        <v>0.00018000000000000001</v>
      </c>
      <c r="R447" s="223">
        <f>Q447*H447</f>
        <v>0.0035640000000000003</v>
      </c>
      <c r="S447" s="223">
        <v>0</v>
      </c>
      <c r="T447" s="224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25" t="s">
        <v>217</v>
      </c>
      <c r="AT447" s="225" t="s">
        <v>137</v>
      </c>
      <c r="AU447" s="225" t="s">
        <v>143</v>
      </c>
      <c r="AY447" s="17" t="s">
        <v>134</v>
      </c>
      <c r="BE447" s="226">
        <f>IF(N447="základní",J447,0)</f>
        <v>0</v>
      </c>
      <c r="BF447" s="226">
        <f>IF(N447="snížená",J447,0)</f>
        <v>0</v>
      </c>
      <c r="BG447" s="226">
        <f>IF(N447="zákl. přenesená",J447,0)</f>
        <v>0</v>
      </c>
      <c r="BH447" s="226">
        <f>IF(N447="sníž. přenesená",J447,0)</f>
        <v>0</v>
      </c>
      <c r="BI447" s="226">
        <f>IF(N447="nulová",J447,0)</f>
        <v>0</v>
      </c>
      <c r="BJ447" s="17" t="s">
        <v>143</v>
      </c>
      <c r="BK447" s="226">
        <f>ROUND(I447*H447,2)</f>
        <v>0</v>
      </c>
      <c r="BL447" s="17" t="s">
        <v>217</v>
      </c>
      <c r="BM447" s="225" t="s">
        <v>1003</v>
      </c>
    </row>
    <row r="448" s="14" customFormat="1">
      <c r="A448" s="14"/>
      <c r="B448" s="238"/>
      <c r="C448" s="239"/>
      <c r="D448" s="229" t="s">
        <v>145</v>
      </c>
      <c r="E448" s="240" t="s">
        <v>1</v>
      </c>
      <c r="F448" s="241" t="s">
        <v>1004</v>
      </c>
      <c r="G448" s="239"/>
      <c r="H448" s="242">
        <v>19.800000000000001</v>
      </c>
      <c r="I448" s="243"/>
      <c r="J448" s="239"/>
      <c r="K448" s="239"/>
      <c r="L448" s="244"/>
      <c r="M448" s="245"/>
      <c r="N448" s="246"/>
      <c r="O448" s="246"/>
      <c r="P448" s="246"/>
      <c r="Q448" s="246"/>
      <c r="R448" s="246"/>
      <c r="S448" s="246"/>
      <c r="T448" s="247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8" t="s">
        <v>145</v>
      </c>
      <c r="AU448" s="248" t="s">
        <v>143</v>
      </c>
      <c r="AV448" s="14" t="s">
        <v>143</v>
      </c>
      <c r="AW448" s="14" t="s">
        <v>32</v>
      </c>
      <c r="AX448" s="14" t="s">
        <v>76</v>
      </c>
      <c r="AY448" s="248" t="s">
        <v>134</v>
      </c>
    </row>
    <row r="449" s="15" customFormat="1">
      <c r="A449" s="15"/>
      <c r="B449" s="249"/>
      <c r="C449" s="250"/>
      <c r="D449" s="229" t="s">
        <v>145</v>
      </c>
      <c r="E449" s="251" t="s">
        <v>1</v>
      </c>
      <c r="F449" s="252" t="s">
        <v>147</v>
      </c>
      <c r="G449" s="250"/>
      <c r="H449" s="253">
        <v>19.800000000000001</v>
      </c>
      <c r="I449" s="254"/>
      <c r="J449" s="250"/>
      <c r="K449" s="250"/>
      <c r="L449" s="255"/>
      <c r="M449" s="256"/>
      <c r="N449" s="257"/>
      <c r="O449" s="257"/>
      <c r="P449" s="257"/>
      <c r="Q449" s="257"/>
      <c r="R449" s="257"/>
      <c r="S449" s="257"/>
      <c r="T449" s="258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59" t="s">
        <v>145</v>
      </c>
      <c r="AU449" s="259" t="s">
        <v>143</v>
      </c>
      <c r="AV449" s="15" t="s">
        <v>142</v>
      </c>
      <c r="AW449" s="15" t="s">
        <v>32</v>
      </c>
      <c r="AX449" s="15" t="s">
        <v>84</v>
      </c>
      <c r="AY449" s="259" t="s">
        <v>134</v>
      </c>
    </row>
    <row r="450" s="2" customFormat="1" ht="16.5" customHeight="1">
      <c r="A450" s="38"/>
      <c r="B450" s="39"/>
      <c r="C450" s="260" t="s">
        <v>1005</v>
      </c>
      <c r="D450" s="260" t="s">
        <v>352</v>
      </c>
      <c r="E450" s="261" t="s">
        <v>1006</v>
      </c>
      <c r="F450" s="262" t="s">
        <v>1007</v>
      </c>
      <c r="G450" s="263" t="s">
        <v>163</v>
      </c>
      <c r="H450" s="264">
        <v>21.780000000000001</v>
      </c>
      <c r="I450" s="265"/>
      <c r="J450" s="266">
        <f>ROUND(I450*H450,2)</f>
        <v>0</v>
      </c>
      <c r="K450" s="262" t="s">
        <v>141</v>
      </c>
      <c r="L450" s="267"/>
      <c r="M450" s="268" t="s">
        <v>1</v>
      </c>
      <c r="N450" s="269" t="s">
        <v>42</v>
      </c>
      <c r="O450" s="91"/>
      <c r="P450" s="223">
        <f>O450*H450</f>
        <v>0</v>
      </c>
      <c r="Q450" s="223">
        <v>0.00029999999999999997</v>
      </c>
      <c r="R450" s="223">
        <f>Q450*H450</f>
        <v>0.0065339999999999999</v>
      </c>
      <c r="S450" s="223">
        <v>0</v>
      </c>
      <c r="T450" s="224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5" t="s">
        <v>298</v>
      </c>
      <c r="AT450" s="225" t="s">
        <v>352</v>
      </c>
      <c r="AU450" s="225" t="s">
        <v>143</v>
      </c>
      <c r="AY450" s="17" t="s">
        <v>134</v>
      </c>
      <c r="BE450" s="226">
        <f>IF(N450="základní",J450,0)</f>
        <v>0</v>
      </c>
      <c r="BF450" s="226">
        <f>IF(N450="snížená",J450,0)</f>
        <v>0</v>
      </c>
      <c r="BG450" s="226">
        <f>IF(N450="zákl. přenesená",J450,0)</f>
        <v>0</v>
      </c>
      <c r="BH450" s="226">
        <f>IF(N450="sníž. přenesená",J450,0)</f>
        <v>0</v>
      </c>
      <c r="BI450" s="226">
        <f>IF(N450="nulová",J450,0)</f>
        <v>0</v>
      </c>
      <c r="BJ450" s="17" t="s">
        <v>143</v>
      </c>
      <c r="BK450" s="226">
        <f>ROUND(I450*H450,2)</f>
        <v>0</v>
      </c>
      <c r="BL450" s="17" t="s">
        <v>217</v>
      </c>
      <c r="BM450" s="225" t="s">
        <v>1008</v>
      </c>
    </row>
    <row r="451" s="14" customFormat="1">
      <c r="A451" s="14"/>
      <c r="B451" s="238"/>
      <c r="C451" s="239"/>
      <c r="D451" s="229" t="s">
        <v>145</v>
      </c>
      <c r="E451" s="239"/>
      <c r="F451" s="241" t="s">
        <v>1009</v>
      </c>
      <c r="G451" s="239"/>
      <c r="H451" s="242">
        <v>21.780000000000001</v>
      </c>
      <c r="I451" s="243"/>
      <c r="J451" s="239"/>
      <c r="K451" s="239"/>
      <c r="L451" s="244"/>
      <c r="M451" s="245"/>
      <c r="N451" s="246"/>
      <c r="O451" s="246"/>
      <c r="P451" s="246"/>
      <c r="Q451" s="246"/>
      <c r="R451" s="246"/>
      <c r="S451" s="246"/>
      <c r="T451" s="247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8" t="s">
        <v>145</v>
      </c>
      <c r="AU451" s="248" t="s">
        <v>143</v>
      </c>
      <c r="AV451" s="14" t="s">
        <v>143</v>
      </c>
      <c r="AW451" s="14" t="s">
        <v>4</v>
      </c>
      <c r="AX451" s="14" t="s">
        <v>84</v>
      </c>
      <c r="AY451" s="248" t="s">
        <v>134</v>
      </c>
    </row>
    <row r="452" s="2" customFormat="1" ht="24.15" customHeight="1">
      <c r="A452" s="38"/>
      <c r="B452" s="39"/>
      <c r="C452" s="214" t="s">
        <v>1010</v>
      </c>
      <c r="D452" s="214" t="s">
        <v>137</v>
      </c>
      <c r="E452" s="215" t="s">
        <v>1011</v>
      </c>
      <c r="F452" s="216" t="s">
        <v>1012</v>
      </c>
      <c r="G452" s="217" t="s">
        <v>153</v>
      </c>
      <c r="H452" s="218">
        <v>24.539999999999999</v>
      </c>
      <c r="I452" s="219"/>
      <c r="J452" s="220">
        <f>ROUND(I452*H452,2)</f>
        <v>0</v>
      </c>
      <c r="K452" s="216" t="s">
        <v>141</v>
      </c>
      <c r="L452" s="44"/>
      <c r="M452" s="221" t="s">
        <v>1</v>
      </c>
      <c r="N452" s="222" t="s">
        <v>42</v>
      </c>
      <c r="O452" s="91"/>
      <c r="P452" s="223">
        <f>O452*H452</f>
        <v>0</v>
      </c>
      <c r="Q452" s="223">
        <v>0.00029999999999999997</v>
      </c>
      <c r="R452" s="223">
        <f>Q452*H452</f>
        <v>0.0073619999999999988</v>
      </c>
      <c r="S452" s="223">
        <v>0</v>
      </c>
      <c r="T452" s="224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25" t="s">
        <v>217</v>
      </c>
      <c r="AT452" s="225" t="s">
        <v>137</v>
      </c>
      <c r="AU452" s="225" t="s">
        <v>143</v>
      </c>
      <c r="AY452" s="17" t="s">
        <v>134</v>
      </c>
      <c r="BE452" s="226">
        <f>IF(N452="základní",J452,0)</f>
        <v>0</v>
      </c>
      <c r="BF452" s="226">
        <f>IF(N452="snížená",J452,0)</f>
        <v>0</v>
      </c>
      <c r="BG452" s="226">
        <f>IF(N452="zákl. přenesená",J452,0)</f>
        <v>0</v>
      </c>
      <c r="BH452" s="226">
        <f>IF(N452="sníž. přenesená",J452,0)</f>
        <v>0</v>
      </c>
      <c r="BI452" s="226">
        <f>IF(N452="nulová",J452,0)</f>
        <v>0</v>
      </c>
      <c r="BJ452" s="17" t="s">
        <v>143</v>
      </c>
      <c r="BK452" s="226">
        <f>ROUND(I452*H452,2)</f>
        <v>0</v>
      </c>
      <c r="BL452" s="17" t="s">
        <v>217</v>
      </c>
      <c r="BM452" s="225" t="s">
        <v>1013</v>
      </c>
    </row>
    <row r="453" s="2" customFormat="1" ht="24.15" customHeight="1">
      <c r="A453" s="38"/>
      <c r="B453" s="39"/>
      <c r="C453" s="214" t="s">
        <v>1014</v>
      </c>
      <c r="D453" s="214" t="s">
        <v>137</v>
      </c>
      <c r="E453" s="215" t="s">
        <v>1015</v>
      </c>
      <c r="F453" s="216" t="s">
        <v>1016</v>
      </c>
      <c r="G453" s="217" t="s">
        <v>163</v>
      </c>
      <c r="H453" s="218">
        <v>23.5</v>
      </c>
      <c r="I453" s="219"/>
      <c r="J453" s="220">
        <f>ROUND(I453*H453,2)</f>
        <v>0</v>
      </c>
      <c r="K453" s="216" t="s">
        <v>141</v>
      </c>
      <c r="L453" s="44"/>
      <c r="M453" s="221" t="s">
        <v>1</v>
      </c>
      <c r="N453" s="222" t="s">
        <v>42</v>
      </c>
      <c r="O453" s="91"/>
      <c r="P453" s="223">
        <f>O453*H453</f>
        <v>0</v>
      </c>
      <c r="Q453" s="223">
        <v>9.0000000000000006E-05</v>
      </c>
      <c r="R453" s="223">
        <f>Q453*H453</f>
        <v>0.0021150000000000001</v>
      </c>
      <c r="S453" s="223">
        <v>0</v>
      </c>
      <c r="T453" s="224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25" t="s">
        <v>217</v>
      </c>
      <c r="AT453" s="225" t="s">
        <v>137</v>
      </c>
      <c r="AU453" s="225" t="s">
        <v>143</v>
      </c>
      <c r="AY453" s="17" t="s">
        <v>134</v>
      </c>
      <c r="BE453" s="226">
        <f>IF(N453="základní",J453,0)</f>
        <v>0</v>
      </c>
      <c r="BF453" s="226">
        <f>IF(N453="snížená",J453,0)</f>
        <v>0</v>
      </c>
      <c r="BG453" s="226">
        <f>IF(N453="zákl. přenesená",J453,0)</f>
        <v>0</v>
      </c>
      <c r="BH453" s="226">
        <f>IF(N453="sníž. přenesená",J453,0)</f>
        <v>0</v>
      </c>
      <c r="BI453" s="226">
        <f>IF(N453="nulová",J453,0)</f>
        <v>0</v>
      </c>
      <c r="BJ453" s="17" t="s">
        <v>143</v>
      </c>
      <c r="BK453" s="226">
        <f>ROUND(I453*H453,2)</f>
        <v>0</v>
      </c>
      <c r="BL453" s="17" t="s">
        <v>217</v>
      </c>
      <c r="BM453" s="225" t="s">
        <v>1017</v>
      </c>
    </row>
    <row r="454" s="14" customFormat="1">
      <c r="A454" s="14"/>
      <c r="B454" s="238"/>
      <c r="C454" s="239"/>
      <c r="D454" s="229" t="s">
        <v>145</v>
      </c>
      <c r="E454" s="240" t="s">
        <v>1</v>
      </c>
      <c r="F454" s="241" t="s">
        <v>1018</v>
      </c>
      <c r="G454" s="239"/>
      <c r="H454" s="242">
        <v>23.5</v>
      </c>
      <c r="I454" s="243"/>
      <c r="J454" s="239"/>
      <c r="K454" s="239"/>
      <c r="L454" s="244"/>
      <c r="M454" s="245"/>
      <c r="N454" s="246"/>
      <c r="O454" s="246"/>
      <c r="P454" s="246"/>
      <c r="Q454" s="246"/>
      <c r="R454" s="246"/>
      <c r="S454" s="246"/>
      <c r="T454" s="247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8" t="s">
        <v>145</v>
      </c>
      <c r="AU454" s="248" t="s">
        <v>143</v>
      </c>
      <c r="AV454" s="14" t="s">
        <v>143</v>
      </c>
      <c r="AW454" s="14" t="s">
        <v>32</v>
      </c>
      <c r="AX454" s="14" t="s">
        <v>76</v>
      </c>
      <c r="AY454" s="248" t="s">
        <v>134</v>
      </c>
    </row>
    <row r="455" s="15" customFormat="1">
      <c r="A455" s="15"/>
      <c r="B455" s="249"/>
      <c r="C455" s="250"/>
      <c r="D455" s="229" t="s">
        <v>145</v>
      </c>
      <c r="E455" s="251" t="s">
        <v>1</v>
      </c>
      <c r="F455" s="252" t="s">
        <v>147</v>
      </c>
      <c r="G455" s="250"/>
      <c r="H455" s="253">
        <v>23.5</v>
      </c>
      <c r="I455" s="254"/>
      <c r="J455" s="250"/>
      <c r="K455" s="250"/>
      <c r="L455" s="255"/>
      <c r="M455" s="256"/>
      <c r="N455" s="257"/>
      <c r="O455" s="257"/>
      <c r="P455" s="257"/>
      <c r="Q455" s="257"/>
      <c r="R455" s="257"/>
      <c r="S455" s="257"/>
      <c r="T455" s="258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59" t="s">
        <v>145</v>
      </c>
      <c r="AU455" s="259" t="s">
        <v>143</v>
      </c>
      <c r="AV455" s="15" t="s">
        <v>142</v>
      </c>
      <c r="AW455" s="15" t="s">
        <v>32</v>
      </c>
      <c r="AX455" s="15" t="s">
        <v>84</v>
      </c>
      <c r="AY455" s="259" t="s">
        <v>134</v>
      </c>
    </row>
    <row r="456" s="2" customFormat="1" ht="55.5" customHeight="1">
      <c r="A456" s="38"/>
      <c r="B456" s="39"/>
      <c r="C456" s="214" t="s">
        <v>1019</v>
      </c>
      <c r="D456" s="214" t="s">
        <v>137</v>
      </c>
      <c r="E456" s="215" t="s">
        <v>1020</v>
      </c>
      <c r="F456" s="216" t="s">
        <v>1021</v>
      </c>
      <c r="G456" s="217" t="s">
        <v>269</v>
      </c>
      <c r="H456" s="218">
        <v>0.496</v>
      </c>
      <c r="I456" s="219"/>
      <c r="J456" s="220">
        <f>ROUND(I456*H456,2)</f>
        <v>0</v>
      </c>
      <c r="K456" s="216" t="s">
        <v>141</v>
      </c>
      <c r="L456" s="44"/>
      <c r="M456" s="221" t="s">
        <v>1</v>
      </c>
      <c r="N456" s="222" t="s">
        <v>42</v>
      </c>
      <c r="O456" s="91"/>
      <c r="P456" s="223">
        <f>O456*H456</f>
        <v>0</v>
      </c>
      <c r="Q456" s="223">
        <v>0</v>
      </c>
      <c r="R456" s="223">
        <f>Q456*H456</f>
        <v>0</v>
      </c>
      <c r="S456" s="223">
        <v>0</v>
      </c>
      <c r="T456" s="224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5" t="s">
        <v>217</v>
      </c>
      <c r="AT456" s="225" t="s">
        <v>137</v>
      </c>
      <c r="AU456" s="225" t="s">
        <v>143</v>
      </c>
      <c r="AY456" s="17" t="s">
        <v>134</v>
      </c>
      <c r="BE456" s="226">
        <f>IF(N456="základní",J456,0)</f>
        <v>0</v>
      </c>
      <c r="BF456" s="226">
        <f>IF(N456="snížená",J456,0)</f>
        <v>0</v>
      </c>
      <c r="BG456" s="226">
        <f>IF(N456="zákl. přenesená",J456,0)</f>
        <v>0</v>
      </c>
      <c r="BH456" s="226">
        <f>IF(N456="sníž. přenesená",J456,0)</f>
        <v>0</v>
      </c>
      <c r="BI456" s="226">
        <f>IF(N456="nulová",J456,0)</f>
        <v>0</v>
      </c>
      <c r="BJ456" s="17" t="s">
        <v>143</v>
      </c>
      <c r="BK456" s="226">
        <f>ROUND(I456*H456,2)</f>
        <v>0</v>
      </c>
      <c r="BL456" s="17" t="s">
        <v>217</v>
      </c>
      <c r="BM456" s="225" t="s">
        <v>1022</v>
      </c>
    </row>
    <row r="457" s="12" customFormat="1" ht="22.8" customHeight="1">
      <c r="A457" s="12"/>
      <c r="B457" s="198"/>
      <c r="C457" s="199"/>
      <c r="D457" s="200" t="s">
        <v>75</v>
      </c>
      <c r="E457" s="212" t="s">
        <v>1023</v>
      </c>
      <c r="F457" s="212" t="s">
        <v>1024</v>
      </c>
      <c r="G457" s="199"/>
      <c r="H457" s="199"/>
      <c r="I457" s="202"/>
      <c r="J457" s="213">
        <f>BK457</f>
        <v>0</v>
      </c>
      <c r="K457" s="199"/>
      <c r="L457" s="204"/>
      <c r="M457" s="205"/>
      <c r="N457" s="206"/>
      <c r="O457" s="206"/>
      <c r="P457" s="207">
        <f>SUM(P458:P478)</f>
        <v>0</v>
      </c>
      <c r="Q457" s="206"/>
      <c r="R457" s="207">
        <f>SUM(R458:R478)</f>
        <v>0.015863330000000002</v>
      </c>
      <c r="S457" s="206"/>
      <c r="T457" s="208">
        <f>SUM(T458:T478)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09" t="s">
        <v>143</v>
      </c>
      <c r="AT457" s="210" t="s">
        <v>75</v>
      </c>
      <c r="AU457" s="210" t="s">
        <v>84</v>
      </c>
      <c r="AY457" s="209" t="s">
        <v>134</v>
      </c>
      <c r="BK457" s="211">
        <f>SUM(BK458:BK478)</f>
        <v>0</v>
      </c>
    </row>
    <row r="458" s="2" customFormat="1" ht="37.8" customHeight="1">
      <c r="A458" s="38"/>
      <c r="B458" s="39"/>
      <c r="C458" s="214" t="s">
        <v>1025</v>
      </c>
      <c r="D458" s="214" t="s">
        <v>137</v>
      </c>
      <c r="E458" s="215" t="s">
        <v>1026</v>
      </c>
      <c r="F458" s="216" t="s">
        <v>1027</v>
      </c>
      <c r="G458" s="217" t="s">
        <v>153</v>
      </c>
      <c r="H458" s="218">
        <v>24.137</v>
      </c>
      <c r="I458" s="219"/>
      <c r="J458" s="220">
        <f>ROUND(I458*H458,2)</f>
        <v>0</v>
      </c>
      <c r="K458" s="216" t="s">
        <v>141</v>
      </c>
      <c r="L458" s="44"/>
      <c r="M458" s="221" t="s">
        <v>1</v>
      </c>
      <c r="N458" s="222" t="s">
        <v>42</v>
      </c>
      <c r="O458" s="91"/>
      <c r="P458" s="223">
        <f>O458*H458</f>
        <v>0</v>
      </c>
      <c r="Q458" s="223">
        <v>2.0000000000000002E-05</v>
      </c>
      <c r="R458" s="223">
        <f>Q458*H458</f>
        <v>0.00048274000000000006</v>
      </c>
      <c r="S458" s="223">
        <v>0</v>
      </c>
      <c r="T458" s="224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25" t="s">
        <v>217</v>
      </c>
      <c r="AT458" s="225" t="s">
        <v>137</v>
      </c>
      <c r="AU458" s="225" t="s">
        <v>143</v>
      </c>
      <c r="AY458" s="17" t="s">
        <v>134</v>
      </c>
      <c r="BE458" s="226">
        <f>IF(N458="základní",J458,0)</f>
        <v>0</v>
      </c>
      <c r="BF458" s="226">
        <f>IF(N458="snížená",J458,0)</f>
        <v>0</v>
      </c>
      <c r="BG458" s="226">
        <f>IF(N458="zákl. přenesená",J458,0)</f>
        <v>0</v>
      </c>
      <c r="BH458" s="226">
        <f>IF(N458="sníž. přenesená",J458,0)</f>
        <v>0</v>
      </c>
      <c r="BI458" s="226">
        <f>IF(N458="nulová",J458,0)</f>
        <v>0</v>
      </c>
      <c r="BJ458" s="17" t="s">
        <v>143</v>
      </c>
      <c r="BK458" s="226">
        <f>ROUND(I458*H458,2)</f>
        <v>0</v>
      </c>
      <c r="BL458" s="17" t="s">
        <v>217</v>
      </c>
      <c r="BM458" s="225" t="s">
        <v>1028</v>
      </c>
    </row>
    <row r="459" s="13" customFormat="1">
      <c r="A459" s="13"/>
      <c r="B459" s="227"/>
      <c r="C459" s="228"/>
      <c r="D459" s="229" t="s">
        <v>145</v>
      </c>
      <c r="E459" s="230" t="s">
        <v>1</v>
      </c>
      <c r="F459" s="231" t="s">
        <v>1029</v>
      </c>
      <c r="G459" s="228"/>
      <c r="H459" s="230" t="s">
        <v>1</v>
      </c>
      <c r="I459" s="232"/>
      <c r="J459" s="228"/>
      <c r="K459" s="228"/>
      <c r="L459" s="233"/>
      <c r="M459" s="234"/>
      <c r="N459" s="235"/>
      <c r="O459" s="235"/>
      <c r="P459" s="235"/>
      <c r="Q459" s="235"/>
      <c r="R459" s="235"/>
      <c r="S459" s="235"/>
      <c r="T459" s="236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7" t="s">
        <v>145</v>
      </c>
      <c r="AU459" s="237" t="s">
        <v>143</v>
      </c>
      <c r="AV459" s="13" t="s">
        <v>84</v>
      </c>
      <c r="AW459" s="13" t="s">
        <v>32</v>
      </c>
      <c r="AX459" s="13" t="s">
        <v>76</v>
      </c>
      <c r="AY459" s="237" t="s">
        <v>134</v>
      </c>
    </row>
    <row r="460" s="14" customFormat="1">
      <c r="A460" s="14"/>
      <c r="B460" s="238"/>
      <c r="C460" s="239"/>
      <c r="D460" s="229" t="s">
        <v>145</v>
      </c>
      <c r="E460" s="240" t="s">
        <v>1</v>
      </c>
      <c r="F460" s="241" t="s">
        <v>1030</v>
      </c>
      <c r="G460" s="239"/>
      <c r="H460" s="242">
        <v>16.684999999999999</v>
      </c>
      <c r="I460" s="243"/>
      <c r="J460" s="239"/>
      <c r="K460" s="239"/>
      <c r="L460" s="244"/>
      <c r="M460" s="245"/>
      <c r="N460" s="246"/>
      <c r="O460" s="246"/>
      <c r="P460" s="246"/>
      <c r="Q460" s="246"/>
      <c r="R460" s="246"/>
      <c r="S460" s="246"/>
      <c r="T460" s="247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8" t="s">
        <v>145</v>
      </c>
      <c r="AU460" s="248" t="s">
        <v>143</v>
      </c>
      <c r="AV460" s="14" t="s">
        <v>143</v>
      </c>
      <c r="AW460" s="14" t="s">
        <v>32</v>
      </c>
      <c r="AX460" s="14" t="s">
        <v>76</v>
      </c>
      <c r="AY460" s="248" t="s">
        <v>134</v>
      </c>
    </row>
    <row r="461" s="13" customFormat="1">
      <c r="A461" s="13"/>
      <c r="B461" s="227"/>
      <c r="C461" s="228"/>
      <c r="D461" s="229" t="s">
        <v>145</v>
      </c>
      <c r="E461" s="230" t="s">
        <v>1</v>
      </c>
      <c r="F461" s="231" t="s">
        <v>254</v>
      </c>
      <c r="G461" s="228"/>
      <c r="H461" s="230" t="s">
        <v>1</v>
      </c>
      <c r="I461" s="232"/>
      <c r="J461" s="228"/>
      <c r="K461" s="228"/>
      <c r="L461" s="233"/>
      <c r="M461" s="234"/>
      <c r="N461" s="235"/>
      <c r="O461" s="235"/>
      <c r="P461" s="235"/>
      <c r="Q461" s="235"/>
      <c r="R461" s="235"/>
      <c r="S461" s="235"/>
      <c r="T461" s="23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7" t="s">
        <v>145</v>
      </c>
      <c r="AU461" s="237" t="s">
        <v>143</v>
      </c>
      <c r="AV461" s="13" t="s">
        <v>84</v>
      </c>
      <c r="AW461" s="13" t="s">
        <v>32</v>
      </c>
      <c r="AX461" s="13" t="s">
        <v>76</v>
      </c>
      <c r="AY461" s="237" t="s">
        <v>134</v>
      </c>
    </row>
    <row r="462" s="14" customFormat="1">
      <c r="A462" s="14"/>
      <c r="B462" s="238"/>
      <c r="C462" s="239"/>
      <c r="D462" s="229" t="s">
        <v>145</v>
      </c>
      <c r="E462" s="240" t="s">
        <v>1</v>
      </c>
      <c r="F462" s="241" t="s">
        <v>1031</v>
      </c>
      <c r="G462" s="239"/>
      <c r="H462" s="242">
        <v>7.452</v>
      </c>
      <c r="I462" s="243"/>
      <c r="J462" s="239"/>
      <c r="K462" s="239"/>
      <c r="L462" s="244"/>
      <c r="M462" s="245"/>
      <c r="N462" s="246"/>
      <c r="O462" s="246"/>
      <c r="P462" s="246"/>
      <c r="Q462" s="246"/>
      <c r="R462" s="246"/>
      <c r="S462" s="246"/>
      <c r="T462" s="247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8" t="s">
        <v>145</v>
      </c>
      <c r="AU462" s="248" t="s">
        <v>143</v>
      </c>
      <c r="AV462" s="14" t="s">
        <v>143</v>
      </c>
      <c r="AW462" s="14" t="s">
        <v>32</v>
      </c>
      <c r="AX462" s="14" t="s">
        <v>76</v>
      </c>
      <c r="AY462" s="248" t="s">
        <v>134</v>
      </c>
    </row>
    <row r="463" s="15" customFormat="1">
      <c r="A463" s="15"/>
      <c r="B463" s="249"/>
      <c r="C463" s="250"/>
      <c r="D463" s="229" t="s">
        <v>145</v>
      </c>
      <c r="E463" s="251" t="s">
        <v>1</v>
      </c>
      <c r="F463" s="252" t="s">
        <v>147</v>
      </c>
      <c r="G463" s="250"/>
      <c r="H463" s="253">
        <v>24.137</v>
      </c>
      <c r="I463" s="254"/>
      <c r="J463" s="250"/>
      <c r="K463" s="250"/>
      <c r="L463" s="255"/>
      <c r="M463" s="256"/>
      <c r="N463" s="257"/>
      <c r="O463" s="257"/>
      <c r="P463" s="257"/>
      <c r="Q463" s="257"/>
      <c r="R463" s="257"/>
      <c r="S463" s="257"/>
      <c r="T463" s="258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59" t="s">
        <v>145</v>
      </c>
      <c r="AU463" s="259" t="s">
        <v>143</v>
      </c>
      <c r="AV463" s="15" t="s">
        <v>142</v>
      </c>
      <c r="AW463" s="15" t="s">
        <v>32</v>
      </c>
      <c r="AX463" s="15" t="s">
        <v>84</v>
      </c>
      <c r="AY463" s="259" t="s">
        <v>134</v>
      </c>
    </row>
    <row r="464" s="2" customFormat="1" ht="24.15" customHeight="1">
      <c r="A464" s="38"/>
      <c r="B464" s="39"/>
      <c r="C464" s="214" t="s">
        <v>1032</v>
      </c>
      <c r="D464" s="214" t="s">
        <v>137</v>
      </c>
      <c r="E464" s="215" t="s">
        <v>1033</v>
      </c>
      <c r="F464" s="216" t="s">
        <v>1034</v>
      </c>
      <c r="G464" s="217" t="s">
        <v>153</v>
      </c>
      <c r="H464" s="218">
        <v>24.137</v>
      </c>
      <c r="I464" s="219"/>
      <c r="J464" s="220">
        <f>ROUND(I464*H464,2)</f>
        <v>0</v>
      </c>
      <c r="K464" s="216" t="s">
        <v>141</v>
      </c>
      <c r="L464" s="44"/>
      <c r="M464" s="221" t="s">
        <v>1</v>
      </c>
      <c r="N464" s="222" t="s">
        <v>42</v>
      </c>
      <c r="O464" s="91"/>
      <c r="P464" s="223">
        <f>O464*H464</f>
        <v>0</v>
      </c>
      <c r="Q464" s="223">
        <v>0.00012999999999999999</v>
      </c>
      <c r="R464" s="223">
        <f>Q464*H464</f>
        <v>0.00313781</v>
      </c>
      <c r="S464" s="223">
        <v>0</v>
      </c>
      <c r="T464" s="224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5" t="s">
        <v>217</v>
      </c>
      <c r="AT464" s="225" t="s">
        <v>137</v>
      </c>
      <c r="AU464" s="225" t="s">
        <v>143</v>
      </c>
      <c r="AY464" s="17" t="s">
        <v>134</v>
      </c>
      <c r="BE464" s="226">
        <f>IF(N464="základní",J464,0)</f>
        <v>0</v>
      </c>
      <c r="BF464" s="226">
        <f>IF(N464="snížená",J464,0)</f>
        <v>0</v>
      </c>
      <c r="BG464" s="226">
        <f>IF(N464="zákl. přenesená",J464,0)</f>
        <v>0</v>
      </c>
      <c r="BH464" s="226">
        <f>IF(N464="sníž. přenesená",J464,0)</f>
        <v>0</v>
      </c>
      <c r="BI464" s="226">
        <f>IF(N464="nulová",J464,0)</f>
        <v>0</v>
      </c>
      <c r="BJ464" s="17" t="s">
        <v>143</v>
      </c>
      <c r="BK464" s="226">
        <f>ROUND(I464*H464,2)</f>
        <v>0</v>
      </c>
      <c r="BL464" s="17" t="s">
        <v>217</v>
      </c>
      <c r="BM464" s="225" t="s">
        <v>1035</v>
      </c>
    </row>
    <row r="465" s="2" customFormat="1" ht="24.15" customHeight="1">
      <c r="A465" s="38"/>
      <c r="B465" s="39"/>
      <c r="C465" s="214" t="s">
        <v>1036</v>
      </c>
      <c r="D465" s="214" t="s">
        <v>137</v>
      </c>
      <c r="E465" s="215" t="s">
        <v>1037</v>
      </c>
      <c r="F465" s="216" t="s">
        <v>1038</v>
      </c>
      <c r="G465" s="217" t="s">
        <v>153</v>
      </c>
      <c r="H465" s="218">
        <v>24.137</v>
      </c>
      <c r="I465" s="219"/>
      <c r="J465" s="220">
        <f>ROUND(I465*H465,2)</f>
        <v>0</v>
      </c>
      <c r="K465" s="216" t="s">
        <v>141</v>
      </c>
      <c r="L465" s="44"/>
      <c r="M465" s="221" t="s">
        <v>1</v>
      </c>
      <c r="N465" s="222" t="s">
        <v>42</v>
      </c>
      <c r="O465" s="91"/>
      <c r="P465" s="223">
        <f>O465*H465</f>
        <v>0</v>
      </c>
      <c r="Q465" s="223">
        <v>0.00012</v>
      </c>
      <c r="R465" s="223">
        <f>Q465*H465</f>
        <v>0.0028964400000000001</v>
      </c>
      <c r="S465" s="223">
        <v>0</v>
      </c>
      <c r="T465" s="224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5" t="s">
        <v>217</v>
      </c>
      <c r="AT465" s="225" t="s">
        <v>137</v>
      </c>
      <c r="AU465" s="225" t="s">
        <v>143</v>
      </c>
      <c r="AY465" s="17" t="s">
        <v>134</v>
      </c>
      <c r="BE465" s="226">
        <f>IF(N465="základní",J465,0)</f>
        <v>0</v>
      </c>
      <c r="BF465" s="226">
        <f>IF(N465="snížená",J465,0)</f>
        <v>0</v>
      </c>
      <c r="BG465" s="226">
        <f>IF(N465="zákl. přenesená",J465,0)</f>
        <v>0</v>
      </c>
      <c r="BH465" s="226">
        <f>IF(N465="sníž. přenesená",J465,0)</f>
        <v>0</v>
      </c>
      <c r="BI465" s="226">
        <f>IF(N465="nulová",J465,0)</f>
        <v>0</v>
      </c>
      <c r="BJ465" s="17" t="s">
        <v>143</v>
      </c>
      <c r="BK465" s="226">
        <f>ROUND(I465*H465,2)</f>
        <v>0</v>
      </c>
      <c r="BL465" s="17" t="s">
        <v>217</v>
      </c>
      <c r="BM465" s="225" t="s">
        <v>1039</v>
      </c>
    </row>
    <row r="466" s="2" customFormat="1" ht="37.8" customHeight="1">
      <c r="A466" s="38"/>
      <c r="B466" s="39"/>
      <c r="C466" s="214" t="s">
        <v>1040</v>
      </c>
      <c r="D466" s="214" t="s">
        <v>137</v>
      </c>
      <c r="E466" s="215" t="s">
        <v>1041</v>
      </c>
      <c r="F466" s="216" t="s">
        <v>1042</v>
      </c>
      <c r="G466" s="217" t="s">
        <v>153</v>
      </c>
      <c r="H466" s="218">
        <v>24.137</v>
      </c>
      <c r="I466" s="219"/>
      <c r="J466" s="220">
        <f>ROUND(I466*H466,2)</f>
        <v>0</v>
      </c>
      <c r="K466" s="216" t="s">
        <v>141</v>
      </c>
      <c r="L466" s="44"/>
      <c r="M466" s="221" t="s">
        <v>1</v>
      </c>
      <c r="N466" s="222" t="s">
        <v>42</v>
      </c>
      <c r="O466" s="91"/>
      <c r="P466" s="223">
        <f>O466*H466</f>
        <v>0</v>
      </c>
      <c r="Q466" s="223">
        <v>0.00032000000000000003</v>
      </c>
      <c r="R466" s="223">
        <f>Q466*H466</f>
        <v>0.0077238400000000009</v>
      </c>
      <c r="S466" s="223">
        <v>0</v>
      </c>
      <c r="T466" s="224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25" t="s">
        <v>217</v>
      </c>
      <c r="AT466" s="225" t="s">
        <v>137</v>
      </c>
      <c r="AU466" s="225" t="s">
        <v>143</v>
      </c>
      <c r="AY466" s="17" t="s">
        <v>134</v>
      </c>
      <c r="BE466" s="226">
        <f>IF(N466="základní",J466,0)</f>
        <v>0</v>
      </c>
      <c r="BF466" s="226">
        <f>IF(N466="snížená",J466,0)</f>
        <v>0</v>
      </c>
      <c r="BG466" s="226">
        <f>IF(N466="zákl. přenesená",J466,0)</f>
        <v>0</v>
      </c>
      <c r="BH466" s="226">
        <f>IF(N466="sníž. přenesená",J466,0)</f>
        <v>0</v>
      </c>
      <c r="BI466" s="226">
        <f>IF(N466="nulová",J466,0)</f>
        <v>0</v>
      </c>
      <c r="BJ466" s="17" t="s">
        <v>143</v>
      </c>
      <c r="BK466" s="226">
        <f>ROUND(I466*H466,2)</f>
        <v>0</v>
      </c>
      <c r="BL466" s="17" t="s">
        <v>217</v>
      </c>
      <c r="BM466" s="225" t="s">
        <v>1043</v>
      </c>
    </row>
    <row r="467" s="2" customFormat="1" ht="24.15" customHeight="1">
      <c r="A467" s="38"/>
      <c r="B467" s="39"/>
      <c r="C467" s="214" t="s">
        <v>1044</v>
      </c>
      <c r="D467" s="214" t="s">
        <v>137</v>
      </c>
      <c r="E467" s="215" t="s">
        <v>1045</v>
      </c>
      <c r="F467" s="216" t="s">
        <v>1046</v>
      </c>
      <c r="G467" s="217" t="s">
        <v>153</v>
      </c>
      <c r="H467" s="218">
        <v>0.25</v>
      </c>
      <c r="I467" s="219"/>
      <c r="J467" s="220">
        <f>ROUND(I467*H467,2)</f>
        <v>0</v>
      </c>
      <c r="K467" s="216" t="s">
        <v>141</v>
      </c>
      <c r="L467" s="44"/>
      <c r="M467" s="221" t="s">
        <v>1</v>
      </c>
      <c r="N467" s="222" t="s">
        <v>42</v>
      </c>
      <c r="O467" s="91"/>
      <c r="P467" s="223">
        <f>O467*H467</f>
        <v>0</v>
      </c>
      <c r="Q467" s="223">
        <v>0.00011</v>
      </c>
      <c r="R467" s="223">
        <f>Q467*H467</f>
        <v>2.7500000000000001E-05</v>
      </c>
      <c r="S467" s="223">
        <v>0</v>
      </c>
      <c r="T467" s="224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5" t="s">
        <v>217</v>
      </c>
      <c r="AT467" s="225" t="s">
        <v>137</v>
      </c>
      <c r="AU467" s="225" t="s">
        <v>143</v>
      </c>
      <c r="AY467" s="17" t="s">
        <v>134</v>
      </c>
      <c r="BE467" s="226">
        <f>IF(N467="základní",J467,0)</f>
        <v>0</v>
      </c>
      <c r="BF467" s="226">
        <f>IF(N467="snížená",J467,0)</f>
        <v>0</v>
      </c>
      <c r="BG467" s="226">
        <f>IF(N467="zákl. přenesená",J467,0)</f>
        <v>0</v>
      </c>
      <c r="BH467" s="226">
        <f>IF(N467="sníž. přenesená",J467,0)</f>
        <v>0</v>
      </c>
      <c r="BI467" s="226">
        <f>IF(N467="nulová",J467,0)</f>
        <v>0</v>
      </c>
      <c r="BJ467" s="17" t="s">
        <v>143</v>
      </c>
      <c r="BK467" s="226">
        <f>ROUND(I467*H467,2)</f>
        <v>0</v>
      </c>
      <c r="BL467" s="17" t="s">
        <v>217</v>
      </c>
      <c r="BM467" s="225" t="s">
        <v>1047</v>
      </c>
    </row>
    <row r="468" s="13" customFormat="1">
      <c r="A468" s="13"/>
      <c r="B468" s="227"/>
      <c r="C468" s="228"/>
      <c r="D468" s="229" t="s">
        <v>145</v>
      </c>
      <c r="E468" s="230" t="s">
        <v>1</v>
      </c>
      <c r="F468" s="231" t="s">
        <v>1048</v>
      </c>
      <c r="G468" s="228"/>
      <c r="H468" s="230" t="s">
        <v>1</v>
      </c>
      <c r="I468" s="232"/>
      <c r="J468" s="228"/>
      <c r="K468" s="228"/>
      <c r="L468" s="233"/>
      <c r="M468" s="234"/>
      <c r="N468" s="235"/>
      <c r="O468" s="235"/>
      <c r="P468" s="235"/>
      <c r="Q468" s="235"/>
      <c r="R468" s="235"/>
      <c r="S468" s="235"/>
      <c r="T468" s="236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7" t="s">
        <v>145</v>
      </c>
      <c r="AU468" s="237" t="s">
        <v>143</v>
      </c>
      <c r="AV468" s="13" t="s">
        <v>84</v>
      </c>
      <c r="AW468" s="13" t="s">
        <v>32</v>
      </c>
      <c r="AX468" s="13" t="s">
        <v>76</v>
      </c>
      <c r="AY468" s="237" t="s">
        <v>134</v>
      </c>
    </row>
    <row r="469" s="14" customFormat="1">
      <c r="A469" s="14"/>
      <c r="B469" s="238"/>
      <c r="C469" s="239"/>
      <c r="D469" s="229" t="s">
        <v>145</v>
      </c>
      <c r="E469" s="240" t="s">
        <v>1</v>
      </c>
      <c r="F469" s="241" t="s">
        <v>1049</v>
      </c>
      <c r="G469" s="239"/>
      <c r="H469" s="242">
        <v>0.25</v>
      </c>
      <c r="I469" s="243"/>
      <c r="J469" s="239"/>
      <c r="K469" s="239"/>
      <c r="L469" s="244"/>
      <c r="M469" s="245"/>
      <c r="N469" s="246"/>
      <c r="O469" s="246"/>
      <c r="P469" s="246"/>
      <c r="Q469" s="246"/>
      <c r="R469" s="246"/>
      <c r="S469" s="246"/>
      <c r="T469" s="247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8" t="s">
        <v>145</v>
      </c>
      <c r="AU469" s="248" t="s">
        <v>143</v>
      </c>
      <c r="AV469" s="14" t="s">
        <v>143</v>
      </c>
      <c r="AW469" s="14" t="s">
        <v>32</v>
      </c>
      <c r="AX469" s="14" t="s">
        <v>76</v>
      </c>
      <c r="AY469" s="248" t="s">
        <v>134</v>
      </c>
    </row>
    <row r="470" s="15" customFormat="1">
      <c r="A470" s="15"/>
      <c r="B470" s="249"/>
      <c r="C470" s="250"/>
      <c r="D470" s="229" t="s">
        <v>145</v>
      </c>
      <c r="E470" s="251" t="s">
        <v>1</v>
      </c>
      <c r="F470" s="252" t="s">
        <v>147</v>
      </c>
      <c r="G470" s="250"/>
      <c r="H470" s="253">
        <v>0.25</v>
      </c>
      <c r="I470" s="254"/>
      <c r="J470" s="250"/>
      <c r="K470" s="250"/>
      <c r="L470" s="255"/>
      <c r="M470" s="256"/>
      <c r="N470" s="257"/>
      <c r="O470" s="257"/>
      <c r="P470" s="257"/>
      <c r="Q470" s="257"/>
      <c r="R470" s="257"/>
      <c r="S470" s="257"/>
      <c r="T470" s="258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59" t="s">
        <v>145</v>
      </c>
      <c r="AU470" s="259" t="s">
        <v>143</v>
      </c>
      <c r="AV470" s="15" t="s">
        <v>142</v>
      </c>
      <c r="AW470" s="15" t="s">
        <v>32</v>
      </c>
      <c r="AX470" s="15" t="s">
        <v>84</v>
      </c>
      <c r="AY470" s="259" t="s">
        <v>134</v>
      </c>
    </row>
    <row r="471" s="2" customFormat="1" ht="24.15" customHeight="1">
      <c r="A471" s="38"/>
      <c r="B471" s="39"/>
      <c r="C471" s="214" t="s">
        <v>1050</v>
      </c>
      <c r="D471" s="214" t="s">
        <v>137</v>
      </c>
      <c r="E471" s="215" t="s">
        <v>1051</v>
      </c>
      <c r="F471" s="216" t="s">
        <v>1052</v>
      </c>
      <c r="G471" s="217" t="s">
        <v>153</v>
      </c>
      <c r="H471" s="218">
        <v>0.25</v>
      </c>
      <c r="I471" s="219"/>
      <c r="J471" s="220">
        <f>ROUND(I471*H471,2)</f>
        <v>0</v>
      </c>
      <c r="K471" s="216" t="s">
        <v>141</v>
      </c>
      <c r="L471" s="44"/>
      <c r="M471" s="221" t="s">
        <v>1</v>
      </c>
      <c r="N471" s="222" t="s">
        <v>42</v>
      </c>
      <c r="O471" s="91"/>
      <c r="P471" s="223">
        <f>O471*H471</f>
        <v>0</v>
      </c>
      <c r="Q471" s="223">
        <v>0.00013999999999999999</v>
      </c>
      <c r="R471" s="223">
        <f>Q471*H471</f>
        <v>3.4999999999999997E-05</v>
      </c>
      <c r="S471" s="223">
        <v>0</v>
      </c>
      <c r="T471" s="224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5" t="s">
        <v>217</v>
      </c>
      <c r="AT471" s="225" t="s">
        <v>137</v>
      </c>
      <c r="AU471" s="225" t="s">
        <v>143</v>
      </c>
      <c r="AY471" s="17" t="s">
        <v>134</v>
      </c>
      <c r="BE471" s="226">
        <f>IF(N471="základní",J471,0)</f>
        <v>0</v>
      </c>
      <c r="BF471" s="226">
        <f>IF(N471="snížená",J471,0)</f>
        <v>0</v>
      </c>
      <c r="BG471" s="226">
        <f>IF(N471="zákl. přenesená",J471,0)</f>
        <v>0</v>
      </c>
      <c r="BH471" s="226">
        <f>IF(N471="sníž. přenesená",J471,0)</f>
        <v>0</v>
      </c>
      <c r="BI471" s="226">
        <f>IF(N471="nulová",J471,0)</f>
        <v>0</v>
      </c>
      <c r="BJ471" s="17" t="s">
        <v>143</v>
      </c>
      <c r="BK471" s="226">
        <f>ROUND(I471*H471,2)</f>
        <v>0</v>
      </c>
      <c r="BL471" s="17" t="s">
        <v>217</v>
      </c>
      <c r="BM471" s="225" t="s">
        <v>1053</v>
      </c>
    </row>
    <row r="472" s="2" customFormat="1" ht="24.15" customHeight="1">
      <c r="A472" s="38"/>
      <c r="B472" s="39"/>
      <c r="C472" s="214" t="s">
        <v>1054</v>
      </c>
      <c r="D472" s="214" t="s">
        <v>137</v>
      </c>
      <c r="E472" s="215" t="s">
        <v>1055</v>
      </c>
      <c r="F472" s="216" t="s">
        <v>1056</v>
      </c>
      <c r="G472" s="217" t="s">
        <v>153</v>
      </c>
      <c r="H472" s="218">
        <v>0.25</v>
      </c>
      <c r="I472" s="219"/>
      <c r="J472" s="220">
        <f>ROUND(I472*H472,2)</f>
        <v>0</v>
      </c>
      <c r="K472" s="216" t="s">
        <v>141</v>
      </c>
      <c r="L472" s="44"/>
      <c r="M472" s="221" t="s">
        <v>1</v>
      </c>
      <c r="N472" s="222" t="s">
        <v>42</v>
      </c>
      <c r="O472" s="91"/>
      <c r="P472" s="223">
        <f>O472*H472</f>
        <v>0</v>
      </c>
      <c r="Q472" s="223">
        <v>0.00012</v>
      </c>
      <c r="R472" s="223">
        <f>Q472*H472</f>
        <v>3.0000000000000001E-05</v>
      </c>
      <c r="S472" s="223">
        <v>0</v>
      </c>
      <c r="T472" s="224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5" t="s">
        <v>217</v>
      </c>
      <c r="AT472" s="225" t="s">
        <v>137</v>
      </c>
      <c r="AU472" s="225" t="s">
        <v>143</v>
      </c>
      <c r="AY472" s="17" t="s">
        <v>134</v>
      </c>
      <c r="BE472" s="226">
        <f>IF(N472="základní",J472,0)</f>
        <v>0</v>
      </c>
      <c r="BF472" s="226">
        <f>IF(N472="snížená",J472,0)</f>
        <v>0</v>
      </c>
      <c r="BG472" s="226">
        <f>IF(N472="zákl. přenesená",J472,0)</f>
        <v>0</v>
      </c>
      <c r="BH472" s="226">
        <f>IF(N472="sníž. přenesená",J472,0)</f>
        <v>0</v>
      </c>
      <c r="BI472" s="226">
        <f>IF(N472="nulová",J472,0)</f>
        <v>0</v>
      </c>
      <c r="BJ472" s="17" t="s">
        <v>143</v>
      </c>
      <c r="BK472" s="226">
        <f>ROUND(I472*H472,2)</f>
        <v>0</v>
      </c>
      <c r="BL472" s="17" t="s">
        <v>217</v>
      </c>
      <c r="BM472" s="225" t="s">
        <v>1057</v>
      </c>
    </row>
    <row r="473" s="2" customFormat="1" ht="24.15" customHeight="1">
      <c r="A473" s="38"/>
      <c r="B473" s="39"/>
      <c r="C473" s="214" t="s">
        <v>1058</v>
      </c>
      <c r="D473" s="214" t="s">
        <v>137</v>
      </c>
      <c r="E473" s="215" t="s">
        <v>1059</v>
      </c>
      <c r="F473" s="216" t="s">
        <v>1060</v>
      </c>
      <c r="G473" s="217" t="s">
        <v>153</v>
      </c>
      <c r="H473" s="218">
        <v>0.25</v>
      </c>
      <c r="I473" s="219"/>
      <c r="J473" s="220">
        <f>ROUND(I473*H473,2)</f>
        <v>0</v>
      </c>
      <c r="K473" s="216" t="s">
        <v>141</v>
      </c>
      <c r="L473" s="44"/>
      <c r="M473" s="221" t="s">
        <v>1</v>
      </c>
      <c r="N473" s="222" t="s">
        <v>42</v>
      </c>
      <c r="O473" s="91"/>
      <c r="P473" s="223">
        <f>O473*H473</f>
        <v>0</v>
      </c>
      <c r="Q473" s="223">
        <v>0.00012</v>
      </c>
      <c r="R473" s="223">
        <f>Q473*H473</f>
        <v>3.0000000000000001E-05</v>
      </c>
      <c r="S473" s="223">
        <v>0</v>
      </c>
      <c r="T473" s="224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5" t="s">
        <v>217</v>
      </c>
      <c r="AT473" s="225" t="s">
        <v>137</v>
      </c>
      <c r="AU473" s="225" t="s">
        <v>143</v>
      </c>
      <c r="AY473" s="17" t="s">
        <v>134</v>
      </c>
      <c r="BE473" s="226">
        <f>IF(N473="základní",J473,0)</f>
        <v>0</v>
      </c>
      <c r="BF473" s="226">
        <f>IF(N473="snížená",J473,0)</f>
        <v>0</v>
      </c>
      <c r="BG473" s="226">
        <f>IF(N473="zákl. přenesená",J473,0)</f>
        <v>0</v>
      </c>
      <c r="BH473" s="226">
        <f>IF(N473="sníž. přenesená",J473,0)</f>
        <v>0</v>
      </c>
      <c r="BI473" s="226">
        <f>IF(N473="nulová",J473,0)</f>
        <v>0</v>
      </c>
      <c r="BJ473" s="17" t="s">
        <v>143</v>
      </c>
      <c r="BK473" s="226">
        <f>ROUND(I473*H473,2)</f>
        <v>0</v>
      </c>
      <c r="BL473" s="17" t="s">
        <v>217</v>
      </c>
      <c r="BM473" s="225" t="s">
        <v>1061</v>
      </c>
    </row>
    <row r="474" s="2" customFormat="1" ht="37.8" customHeight="1">
      <c r="A474" s="38"/>
      <c r="B474" s="39"/>
      <c r="C474" s="214" t="s">
        <v>1062</v>
      </c>
      <c r="D474" s="214" t="s">
        <v>137</v>
      </c>
      <c r="E474" s="215" t="s">
        <v>1063</v>
      </c>
      <c r="F474" s="216" t="s">
        <v>1064</v>
      </c>
      <c r="G474" s="217" t="s">
        <v>163</v>
      </c>
      <c r="H474" s="218">
        <v>15</v>
      </c>
      <c r="I474" s="219"/>
      <c r="J474" s="220">
        <f>ROUND(I474*H474,2)</f>
        <v>0</v>
      </c>
      <c r="K474" s="216" t="s">
        <v>141</v>
      </c>
      <c r="L474" s="44"/>
      <c r="M474" s="221" t="s">
        <v>1</v>
      </c>
      <c r="N474" s="222" t="s">
        <v>42</v>
      </c>
      <c r="O474" s="91"/>
      <c r="P474" s="223">
        <f>O474*H474</f>
        <v>0</v>
      </c>
      <c r="Q474" s="223">
        <v>1.0000000000000001E-05</v>
      </c>
      <c r="R474" s="223">
        <f>Q474*H474</f>
        <v>0.00015000000000000001</v>
      </c>
      <c r="S474" s="223">
        <v>0</v>
      </c>
      <c r="T474" s="224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25" t="s">
        <v>217</v>
      </c>
      <c r="AT474" s="225" t="s">
        <v>137</v>
      </c>
      <c r="AU474" s="225" t="s">
        <v>143</v>
      </c>
      <c r="AY474" s="17" t="s">
        <v>134</v>
      </c>
      <c r="BE474" s="226">
        <f>IF(N474="základní",J474,0)</f>
        <v>0</v>
      </c>
      <c r="BF474" s="226">
        <f>IF(N474="snížená",J474,0)</f>
        <v>0</v>
      </c>
      <c r="BG474" s="226">
        <f>IF(N474="zákl. přenesená",J474,0)</f>
        <v>0</v>
      </c>
      <c r="BH474" s="226">
        <f>IF(N474="sníž. přenesená",J474,0)</f>
        <v>0</v>
      </c>
      <c r="BI474" s="226">
        <f>IF(N474="nulová",J474,0)</f>
        <v>0</v>
      </c>
      <c r="BJ474" s="17" t="s">
        <v>143</v>
      </c>
      <c r="BK474" s="226">
        <f>ROUND(I474*H474,2)</f>
        <v>0</v>
      </c>
      <c r="BL474" s="17" t="s">
        <v>217</v>
      </c>
      <c r="BM474" s="225" t="s">
        <v>1065</v>
      </c>
    </row>
    <row r="475" s="2" customFormat="1" ht="37.8" customHeight="1">
      <c r="A475" s="38"/>
      <c r="B475" s="39"/>
      <c r="C475" s="214" t="s">
        <v>1066</v>
      </c>
      <c r="D475" s="214" t="s">
        <v>137</v>
      </c>
      <c r="E475" s="215" t="s">
        <v>1067</v>
      </c>
      <c r="F475" s="216" t="s">
        <v>1068</v>
      </c>
      <c r="G475" s="217" t="s">
        <v>163</v>
      </c>
      <c r="H475" s="218">
        <v>15</v>
      </c>
      <c r="I475" s="219"/>
      <c r="J475" s="220">
        <f>ROUND(I475*H475,2)</f>
        <v>0</v>
      </c>
      <c r="K475" s="216" t="s">
        <v>141</v>
      </c>
      <c r="L475" s="44"/>
      <c r="M475" s="221" t="s">
        <v>1</v>
      </c>
      <c r="N475" s="222" t="s">
        <v>42</v>
      </c>
      <c r="O475" s="91"/>
      <c r="P475" s="223">
        <f>O475*H475</f>
        <v>0</v>
      </c>
      <c r="Q475" s="223">
        <v>2.0000000000000002E-05</v>
      </c>
      <c r="R475" s="223">
        <f>Q475*H475</f>
        <v>0.00030000000000000003</v>
      </c>
      <c r="S475" s="223">
        <v>0</v>
      </c>
      <c r="T475" s="224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5" t="s">
        <v>217</v>
      </c>
      <c r="AT475" s="225" t="s">
        <v>137</v>
      </c>
      <c r="AU475" s="225" t="s">
        <v>143</v>
      </c>
      <c r="AY475" s="17" t="s">
        <v>134</v>
      </c>
      <c r="BE475" s="226">
        <f>IF(N475="základní",J475,0)</f>
        <v>0</v>
      </c>
      <c r="BF475" s="226">
        <f>IF(N475="snížená",J475,0)</f>
        <v>0</v>
      </c>
      <c r="BG475" s="226">
        <f>IF(N475="zákl. přenesená",J475,0)</f>
        <v>0</v>
      </c>
      <c r="BH475" s="226">
        <f>IF(N475="sníž. přenesená",J475,0)</f>
        <v>0</v>
      </c>
      <c r="BI475" s="226">
        <f>IF(N475="nulová",J475,0)</f>
        <v>0</v>
      </c>
      <c r="BJ475" s="17" t="s">
        <v>143</v>
      </c>
      <c r="BK475" s="226">
        <f>ROUND(I475*H475,2)</f>
        <v>0</v>
      </c>
      <c r="BL475" s="17" t="s">
        <v>217</v>
      </c>
      <c r="BM475" s="225" t="s">
        <v>1069</v>
      </c>
    </row>
    <row r="476" s="2" customFormat="1" ht="24.15" customHeight="1">
      <c r="A476" s="38"/>
      <c r="B476" s="39"/>
      <c r="C476" s="214" t="s">
        <v>1070</v>
      </c>
      <c r="D476" s="214" t="s">
        <v>137</v>
      </c>
      <c r="E476" s="215" t="s">
        <v>1071</v>
      </c>
      <c r="F476" s="216" t="s">
        <v>1072</v>
      </c>
      <c r="G476" s="217" t="s">
        <v>163</v>
      </c>
      <c r="H476" s="218">
        <v>15</v>
      </c>
      <c r="I476" s="219"/>
      <c r="J476" s="220">
        <f>ROUND(I476*H476,2)</f>
        <v>0</v>
      </c>
      <c r="K476" s="216" t="s">
        <v>141</v>
      </c>
      <c r="L476" s="44"/>
      <c r="M476" s="221" t="s">
        <v>1</v>
      </c>
      <c r="N476" s="222" t="s">
        <v>42</v>
      </c>
      <c r="O476" s="91"/>
      <c r="P476" s="223">
        <f>O476*H476</f>
        <v>0</v>
      </c>
      <c r="Q476" s="223">
        <v>2.0000000000000002E-05</v>
      </c>
      <c r="R476" s="223">
        <f>Q476*H476</f>
        <v>0.00030000000000000003</v>
      </c>
      <c r="S476" s="223">
        <v>0</v>
      </c>
      <c r="T476" s="224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5" t="s">
        <v>217</v>
      </c>
      <c r="AT476" s="225" t="s">
        <v>137</v>
      </c>
      <c r="AU476" s="225" t="s">
        <v>143</v>
      </c>
      <c r="AY476" s="17" t="s">
        <v>134</v>
      </c>
      <c r="BE476" s="226">
        <f>IF(N476="základní",J476,0)</f>
        <v>0</v>
      </c>
      <c r="BF476" s="226">
        <f>IF(N476="snížená",J476,0)</f>
        <v>0</v>
      </c>
      <c r="BG476" s="226">
        <f>IF(N476="zákl. přenesená",J476,0)</f>
        <v>0</v>
      </c>
      <c r="BH476" s="226">
        <f>IF(N476="sníž. přenesená",J476,0)</f>
        <v>0</v>
      </c>
      <c r="BI476" s="226">
        <f>IF(N476="nulová",J476,0)</f>
        <v>0</v>
      </c>
      <c r="BJ476" s="17" t="s">
        <v>143</v>
      </c>
      <c r="BK476" s="226">
        <f>ROUND(I476*H476,2)</f>
        <v>0</v>
      </c>
      <c r="BL476" s="17" t="s">
        <v>217</v>
      </c>
      <c r="BM476" s="225" t="s">
        <v>1073</v>
      </c>
    </row>
    <row r="477" s="2" customFormat="1" ht="37.8" customHeight="1">
      <c r="A477" s="38"/>
      <c r="B477" s="39"/>
      <c r="C477" s="214" t="s">
        <v>1074</v>
      </c>
      <c r="D477" s="214" t="s">
        <v>137</v>
      </c>
      <c r="E477" s="215" t="s">
        <v>1075</v>
      </c>
      <c r="F477" s="216" t="s">
        <v>1076</v>
      </c>
      <c r="G477" s="217" t="s">
        <v>163</v>
      </c>
      <c r="H477" s="218">
        <v>15</v>
      </c>
      <c r="I477" s="219"/>
      <c r="J477" s="220">
        <f>ROUND(I477*H477,2)</f>
        <v>0</v>
      </c>
      <c r="K477" s="216" t="s">
        <v>141</v>
      </c>
      <c r="L477" s="44"/>
      <c r="M477" s="221" t="s">
        <v>1</v>
      </c>
      <c r="N477" s="222" t="s">
        <v>42</v>
      </c>
      <c r="O477" s="91"/>
      <c r="P477" s="223">
        <f>O477*H477</f>
        <v>0</v>
      </c>
      <c r="Q477" s="223">
        <v>2.0000000000000002E-05</v>
      </c>
      <c r="R477" s="223">
        <f>Q477*H477</f>
        <v>0.00030000000000000003</v>
      </c>
      <c r="S477" s="223">
        <v>0</v>
      </c>
      <c r="T477" s="224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25" t="s">
        <v>217</v>
      </c>
      <c r="AT477" s="225" t="s">
        <v>137</v>
      </c>
      <c r="AU477" s="225" t="s">
        <v>143</v>
      </c>
      <c r="AY477" s="17" t="s">
        <v>134</v>
      </c>
      <c r="BE477" s="226">
        <f>IF(N477="základní",J477,0)</f>
        <v>0</v>
      </c>
      <c r="BF477" s="226">
        <f>IF(N477="snížená",J477,0)</f>
        <v>0</v>
      </c>
      <c r="BG477" s="226">
        <f>IF(N477="zákl. přenesená",J477,0)</f>
        <v>0</v>
      </c>
      <c r="BH477" s="226">
        <f>IF(N477="sníž. přenesená",J477,0)</f>
        <v>0</v>
      </c>
      <c r="BI477" s="226">
        <f>IF(N477="nulová",J477,0)</f>
        <v>0</v>
      </c>
      <c r="BJ477" s="17" t="s">
        <v>143</v>
      </c>
      <c r="BK477" s="226">
        <f>ROUND(I477*H477,2)</f>
        <v>0</v>
      </c>
      <c r="BL477" s="17" t="s">
        <v>217</v>
      </c>
      <c r="BM477" s="225" t="s">
        <v>1077</v>
      </c>
    </row>
    <row r="478" s="2" customFormat="1" ht="33" customHeight="1">
      <c r="A478" s="38"/>
      <c r="B478" s="39"/>
      <c r="C478" s="214" t="s">
        <v>1078</v>
      </c>
      <c r="D478" s="214" t="s">
        <v>137</v>
      </c>
      <c r="E478" s="215" t="s">
        <v>1079</v>
      </c>
      <c r="F478" s="216" t="s">
        <v>1080</v>
      </c>
      <c r="G478" s="217" t="s">
        <v>163</v>
      </c>
      <c r="H478" s="218">
        <v>15</v>
      </c>
      <c r="I478" s="219"/>
      <c r="J478" s="220">
        <f>ROUND(I478*H478,2)</f>
        <v>0</v>
      </c>
      <c r="K478" s="216" t="s">
        <v>141</v>
      </c>
      <c r="L478" s="44"/>
      <c r="M478" s="221" t="s">
        <v>1</v>
      </c>
      <c r="N478" s="222" t="s">
        <v>42</v>
      </c>
      <c r="O478" s="91"/>
      <c r="P478" s="223">
        <f>O478*H478</f>
        <v>0</v>
      </c>
      <c r="Q478" s="223">
        <v>3.0000000000000001E-05</v>
      </c>
      <c r="R478" s="223">
        <f>Q478*H478</f>
        <v>0.00044999999999999999</v>
      </c>
      <c r="S478" s="223">
        <v>0</v>
      </c>
      <c r="T478" s="224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25" t="s">
        <v>217</v>
      </c>
      <c r="AT478" s="225" t="s">
        <v>137</v>
      </c>
      <c r="AU478" s="225" t="s">
        <v>143</v>
      </c>
      <c r="AY478" s="17" t="s">
        <v>134</v>
      </c>
      <c r="BE478" s="226">
        <f>IF(N478="základní",J478,0)</f>
        <v>0</v>
      </c>
      <c r="BF478" s="226">
        <f>IF(N478="snížená",J478,0)</f>
        <v>0</v>
      </c>
      <c r="BG478" s="226">
        <f>IF(N478="zákl. přenesená",J478,0)</f>
        <v>0</v>
      </c>
      <c r="BH478" s="226">
        <f>IF(N478="sníž. přenesená",J478,0)</f>
        <v>0</v>
      </c>
      <c r="BI478" s="226">
        <f>IF(N478="nulová",J478,0)</f>
        <v>0</v>
      </c>
      <c r="BJ478" s="17" t="s">
        <v>143</v>
      </c>
      <c r="BK478" s="226">
        <f>ROUND(I478*H478,2)</f>
        <v>0</v>
      </c>
      <c r="BL478" s="17" t="s">
        <v>217</v>
      </c>
      <c r="BM478" s="225" t="s">
        <v>1081</v>
      </c>
    </row>
    <row r="479" s="12" customFormat="1" ht="22.8" customHeight="1">
      <c r="A479" s="12"/>
      <c r="B479" s="198"/>
      <c r="C479" s="199"/>
      <c r="D479" s="200" t="s">
        <v>75</v>
      </c>
      <c r="E479" s="212" t="s">
        <v>1082</v>
      </c>
      <c r="F479" s="212" t="s">
        <v>1083</v>
      </c>
      <c r="G479" s="199"/>
      <c r="H479" s="199"/>
      <c r="I479" s="202"/>
      <c r="J479" s="213">
        <f>BK479</f>
        <v>0</v>
      </c>
      <c r="K479" s="199"/>
      <c r="L479" s="204"/>
      <c r="M479" s="205"/>
      <c r="N479" s="206"/>
      <c r="O479" s="206"/>
      <c r="P479" s="207">
        <f>SUM(P480:P502)</f>
        <v>0</v>
      </c>
      <c r="Q479" s="206"/>
      <c r="R479" s="207">
        <f>SUM(R480:R502)</f>
        <v>0.39229092000000004</v>
      </c>
      <c r="S479" s="206"/>
      <c r="T479" s="208">
        <f>SUM(T480:T502)</f>
        <v>0.07247242000000001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09" t="s">
        <v>143</v>
      </c>
      <c r="AT479" s="210" t="s">
        <v>75</v>
      </c>
      <c r="AU479" s="210" t="s">
        <v>84</v>
      </c>
      <c r="AY479" s="209" t="s">
        <v>134</v>
      </c>
      <c r="BK479" s="211">
        <f>SUM(BK480:BK502)</f>
        <v>0</v>
      </c>
    </row>
    <row r="480" s="2" customFormat="1" ht="16.5" customHeight="1">
      <c r="A480" s="38"/>
      <c r="B480" s="39"/>
      <c r="C480" s="214" t="s">
        <v>1084</v>
      </c>
      <c r="D480" s="214" t="s">
        <v>137</v>
      </c>
      <c r="E480" s="215" t="s">
        <v>1085</v>
      </c>
      <c r="F480" s="216" t="s">
        <v>1086</v>
      </c>
      <c r="G480" s="217" t="s">
        <v>153</v>
      </c>
      <c r="H480" s="218">
        <v>233.78200000000001</v>
      </c>
      <c r="I480" s="219"/>
      <c r="J480" s="220">
        <f>ROUND(I480*H480,2)</f>
        <v>0</v>
      </c>
      <c r="K480" s="216" t="s">
        <v>141</v>
      </c>
      <c r="L480" s="44"/>
      <c r="M480" s="221" t="s">
        <v>1</v>
      </c>
      <c r="N480" s="222" t="s">
        <v>42</v>
      </c>
      <c r="O480" s="91"/>
      <c r="P480" s="223">
        <f>O480*H480</f>
        <v>0</v>
      </c>
      <c r="Q480" s="223">
        <v>0.001</v>
      </c>
      <c r="R480" s="223">
        <f>Q480*H480</f>
        <v>0.23378200000000002</v>
      </c>
      <c r="S480" s="223">
        <v>0.00031</v>
      </c>
      <c r="T480" s="224">
        <f>S480*H480</f>
        <v>0.07247242000000001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5" t="s">
        <v>217</v>
      </c>
      <c r="AT480" s="225" t="s">
        <v>137</v>
      </c>
      <c r="AU480" s="225" t="s">
        <v>143</v>
      </c>
      <c r="AY480" s="17" t="s">
        <v>134</v>
      </c>
      <c r="BE480" s="226">
        <f>IF(N480="základní",J480,0)</f>
        <v>0</v>
      </c>
      <c r="BF480" s="226">
        <f>IF(N480="snížená",J480,0)</f>
        <v>0</v>
      </c>
      <c r="BG480" s="226">
        <f>IF(N480="zákl. přenesená",J480,0)</f>
        <v>0</v>
      </c>
      <c r="BH480" s="226">
        <f>IF(N480="sníž. přenesená",J480,0)</f>
        <v>0</v>
      </c>
      <c r="BI480" s="226">
        <f>IF(N480="nulová",J480,0)</f>
        <v>0</v>
      </c>
      <c r="BJ480" s="17" t="s">
        <v>143</v>
      </c>
      <c r="BK480" s="226">
        <f>ROUND(I480*H480,2)</f>
        <v>0</v>
      </c>
      <c r="BL480" s="17" t="s">
        <v>217</v>
      </c>
      <c r="BM480" s="225" t="s">
        <v>1087</v>
      </c>
    </row>
    <row r="481" s="14" customFormat="1">
      <c r="A481" s="14"/>
      <c r="B481" s="238"/>
      <c r="C481" s="239"/>
      <c r="D481" s="229" t="s">
        <v>145</v>
      </c>
      <c r="E481" s="240" t="s">
        <v>1</v>
      </c>
      <c r="F481" s="241" t="s">
        <v>1088</v>
      </c>
      <c r="G481" s="239"/>
      <c r="H481" s="242">
        <v>49.689999999999998</v>
      </c>
      <c r="I481" s="243"/>
      <c r="J481" s="239"/>
      <c r="K481" s="239"/>
      <c r="L481" s="244"/>
      <c r="M481" s="245"/>
      <c r="N481" s="246"/>
      <c r="O481" s="246"/>
      <c r="P481" s="246"/>
      <c r="Q481" s="246"/>
      <c r="R481" s="246"/>
      <c r="S481" s="246"/>
      <c r="T481" s="247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8" t="s">
        <v>145</v>
      </c>
      <c r="AU481" s="248" t="s">
        <v>143</v>
      </c>
      <c r="AV481" s="14" t="s">
        <v>143</v>
      </c>
      <c r="AW481" s="14" t="s">
        <v>32</v>
      </c>
      <c r="AX481" s="14" t="s">
        <v>76</v>
      </c>
      <c r="AY481" s="248" t="s">
        <v>134</v>
      </c>
    </row>
    <row r="482" s="13" customFormat="1">
      <c r="A482" s="13"/>
      <c r="B482" s="227"/>
      <c r="C482" s="228"/>
      <c r="D482" s="229" t="s">
        <v>145</v>
      </c>
      <c r="E482" s="230" t="s">
        <v>1</v>
      </c>
      <c r="F482" s="231" t="s">
        <v>1089</v>
      </c>
      <c r="G482" s="228"/>
      <c r="H482" s="230" t="s">
        <v>1</v>
      </c>
      <c r="I482" s="232"/>
      <c r="J482" s="228"/>
      <c r="K482" s="228"/>
      <c r="L482" s="233"/>
      <c r="M482" s="234"/>
      <c r="N482" s="235"/>
      <c r="O482" s="235"/>
      <c r="P482" s="235"/>
      <c r="Q482" s="235"/>
      <c r="R482" s="235"/>
      <c r="S482" s="235"/>
      <c r="T482" s="236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7" t="s">
        <v>145</v>
      </c>
      <c r="AU482" s="237" t="s">
        <v>143</v>
      </c>
      <c r="AV482" s="13" t="s">
        <v>84</v>
      </c>
      <c r="AW482" s="13" t="s">
        <v>32</v>
      </c>
      <c r="AX482" s="13" t="s">
        <v>76</v>
      </c>
      <c r="AY482" s="237" t="s">
        <v>134</v>
      </c>
    </row>
    <row r="483" s="14" customFormat="1">
      <c r="A483" s="14"/>
      <c r="B483" s="238"/>
      <c r="C483" s="239"/>
      <c r="D483" s="229" t="s">
        <v>145</v>
      </c>
      <c r="E483" s="240" t="s">
        <v>1</v>
      </c>
      <c r="F483" s="241" t="s">
        <v>198</v>
      </c>
      <c r="G483" s="239"/>
      <c r="H483" s="242">
        <v>30.852</v>
      </c>
      <c r="I483" s="243"/>
      <c r="J483" s="239"/>
      <c r="K483" s="239"/>
      <c r="L483" s="244"/>
      <c r="M483" s="245"/>
      <c r="N483" s="246"/>
      <c r="O483" s="246"/>
      <c r="P483" s="246"/>
      <c r="Q483" s="246"/>
      <c r="R483" s="246"/>
      <c r="S483" s="246"/>
      <c r="T483" s="247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8" t="s">
        <v>145</v>
      </c>
      <c r="AU483" s="248" t="s">
        <v>143</v>
      </c>
      <c r="AV483" s="14" t="s">
        <v>143</v>
      </c>
      <c r="AW483" s="14" t="s">
        <v>32</v>
      </c>
      <c r="AX483" s="14" t="s">
        <v>76</v>
      </c>
      <c r="AY483" s="248" t="s">
        <v>134</v>
      </c>
    </row>
    <row r="484" s="14" customFormat="1">
      <c r="A484" s="14"/>
      <c r="B484" s="238"/>
      <c r="C484" s="239"/>
      <c r="D484" s="229" t="s">
        <v>145</v>
      </c>
      <c r="E484" s="240" t="s">
        <v>1</v>
      </c>
      <c r="F484" s="241" t="s">
        <v>199</v>
      </c>
      <c r="G484" s="239"/>
      <c r="H484" s="242">
        <v>14.52</v>
      </c>
      <c r="I484" s="243"/>
      <c r="J484" s="239"/>
      <c r="K484" s="239"/>
      <c r="L484" s="244"/>
      <c r="M484" s="245"/>
      <c r="N484" s="246"/>
      <c r="O484" s="246"/>
      <c r="P484" s="246"/>
      <c r="Q484" s="246"/>
      <c r="R484" s="246"/>
      <c r="S484" s="246"/>
      <c r="T484" s="247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8" t="s">
        <v>145</v>
      </c>
      <c r="AU484" s="248" t="s">
        <v>143</v>
      </c>
      <c r="AV484" s="14" t="s">
        <v>143</v>
      </c>
      <c r="AW484" s="14" t="s">
        <v>32</v>
      </c>
      <c r="AX484" s="14" t="s">
        <v>76</v>
      </c>
      <c r="AY484" s="248" t="s">
        <v>134</v>
      </c>
    </row>
    <row r="485" s="14" customFormat="1">
      <c r="A485" s="14"/>
      <c r="B485" s="238"/>
      <c r="C485" s="239"/>
      <c r="D485" s="229" t="s">
        <v>145</v>
      </c>
      <c r="E485" s="240" t="s">
        <v>1</v>
      </c>
      <c r="F485" s="241" t="s">
        <v>1090</v>
      </c>
      <c r="G485" s="239"/>
      <c r="H485" s="242">
        <v>13.199999999999999</v>
      </c>
      <c r="I485" s="243"/>
      <c r="J485" s="239"/>
      <c r="K485" s="239"/>
      <c r="L485" s="244"/>
      <c r="M485" s="245"/>
      <c r="N485" s="246"/>
      <c r="O485" s="246"/>
      <c r="P485" s="246"/>
      <c r="Q485" s="246"/>
      <c r="R485" s="246"/>
      <c r="S485" s="246"/>
      <c r="T485" s="247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8" t="s">
        <v>145</v>
      </c>
      <c r="AU485" s="248" t="s">
        <v>143</v>
      </c>
      <c r="AV485" s="14" t="s">
        <v>143</v>
      </c>
      <c r="AW485" s="14" t="s">
        <v>32</v>
      </c>
      <c r="AX485" s="14" t="s">
        <v>76</v>
      </c>
      <c r="AY485" s="248" t="s">
        <v>134</v>
      </c>
    </row>
    <row r="486" s="14" customFormat="1">
      <c r="A486" s="14"/>
      <c r="B486" s="238"/>
      <c r="C486" s="239"/>
      <c r="D486" s="229" t="s">
        <v>145</v>
      </c>
      <c r="E486" s="240" t="s">
        <v>1</v>
      </c>
      <c r="F486" s="241" t="s">
        <v>1091</v>
      </c>
      <c r="G486" s="239"/>
      <c r="H486" s="242">
        <v>14.460000000000001</v>
      </c>
      <c r="I486" s="243"/>
      <c r="J486" s="239"/>
      <c r="K486" s="239"/>
      <c r="L486" s="244"/>
      <c r="M486" s="245"/>
      <c r="N486" s="246"/>
      <c r="O486" s="246"/>
      <c r="P486" s="246"/>
      <c r="Q486" s="246"/>
      <c r="R486" s="246"/>
      <c r="S486" s="246"/>
      <c r="T486" s="247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8" t="s">
        <v>145</v>
      </c>
      <c r="AU486" s="248" t="s">
        <v>143</v>
      </c>
      <c r="AV486" s="14" t="s">
        <v>143</v>
      </c>
      <c r="AW486" s="14" t="s">
        <v>32</v>
      </c>
      <c r="AX486" s="14" t="s">
        <v>76</v>
      </c>
      <c r="AY486" s="248" t="s">
        <v>134</v>
      </c>
    </row>
    <row r="487" s="14" customFormat="1">
      <c r="A487" s="14"/>
      <c r="B487" s="238"/>
      <c r="C487" s="239"/>
      <c r="D487" s="229" t="s">
        <v>145</v>
      </c>
      <c r="E487" s="240" t="s">
        <v>1</v>
      </c>
      <c r="F487" s="241" t="s">
        <v>1092</v>
      </c>
      <c r="G487" s="239"/>
      <c r="H487" s="242">
        <v>57.240000000000002</v>
      </c>
      <c r="I487" s="243"/>
      <c r="J487" s="239"/>
      <c r="K487" s="239"/>
      <c r="L487" s="244"/>
      <c r="M487" s="245"/>
      <c r="N487" s="246"/>
      <c r="O487" s="246"/>
      <c r="P487" s="246"/>
      <c r="Q487" s="246"/>
      <c r="R487" s="246"/>
      <c r="S487" s="246"/>
      <c r="T487" s="247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8" t="s">
        <v>145</v>
      </c>
      <c r="AU487" s="248" t="s">
        <v>143</v>
      </c>
      <c r="AV487" s="14" t="s">
        <v>143</v>
      </c>
      <c r="AW487" s="14" t="s">
        <v>32</v>
      </c>
      <c r="AX487" s="14" t="s">
        <v>76</v>
      </c>
      <c r="AY487" s="248" t="s">
        <v>134</v>
      </c>
    </row>
    <row r="488" s="14" customFormat="1">
      <c r="A488" s="14"/>
      <c r="B488" s="238"/>
      <c r="C488" s="239"/>
      <c r="D488" s="229" t="s">
        <v>145</v>
      </c>
      <c r="E488" s="240" t="s">
        <v>1</v>
      </c>
      <c r="F488" s="241" t="s">
        <v>203</v>
      </c>
      <c r="G488" s="239"/>
      <c r="H488" s="242">
        <v>53.82</v>
      </c>
      <c r="I488" s="243"/>
      <c r="J488" s="239"/>
      <c r="K488" s="239"/>
      <c r="L488" s="244"/>
      <c r="M488" s="245"/>
      <c r="N488" s="246"/>
      <c r="O488" s="246"/>
      <c r="P488" s="246"/>
      <c r="Q488" s="246"/>
      <c r="R488" s="246"/>
      <c r="S488" s="246"/>
      <c r="T488" s="247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8" t="s">
        <v>145</v>
      </c>
      <c r="AU488" s="248" t="s">
        <v>143</v>
      </c>
      <c r="AV488" s="14" t="s">
        <v>143</v>
      </c>
      <c r="AW488" s="14" t="s">
        <v>32</v>
      </c>
      <c r="AX488" s="14" t="s">
        <v>76</v>
      </c>
      <c r="AY488" s="248" t="s">
        <v>134</v>
      </c>
    </row>
    <row r="489" s="15" customFormat="1">
      <c r="A489" s="15"/>
      <c r="B489" s="249"/>
      <c r="C489" s="250"/>
      <c r="D489" s="229" t="s">
        <v>145</v>
      </c>
      <c r="E489" s="251" t="s">
        <v>1</v>
      </c>
      <c r="F489" s="252" t="s">
        <v>147</v>
      </c>
      <c r="G489" s="250"/>
      <c r="H489" s="253">
        <v>233.78200000000001</v>
      </c>
      <c r="I489" s="254"/>
      <c r="J489" s="250"/>
      <c r="K489" s="250"/>
      <c r="L489" s="255"/>
      <c r="M489" s="256"/>
      <c r="N489" s="257"/>
      <c r="O489" s="257"/>
      <c r="P489" s="257"/>
      <c r="Q489" s="257"/>
      <c r="R489" s="257"/>
      <c r="S489" s="257"/>
      <c r="T489" s="258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59" t="s">
        <v>145</v>
      </c>
      <c r="AU489" s="259" t="s">
        <v>143</v>
      </c>
      <c r="AV489" s="15" t="s">
        <v>142</v>
      </c>
      <c r="AW489" s="15" t="s">
        <v>32</v>
      </c>
      <c r="AX489" s="15" t="s">
        <v>84</v>
      </c>
      <c r="AY489" s="259" t="s">
        <v>134</v>
      </c>
    </row>
    <row r="490" s="2" customFormat="1" ht="24.15" customHeight="1">
      <c r="A490" s="38"/>
      <c r="B490" s="39"/>
      <c r="C490" s="214" t="s">
        <v>1093</v>
      </c>
      <c r="D490" s="214" t="s">
        <v>137</v>
      </c>
      <c r="E490" s="215" t="s">
        <v>1094</v>
      </c>
      <c r="F490" s="216" t="s">
        <v>1095</v>
      </c>
      <c r="G490" s="217" t="s">
        <v>153</v>
      </c>
      <c r="H490" s="218">
        <v>233.78200000000001</v>
      </c>
      <c r="I490" s="219"/>
      <c r="J490" s="220">
        <f>ROUND(I490*H490,2)</f>
        <v>0</v>
      </c>
      <c r="K490" s="216" t="s">
        <v>141</v>
      </c>
      <c r="L490" s="44"/>
      <c r="M490" s="221" t="s">
        <v>1</v>
      </c>
      <c r="N490" s="222" t="s">
        <v>42</v>
      </c>
      <c r="O490" s="91"/>
      <c r="P490" s="223">
        <f>O490*H490</f>
        <v>0</v>
      </c>
      <c r="Q490" s="223">
        <v>0</v>
      </c>
      <c r="R490" s="223">
        <f>Q490*H490</f>
        <v>0</v>
      </c>
      <c r="S490" s="223">
        <v>0</v>
      </c>
      <c r="T490" s="224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25" t="s">
        <v>217</v>
      </c>
      <c r="AT490" s="225" t="s">
        <v>137</v>
      </c>
      <c r="AU490" s="225" t="s">
        <v>143</v>
      </c>
      <c r="AY490" s="17" t="s">
        <v>134</v>
      </c>
      <c r="BE490" s="226">
        <f>IF(N490="základní",J490,0)</f>
        <v>0</v>
      </c>
      <c r="BF490" s="226">
        <f>IF(N490="snížená",J490,0)</f>
        <v>0</v>
      </c>
      <c r="BG490" s="226">
        <f>IF(N490="zákl. přenesená",J490,0)</f>
        <v>0</v>
      </c>
      <c r="BH490" s="226">
        <f>IF(N490="sníž. přenesená",J490,0)</f>
        <v>0</v>
      </c>
      <c r="BI490" s="226">
        <f>IF(N490="nulová",J490,0)</f>
        <v>0</v>
      </c>
      <c r="BJ490" s="17" t="s">
        <v>143</v>
      </c>
      <c r="BK490" s="226">
        <f>ROUND(I490*H490,2)</f>
        <v>0</v>
      </c>
      <c r="BL490" s="17" t="s">
        <v>217</v>
      </c>
      <c r="BM490" s="225" t="s">
        <v>1096</v>
      </c>
    </row>
    <row r="491" s="2" customFormat="1" ht="24.15" customHeight="1">
      <c r="A491" s="38"/>
      <c r="B491" s="39"/>
      <c r="C491" s="214" t="s">
        <v>1097</v>
      </c>
      <c r="D491" s="214" t="s">
        <v>137</v>
      </c>
      <c r="E491" s="215" t="s">
        <v>1098</v>
      </c>
      <c r="F491" s="216" t="s">
        <v>1099</v>
      </c>
      <c r="G491" s="217" t="s">
        <v>153</v>
      </c>
      <c r="H491" s="218">
        <v>223.25200000000001</v>
      </c>
      <c r="I491" s="219"/>
      <c r="J491" s="220">
        <f>ROUND(I491*H491,2)</f>
        <v>0</v>
      </c>
      <c r="K491" s="216" t="s">
        <v>141</v>
      </c>
      <c r="L491" s="44"/>
      <c r="M491" s="221" t="s">
        <v>1</v>
      </c>
      <c r="N491" s="222" t="s">
        <v>42</v>
      </c>
      <c r="O491" s="91"/>
      <c r="P491" s="223">
        <f>O491*H491</f>
        <v>0</v>
      </c>
      <c r="Q491" s="223">
        <v>0.00021000000000000001</v>
      </c>
      <c r="R491" s="223">
        <f>Q491*H491</f>
        <v>0.046882920000000002</v>
      </c>
      <c r="S491" s="223">
        <v>0</v>
      </c>
      <c r="T491" s="224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25" t="s">
        <v>217</v>
      </c>
      <c r="AT491" s="225" t="s">
        <v>137</v>
      </c>
      <c r="AU491" s="225" t="s">
        <v>143</v>
      </c>
      <c r="AY491" s="17" t="s">
        <v>134</v>
      </c>
      <c r="BE491" s="226">
        <f>IF(N491="základní",J491,0)</f>
        <v>0</v>
      </c>
      <c r="BF491" s="226">
        <f>IF(N491="snížená",J491,0)</f>
        <v>0</v>
      </c>
      <c r="BG491" s="226">
        <f>IF(N491="zákl. přenesená",J491,0)</f>
        <v>0</v>
      </c>
      <c r="BH491" s="226">
        <f>IF(N491="sníž. přenesená",J491,0)</f>
        <v>0</v>
      </c>
      <c r="BI491" s="226">
        <f>IF(N491="nulová",J491,0)</f>
        <v>0</v>
      </c>
      <c r="BJ491" s="17" t="s">
        <v>143</v>
      </c>
      <c r="BK491" s="226">
        <f>ROUND(I491*H491,2)</f>
        <v>0</v>
      </c>
      <c r="BL491" s="17" t="s">
        <v>217</v>
      </c>
      <c r="BM491" s="225" t="s">
        <v>1100</v>
      </c>
    </row>
    <row r="492" s="14" customFormat="1">
      <c r="A492" s="14"/>
      <c r="B492" s="238"/>
      <c r="C492" s="239"/>
      <c r="D492" s="229" t="s">
        <v>145</v>
      </c>
      <c r="E492" s="240" t="s">
        <v>1</v>
      </c>
      <c r="F492" s="241" t="s">
        <v>1101</v>
      </c>
      <c r="G492" s="239"/>
      <c r="H492" s="242">
        <v>49.479999999999997</v>
      </c>
      <c r="I492" s="243"/>
      <c r="J492" s="239"/>
      <c r="K492" s="239"/>
      <c r="L492" s="244"/>
      <c r="M492" s="245"/>
      <c r="N492" s="246"/>
      <c r="O492" s="246"/>
      <c r="P492" s="246"/>
      <c r="Q492" s="246"/>
      <c r="R492" s="246"/>
      <c r="S492" s="246"/>
      <c r="T492" s="247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8" t="s">
        <v>145</v>
      </c>
      <c r="AU492" s="248" t="s">
        <v>143</v>
      </c>
      <c r="AV492" s="14" t="s">
        <v>143</v>
      </c>
      <c r="AW492" s="14" t="s">
        <v>32</v>
      </c>
      <c r="AX492" s="14" t="s">
        <v>76</v>
      </c>
      <c r="AY492" s="248" t="s">
        <v>134</v>
      </c>
    </row>
    <row r="493" s="13" customFormat="1">
      <c r="A493" s="13"/>
      <c r="B493" s="227"/>
      <c r="C493" s="228"/>
      <c r="D493" s="229" t="s">
        <v>145</v>
      </c>
      <c r="E493" s="230" t="s">
        <v>1</v>
      </c>
      <c r="F493" s="231" t="s">
        <v>1089</v>
      </c>
      <c r="G493" s="228"/>
      <c r="H493" s="230" t="s">
        <v>1</v>
      </c>
      <c r="I493" s="232"/>
      <c r="J493" s="228"/>
      <c r="K493" s="228"/>
      <c r="L493" s="233"/>
      <c r="M493" s="234"/>
      <c r="N493" s="235"/>
      <c r="O493" s="235"/>
      <c r="P493" s="235"/>
      <c r="Q493" s="235"/>
      <c r="R493" s="235"/>
      <c r="S493" s="235"/>
      <c r="T493" s="236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7" t="s">
        <v>145</v>
      </c>
      <c r="AU493" s="237" t="s">
        <v>143</v>
      </c>
      <c r="AV493" s="13" t="s">
        <v>84</v>
      </c>
      <c r="AW493" s="13" t="s">
        <v>32</v>
      </c>
      <c r="AX493" s="13" t="s">
        <v>76</v>
      </c>
      <c r="AY493" s="237" t="s">
        <v>134</v>
      </c>
    </row>
    <row r="494" s="14" customFormat="1">
      <c r="A494" s="14"/>
      <c r="B494" s="238"/>
      <c r="C494" s="239"/>
      <c r="D494" s="229" t="s">
        <v>145</v>
      </c>
      <c r="E494" s="240" t="s">
        <v>1</v>
      </c>
      <c r="F494" s="241" t="s">
        <v>198</v>
      </c>
      <c r="G494" s="239"/>
      <c r="H494" s="242">
        <v>30.852</v>
      </c>
      <c r="I494" s="243"/>
      <c r="J494" s="239"/>
      <c r="K494" s="239"/>
      <c r="L494" s="244"/>
      <c r="M494" s="245"/>
      <c r="N494" s="246"/>
      <c r="O494" s="246"/>
      <c r="P494" s="246"/>
      <c r="Q494" s="246"/>
      <c r="R494" s="246"/>
      <c r="S494" s="246"/>
      <c r="T494" s="247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8" t="s">
        <v>145</v>
      </c>
      <c r="AU494" s="248" t="s">
        <v>143</v>
      </c>
      <c r="AV494" s="14" t="s">
        <v>143</v>
      </c>
      <c r="AW494" s="14" t="s">
        <v>32</v>
      </c>
      <c r="AX494" s="14" t="s">
        <v>76</v>
      </c>
      <c r="AY494" s="248" t="s">
        <v>134</v>
      </c>
    </row>
    <row r="495" s="14" customFormat="1">
      <c r="A495" s="14"/>
      <c r="B495" s="238"/>
      <c r="C495" s="239"/>
      <c r="D495" s="229" t="s">
        <v>145</v>
      </c>
      <c r="E495" s="240" t="s">
        <v>1</v>
      </c>
      <c r="F495" s="241" t="s">
        <v>199</v>
      </c>
      <c r="G495" s="239"/>
      <c r="H495" s="242">
        <v>14.52</v>
      </c>
      <c r="I495" s="243"/>
      <c r="J495" s="239"/>
      <c r="K495" s="239"/>
      <c r="L495" s="244"/>
      <c r="M495" s="245"/>
      <c r="N495" s="246"/>
      <c r="O495" s="246"/>
      <c r="P495" s="246"/>
      <c r="Q495" s="246"/>
      <c r="R495" s="246"/>
      <c r="S495" s="246"/>
      <c r="T495" s="247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8" t="s">
        <v>145</v>
      </c>
      <c r="AU495" s="248" t="s">
        <v>143</v>
      </c>
      <c r="AV495" s="14" t="s">
        <v>143</v>
      </c>
      <c r="AW495" s="14" t="s">
        <v>32</v>
      </c>
      <c r="AX495" s="14" t="s">
        <v>76</v>
      </c>
      <c r="AY495" s="248" t="s">
        <v>134</v>
      </c>
    </row>
    <row r="496" s="14" customFormat="1">
      <c r="A496" s="14"/>
      <c r="B496" s="238"/>
      <c r="C496" s="239"/>
      <c r="D496" s="229" t="s">
        <v>145</v>
      </c>
      <c r="E496" s="240" t="s">
        <v>1</v>
      </c>
      <c r="F496" s="241" t="s">
        <v>200</v>
      </c>
      <c r="G496" s="239"/>
      <c r="H496" s="242">
        <v>6.5999999999999996</v>
      </c>
      <c r="I496" s="243"/>
      <c r="J496" s="239"/>
      <c r="K496" s="239"/>
      <c r="L496" s="244"/>
      <c r="M496" s="245"/>
      <c r="N496" s="246"/>
      <c r="O496" s="246"/>
      <c r="P496" s="246"/>
      <c r="Q496" s="246"/>
      <c r="R496" s="246"/>
      <c r="S496" s="246"/>
      <c r="T496" s="247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8" t="s">
        <v>145</v>
      </c>
      <c r="AU496" s="248" t="s">
        <v>143</v>
      </c>
      <c r="AV496" s="14" t="s">
        <v>143</v>
      </c>
      <c r="AW496" s="14" t="s">
        <v>32</v>
      </c>
      <c r="AX496" s="14" t="s">
        <v>76</v>
      </c>
      <c r="AY496" s="248" t="s">
        <v>134</v>
      </c>
    </row>
    <row r="497" s="14" customFormat="1">
      <c r="A497" s="14"/>
      <c r="B497" s="238"/>
      <c r="C497" s="239"/>
      <c r="D497" s="229" t="s">
        <v>145</v>
      </c>
      <c r="E497" s="240" t="s">
        <v>1</v>
      </c>
      <c r="F497" s="241" t="s">
        <v>201</v>
      </c>
      <c r="G497" s="239"/>
      <c r="H497" s="242">
        <v>57.240000000000002</v>
      </c>
      <c r="I497" s="243"/>
      <c r="J497" s="239"/>
      <c r="K497" s="239"/>
      <c r="L497" s="244"/>
      <c r="M497" s="245"/>
      <c r="N497" s="246"/>
      <c r="O497" s="246"/>
      <c r="P497" s="246"/>
      <c r="Q497" s="246"/>
      <c r="R497" s="246"/>
      <c r="S497" s="246"/>
      <c r="T497" s="247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8" t="s">
        <v>145</v>
      </c>
      <c r="AU497" s="248" t="s">
        <v>143</v>
      </c>
      <c r="AV497" s="14" t="s">
        <v>143</v>
      </c>
      <c r="AW497" s="14" t="s">
        <v>32</v>
      </c>
      <c r="AX497" s="14" t="s">
        <v>76</v>
      </c>
      <c r="AY497" s="248" t="s">
        <v>134</v>
      </c>
    </row>
    <row r="498" s="14" customFormat="1">
      <c r="A498" s="14"/>
      <c r="B498" s="238"/>
      <c r="C498" s="239"/>
      <c r="D498" s="229" t="s">
        <v>145</v>
      </c>
      <c r="E498" s="240" t="s">
        <v>1</v>
      </c>
      <c r="F498" s="241" t="s">
        <v>202</v>
      </c>
      <c r="G498" s="239"/>
      <c r="H498" s="242">
        <v>10.74</v>
      </c>
      <c r="I498" s="243"/>
      <c r="J498" s="239"/>
      <c r="K498" s="239"/>
      <c r="L498" s="244"/>
      <c r="M498" s="245"/>
      <c r="N498" s="246"/>
      <c r="O498" s="246"/>
      <c r="P498" s="246"/>
      <c r="Q498" s="246"/>
      <c r="R498" s="246"/>
      <c r="S498" s="246"/>
      <c r="T498" s="247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8" t="s">
        <v>145</v>
      </c>
      <c r="AU498" s="248" t="s">
        <v>143</v>
      </c>
      <c r="AV498" s="14" t="s">
        <v>143</v>
      </c>
      <c r="AW498" s="14" t="s">
        <v>32</v>
      </c>
      <c r="AX498" s="14" t="s">
        <v>76</v>
      </c>
      <c r="AY498" s="248" t="s">
        <v>134</v>
      </c>
    </row>
    <row r="499" s="14" customFormat="1">
      <c r="A499" s="14"/>
      <c r="B499" s="238"/>
      <c r="C499" s="239"/>
      <c r="D499" s="229" t="s">
        <v>145</v>
      </c>
      <c r="E499" s="240" t="s">
        <v>1</v>
      </c>
      <c r="F499" s="241" t="s">
        <v>203</v>
      </c>
      <c r="G499" s="239"/>
      <c r="H499" s="242">
        <v>53.82</v>
      </c>
      <c r="I499" s="243"/>
      <c r="J499" s="239"/>
      <c r="K499" s="239"/>
      <c r="L499" s="244"/>
      <c r="M499" s="245"/>
      <c r="N499" s="246"/>
      <c r="O499" s="246"/>
      <c r="P499" s="246"/>
      <c r="Q499" s="246"/>
      <c r="R499" s="246"/>
      <c r="S499" s="246"/>
      <c r="T499" s="247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8" t="s">
        <v>145</v>
      </c>
      <c r="AU499" s="248" t="s">
        <v>143</v>
      </c>
      <c r="AV499" s="14" t="s">
        <v>143</v>
      </c>
      <c r="AW499" s="14" t="s">
        <v>32</v>
      </c>
      <c r="AX499" s="14" t="s">
        <v>76</v>
      </c>
      <c r="AY499" s="248" t="s">
        <v>134</v>
      </c>
    </row>
    <row r="500" s="15" customFormat="1">
      <c r="A500" s="15"/>
      <c r="B500" s="249"/>
      <c r="C500" s="250"/>
      <c r="D500" s="229" t="s">
        <v>145</v>
      </c>
      <c r="E500" s="251" t="s">
        <v>1</v>
      </c>
      <c r="F500" s="252" t="s">
        <v>147</v>
      </c>
      <c r="G500" s="250"/>
      <c r="H500" s="253">
        <v>223.25200000000001</v>
      </c>
      <c r="I500" s="254"/>
      <c r="J500" s="250"/>
      <c r="K500" s="250"/>
      <c r="L500" s="255"/>
      <c r="M500" s="256"/>
      <c r="N500" s="257"/>
      <c r="O500" s="257"/>
      <c r="P500" s="257"/>
      <c r="Q500" s="257"/>
      <c r="R500" s="257"/>
      <c r="S500" s="257"/>
      <c r="T500" s="258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59" t="s">
        <v>145</v>
      </c>
      <c r="AU500" s="259" t="s">
        <v>143</v>
      </c>
      <c r="AV500" s="15" t="s">
        <v>142</v>
      </c>
      <c r="AW500" s="15" t="s">
        <v>32</v>
      </c>
      <c r="AX500" s="15" t="s">
        <v>84</v>
      </c>
      <c r="AY500" s="259" t="s">
        <v>134</v>
      </c>
    </row>
    <row r="501" s="2" customFormat="1" ht="33" customHeight="1">
      <c r="A501" s="38"/>
      <c r="B501" s="39"/>
      <c r="C501" s="214" t="s">
        <v>1102</v>
      </c>
      <c r="D501" s="214" t="s">
        <v>137</v>
      </c>
      <c r="E501" s="215" t="s">
        <v>1103</v>
      </c>
      <c r="F501" s="216" t="s">
        <v>1104</v>
      </c>
      <c r="G501" s="217" t="s">
        <v>153</v>
      </c>
      <c r="H501" s="218">
        <v>223.25200000000001</v>
      </c>
      <c r="I501" s="219"/>
      <c r="J501" s="220">
        <f>ROUND(I501*H501,2)</f>
        <v>0</v>
      </c>
      <c r="K501" s="216" t="s">
        <v>141</v>
      </c>
      <c r="L501" s="44"/>
      <c r="M501" s="221" t="s">
        <v>1</v>
      </c>
      <c r="N501" s="222" t="s">
        <v>42</v>
      </c>
      <c r="O501" s="91"/>
      <c r="P501" s="223">
        <f>O501*H501</f>
        <v>0</v>
      </c>
      <c r="Q501" s="223">
        <v>0.00021000000000000001</v>
      </c>
      <c r="R501" s="223">
        <f>Q501*H501</f>
        <v>0.046882920000000002</v>
      </c>
      <c r="S501" s="223">
        <v>0</v>
      </c>
      <c r="T501" s="224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25" t="s">
        <v>217</v>
      </c>
      <c r="AT501" s="225" t="s">
        <v>137</v>
      </c>
      <c r="AU501" s="225" t="s">
        <v>143</v>
      </c>
      <c r="AY501" s="17" t="s">
        <v>134</v>
      </c>
      <c r="BE501" s="226">
        <f>IF(N501="základní",J501,0)</f>
        <v>0</v>
      </c>
      <c r="BF501" s="226">
        <f>IF(N501="snížená",J501,0)</f>
        <v>0</v>
      </c>
      <c r="BG501" s="226">
        <f>IF(N501="zákl. přenesená",J501,0)</f>
        <v>0</v>
      </c>
      <c r="BH501" s="226">
        <f>IF(N501="sníž. přenesená",J501,0)</f>
        <v>0</v>
      </c>
      <c r="BI501" s="226">
        <f>IF(N501="nulová",J501,0)</f>
        <v>0</v>
      </c>
      <c r="BJ501" s="17" t="s">
        <v>143</v>
      </c>
      <c r="BK501" s="226">
        <f>ROUND(I501*H501,2)</f>
        <v>0</v>
      </c>
      <c r="BL501" s="17" t="s">
        <v>217</v>
      </c>
      <c r="BM501" s="225" t="s">
        <v>1105</v>
      </c>
    </row>
    <row r="502" s="2" customFormat="1" ht="37.8" customHeight="1">
      <c r="A502" s="38"/>
      <c r="B502" s="39"/>
      <c r="C502" s="214" t="s">
        <v>1106</v>
      </c>
      <c r="D502" s="214" t="s">
        <v>137</v>
      </c>
      <c r="E502" s="215" t="s">
        <v>1107</v>
      </c>
      <c r="F502" s="216" t="s">
        <v>1108</v>
      </c>
      <c r="G502" s="217" t="s">
        <v>153</v>
      </c>
      <c r="H502" s="218">
        <v>223.25200000000001</v>
      </c>
      <c r="I502" s="219"/>
      <c r="J502" s="220">
        <f>ROUND(I502*H502,2)</f>
        <v>0</v>
      </c>
      <c r="K502" s="216" t="s">
        <v>141</v>
      </c>
      <c r="L502" s="44"/>
      <c r="M502" s="274" t="s">
        <v>1</v>
      </c>
      <c r="N502" s="275" t="s">
        <v>42</v>
      </c>
      <c r="O502" s="276"/>
      <c r="P502" s="277">
        <f>O502*H502</f>
        <v>0</v>
      </c>
      <c r="Q502" s="277">
        <v>0.00029</v>
      </c>
      <c r="R502" s="277">
        <f>Q502*H502</f>
        <v>0.064743080000000008</v>
      </c>
      <c r="S502" s="277">
        <v>0</v>
      </c>
      <c r="T502" s="278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25" t="s">
        <v>217</v>
      </c>
      <c r="AT502" s="225" t="s">
        <v>137</v>
      </c>
      <c r="AU502" s="225" t="s">
        <v>143</v>
      </c>
      <c r="AY502" s="17" t="s">
        <v>134</v>
      </c>
      <c r="BE502" s="226">
        <f>IF(N502="základní",J502,0)</f>
        <v>0</v>
      </c>
      <c r="BF502" s="226">
        <f>IF(N502="snížená",J502,0)</f>
        <v>0</v>
      </c>
      <c r="BG502" s="226">
        <f>IF(N502="zákl. přenesená",J502,0)</f>
        <v>0</v>
      </c>
      <c r="BH502" s="226">
        <f>IF(N502="sníž. přenesená",J502,0)</f>
        <v>0</v>
      </c>
      <c r="BI502" s="226">
        <f>IF(N502="nulová",J502,0)</f>
        <v>0</v>
      </c>
      <c r="BJ502" s="17" t="s">
        <v>143</v>
      </c>
      <c r="BK502" s="226">
        <f>ROUND(I502*H502,2)</f>
        <v>0</v>
      </c>
      <c r="BL502" s="17" t="s">
        <v>217</v>
      </c>
      <c r="BM502" s="225" t="s">
        <v>1109</v>
      </c>
    </row>
    <row r="503" s="2" customFormat="1" ht="6.96" customHeight="1">
      <c r="A503" s="38"/>
      <c r="B503" s="66"/>
      <c r="C503" s="67"/>
      <c r="D503" s="67"/>
      <c r="E503" s="67"/>
      <c r="F503" s="67"/>
      <c r="G503" s="67"/>
      <c r="H503" s="67"/>
      <c r="I503" s="67"/>
      <c r="J503" s="67"/>
      <c r="K503" s="67"/>
      <c r="L503" s="44"/>
      <c r="M503" s="38"/>
      <c r="O503" s="38"/>
      <c r="P503" s="38"/>
      <c r="Q503" s="38"/>
      <c r="R503" s="38"/>
      <c r="S503" s="38"/>
      <c r="T503" s="38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</row>
  </sheetData>
  <sheetProtection sheet="1" autoFilter="0" formatColumns="0" formatRows="0" objects="1" scenarios="1" spinCount="100000" saltValue="5FFFpcg0GiMHhNRgQMBkh+LnMtiBH+2ooWUxpbgNQ/o/DYYq6iipVM4uF9/05U8UhCl6xhRCNal+uvS0cgJn4w==" hashValue="71JBLkaCnkPJW+m6wiUlS7ql5usxUsSylWv4ImW2UHtjcwIfsBAMqt0khPcZXRVRjcWggAeyshT7Yl684K0+Eg==" algorithmName="SHA-512" password="C6F1"/>
  <autoFilter ref="C140:K502"/>
  <mergeCells count="9">
    <mergeCell ref="E7:H7"/>
    <mergeCell ref="E9:H9"/>
    <mergeCell ref="E18:H18"/>
    <mergeCell ref="E27:H27"/>
    <mergeCell ref="E85:H85"/>
    <mergeCell ref="E87:H87"/>
    <mergeCell ref="E131:H131"/>
    <mergeCell ref="E133:H13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DESKTOP-OMQ29LB\Martin</dc:creator>
  <cp:lastModifiedBy>DESKTOP-OMQ29LB\Martin</cp:lastModifiedBy>
  <dcterms:created xsi:type="dcterms:W3CDTF">2024-08-06T05:31:31Z</dcterms:created>
  <dcterms:modified xsi:type="dcterms:W3CDTF">2024-08-06T05:31:37Z</dcterms:modified>
</cp:coreProperties>
</file>