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D1_01_1 - Stavební" sheetId="2" r:id="rId2"/>
    <sheet name="D1_01_4a - Vytápění+vzduc..." sheetId="3" r:id="rId3"/>
    <sheet name="D1_01_4b - Zdravotní tech..." sheetId="4" r:id="rId4"/>
    <sheet name="D1_01_4c - Silnoproudá el..." sheetId="5" r:id="rId5"/>
    <sheet name="OVN - Ostatní a vedlejší ..." sheetId="6" r:id="rId6"/>
    <sheet name="Seznam figur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'D1_01_1 - Stavební'!$C$141:$K$658</definedName>
    <definedName name="_xlnm.Print_Area" localSheetId="1">'D1_01_1 - Stavební'!$C$4:$J$76,'D1_01_1 - Stavební'!$C$82:$J$121,'D1_01_1 - Stavební'!$C$127:$K$658</definedName>
    <definedName name="_xlnm.Print_Titles" localSheetId="1">'D1_01_1 - Stavební'!$141:$141</definedName>
    <definedName name="_xlnm._FilterDatabase" localSheetId="2" hidden="1">'D1_01_4a - Vytápění+vzduc...'!$C$123:$K$147</definedName>
    <definedName name="_xlnm.Print_Area" localSheetId="2">'D1_01_4a - Vytápění+vzduc...'!$C$4:$J$76,'D1_01_4a - Vytápění+vzduc...'!$C$82:$J$103,'D1_01_4a - Vytápění+vzduc...'!$C$109:$K$147</definedName>
    <definedName name="_xlnm.Print_Titles" localSheetId="2">'D1_01_4a - Vytápění+vzduc...'!$123:$123</definedName>
    <definedName name="_xlnm._FilterDatabase" localSheetId="3" hidden="1">'D1_01_4b - Zdravotní tech...'!$C$125:$K$196</definedName>
    <definedName name="_xlnm.Print_Area" localSheetId="3">'D1_01_4b - Zdravotní tech...'!$C$4:$J$76,'D1_01_4b - Zdravotní tech...'!$C$82:$J$105,'D1_01_4b - Zdravotní tech...'!$C$111:$K$196</definedName>
    <definedName name="_xlnm.Print_Titles" localSheetId="3">'D1_01_4b - Zdravotní tech...'!$125:$125</definedName>
    <definedName name="_xlnm._FilterDatabase" localSheetId="4" hidden="1">'D1_01_4c - Silnoproudá el...'!$C$170:$K$299</definedName>
    <definedName name="_xlnm.Print_Area" localSheetId="4">'D1_01_4c - Silnoproudá el...'!$C$4:$J$76,'D1_01_4c - Silnoproudá el...'!$C$82:$J$150,'D1_01_4c - Silnoproudá el...'!$C$156:$K$299</definedName>
    <definedName name="_xlnm.Print_Titles" localSheetId="4">'D1_01_4c - Silnoproudá el...'!$170:$170</definedName>
    <definedName name="_xlnm._FilterDatabase" localSheetId="5" hidden="1">'OVN - Ostatní a vedlejší ...'!$C$119:$K$169</definedName>
    <definedName name="_xlnm.Print_Area" localSheetId="5">'OVN - Ostatní a vedlejší ...'!$C$4:$J$76,'OVN - Ostatní a vedlejší ...'!$C$82:$J$101,'OVN - Ostatní a vedlejší ...'!$C$107:$K$169</definedName>
    <definedName name="_xlnm.Print_Titles" localSheetId="5">'OVN - Ostatní a vedlejší ...'!$119:$119</definedName>
    <definedName name="_xlnm.Print_Area" localSheetId="6">'Seznam figur'!$C$4:$G$15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100"/>
  <c i="6" r="J35"/>
  <c i="1" r="AX100"/>
  <c i="6" r="BI158"/>
  <c r="BH158"/>
  <c r="BG158"/>
  <c r="BE158"/>
  <c r="T158"/>
  <c r="T157"/>
  <c r="R158"/>
  <c r="R157"/>
  <c r="P158"/>
  <c r="P157"/>
  <c r="BI153"/>
  <c r="BH153"/>
  <c r="BG153"/>
  <c r="BE153"/>
  <c r="T153"/>
  <c r="R153"/>
  <c r="P153"/>
  <c r="BI147"/>
  <c r="BH147"/>
  <c r="BG147"/>
  <c r="BE147"/>
  <c r="T147"/>
  <c r="R147"/>
  <c r="P147"/>
  <c r="BI136"/>
  <c r="BH136"/>
  <c r="BG136"/>
  <c r="BE136"/>
  <c r="T136"/>
  <c r="T122"/>
  <c r="R136"/>
  <c r="R122"/>
  <c r="P136"/>
  <c r="P122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5" r="J39"/>
  <c r="J38"/>
  <c i="1" r="AY99"/>
  <c i="5" r="J37"/>
  <c i="1" r="AX99"/>
  <c i="5" r="BI299"/>
  <c r="BH299"/>
  <c r="BG299"/>
  <c r="BE299"/>
  <c r="T299"/>
  <c r="T298"/>
  <c r="T297"/>
  <c r="R299"/>
  <c r="R298"/>
  <c r="R297"/>
  <c r="P299"/>
  <c r="P298"/>
  <c r="P297"/>
  <c r="BI296"/>
  <c r="BH296"/>
  <c r="BG296"/>
  <c r="BE296"/>
  <c r="T296"/>
  <c r="T295"/>
  <c r="R296"/>
  <c r="R295"/>
  <c r="P296"/>
  <c r="P295"/>
  <c r="BI294"/>
  <c r="BH294"/>
  <c r="BG294"/>
  <c r="BE294"/>
  <c r="T294"/>
  <c r="T293"/>
  <c r="R294"/>
  <c r="R293"/>
  <c r="P294"/>
  <c r="P293"/>
  <c r="BI292"/>
  <c r="BH292"/>
  <c r="BG292"/>
  <c r="BE292"/>
  <c r="T292"/>
  <c r="T291"/>
  <c r="R292"/>
  <c r="R291"/>
  <c r="P292"/>
  <c r="P291"/>
  <c r="BI290"/>
  <c r="BH290"/>
  <c r="BG290"/>
  <c r="BE290"/>
  <c r="T290"/>
  <c r="T289"/>
  <c r="R290"/>
  <c r="R289"/>
  <c r="P290"/>
  <c r="P289"/>
  <c r="BI288"/>
  <c r="BH288"/>
  <c r="BG288"/>
  <c r="BE288"/>
  <c r="T288"/>
  <c r="T287"/>
  <c r="R288"/>
  <c r="R287"/>
  <c r="P288"/>
  <c r="P287"/>
  <c r="BI286"/>
  <c r="BH286"/>
  <c r="BG286"/>
  <c r="BE286"/>
  <c r="T286"/>
  <c r="T285"/>
  <c r="R286"/>
  <c r="R285"/>
  <c r="P286"/>
  <c r="P285"/>
  <c r="BI284"/>
  <c r="BH284"/>
  <c r="BG284"/>
  <c r="BE284"/>
  <c r="T284"/>
  <c r="T283"/>
  <c r="R284"/>
  <c r="R283"/>
  <c r="P284"/>
  <c r="P283"/>
  <c r="BI282"/>
  <c r="BH282"/>
  <c r="BG282"/>
  <c r="BE282"/>
  <c r="T282"/>
  <c r="T281"/>
  <c r="R282"/>
  <c r="R281"/>
  <c r="P282"/>
  <c r="P281"/>
  <c r="BI280"/>
  <c r="BH280"/>
  <c r="BG280"/>
  <c r="BE280"/>
  <c r="T280"/>
  <c r="T279"/>
  <c r="R280"/>
  <c r="R279"/>
  <c r="P280"/>
  <c r="P279"/>
  <c r="BI278"/>
  <c r="BH278"/>
  <c r="BG278"/>
  <c r="BE278"/>
  <c r="T278"/>
  <c r="T277"/>
  <c r="R278"/>
  <c r="R277"/>
  <c r="P278"/>
  <c r="P277"/>
  <c r="BI276"/>
  <c r="BH276"/>
  <c r="BG276"/>
  <c r="BE276"/>
  <c r="T276"/>
  <c r="T275"/>
  <c r="T274"/>
  <c r="T273"/>
  <c r="R276"/>
  <c r="R275"/>
  <c r="R274"/>
  <c r="R273"/>
  <c r="P276"/>
  <c r="P275"/>
  <c r="P274"/>
  <c r="P273"/>
  <c r="BI272"/>
  <c r="BH272"/>
  <c r="BG272"/>
  <c r="BE272"/>
  <c r="T272"/>
  <c r="T271"/>
  <c r="R272"/>
  <c r="R271"/>
  <c r="P272"/>
  <c r="P271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T266"/>
  <c r="R267"/>
  <c r="R266"/>
  <c r="P267"/>
  <c r="P266"/>
  <c r="BI265"/>
  <c r="BH265"/>
  <c r="BG265"/>
  <c r="BE265"/>
  <c r="T265"/>
  <c r="T264"/>
  <c r="R265"/>
  <c r="R264"/>
  <c r="P265"/>
  <c r="P264"/>
  <c r="BI263"/>
  <c r="BH263"/>
  <c r="BG263"/>
  <c r="BE263"/>
  <c r="T263"/>
  <c r="T262"/>
  <c r="R263"/>
  <c r="R262"/>
  <c r="P263"/>
  <c r="P262"/>
  <c r="BI261"/>
  <c r="BH261"/>
  <c r="BG261"/>
  <c r="BE261"/>
  <c r="T261"/>
  <c r="T260"/>
  <c r="R261"/>
  <c r="R260"/>
  <c r="P261"/>
  <c r="P260"/>
  <c r="BI259"/>
  <c r="BH259"/>
  <c r="BG259"/>
  <c r="BE259"/>
  <c r="T259"/>
  <c r="T258"/>
  <c r="R259"/>
  <c r="R258"/>
  <c r="P259"/>
  <c r="P258"/>
  <c r="BI256"/>
  <c r="BH256"/>
  <c r="BG256"/>
  <c r="BE256"/>
  <c r="T256"/>
  <c r="T255"/>
  <c r="R256"/>
  <c r="R255"/>
  <c r="P256"/>
  <c r="P255"/>
  <c r="BI254"/>
  <c r="BH254"/>
  <c r="BG254"/>
  <c r="BE254"/>
  <c r="T254"/>
  <c r="T253"/>
  <c r="R254"/>
  <c r="R253"/>
  <c r="P254"/>
  <c r="P253"/>
  <c r="BI252"/>
  <c r="BH252"/>
  <c r="BG252"/>
  <c r="BE252"/>
  <c r="T252"/>
  <c r="T251"/>
  <c r="R252"/>
  <c r="R251"/>
  <c r="P252"/>
  <c r="P251"/>
  <c r="BI250"/>
  <c r="BH250"/>
  <c r="BG250"/>
  <c r="BE250"/>
  <c r="T250"/>
  <c r="T249"/>
  <c r="R250"/>
  <c r="R249"/>
  <c r="P250"/>
  <c r="P249"/>
  <c r="BI248"/>
  <c r="BH248"/>
  <c r="BG248"/>
  <c r="BE248"/>
  <c r="T248"/>
  <c r="T247"/>
  <c r="R248"/>
  <c r="R247"/>
  <c r="P248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2"/>
  <c r="BH242"/>
  <c r="BG242"/>
  <c r="BE242"/>
  <c r="T242"/>
  <c r="T241"/>
  <c r="R242"/>
  <c r="R241"/>
  <c r="P242"/>
  <c r="P241"/>
  <c r="BI240"/>
  <c r="BH240"/>
  <c r="BG240"/>
  <c r="BE240"/>
  <c r="T240"/>
  <c r="T239"/>
  <c r="R240"/>
  <c r="R239"/>
  <c r="P240"/>
  <c r="P239"/>
  <c r="BI238"/>
  <c r="BH238"/>
  <c r="BG238"/>
  <c r="BE238"/>
  <c r="T238"/>
  <c r="T237"/>
  <c r="R238"/>
  <c r="R237"/>
  <c r="P238"/>
  <c r="P237"/>
  <c r="BI236"/>
  <c r="BH236"/>
  <c r="BG236"/>
  <c r="BE236"/>
  <c r="T236"/>
  <c r="T235"/>
  <c r="R236"/>
  <c r="R235"/>
  <c r="P236"/>
  <c r="P235"/>
  <c r="BI234"/>
  <c r="BH234"/>
  <c r="BG234"/>
  <c r="BE234"/>
  <c r="T234"/>
  <c r="R234"/>
  <c r="P234"/>
  <c r="BI233"/>
  <c r="BH233"/>
  <c r="BG233"/>
  <c r="BE233"/>
  <c r="T233"/>
  <c r="R233"/>
  <c r="P233"/>
  <c r="BI231"/>
  <c r="BH231"/>
  <c r="BG231"/>
  <c r="BE231"/>
  <c r="T231"/>
  <c r="T230"/>
  <c r="R231"/>
  <c r="R230"/>
  <c r="P231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T216"/>
  <c r="R217"/>
  <c r="R216"/>
  <c r="P217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T191"/>
  <c r="R192"/>
  <c r="R191"/>
  <c r="P192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T184"/>
  <c r="R185"/>
  <c r="R184"/>
  <c r="P185"/>
  <c r="P184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J168"/>
  <c r="J167"/>
  <c r="F167"/>
  <c r="F165"/>
  <c r="E163"/>
  <c r="J94"/>
  <c r="J93"/>
  <c r="F93"/>
  <c r="F91"/>
  <c r="E89"/>
  <c r="J20"/>
  <c r="E20"/>
  <c r="F94"/>
  <c r="J19"/>
  <c r="J14"/>
  <c r="J91"/>
  <c r="E7"/>
  <c r="E85"/>
  <c i="4" r="J39"/>
  <c r="J38"/>
  <c i="1" r="AY98"/>
  <c i="4" r="J37"/>
  <c i="1" r="AX98"/>
  <c i="4"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3" r="J39"/>
  <c r="J38"/>
  <c i="1" r="AY97"/>
  <c i="3" r="J37"/>
  <c i="1" r="AX97"/>
  <c i="3"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T126"/>
  <c r="R127"/>
  <c r="R126"/>
  <c r="P127"/>
  <c r="P126"/>
  <c r="J121"/>
  <c r="J120"/>
  <c r="F120"/>
  <c r="F118"/>
  <c r="E116"/>
  <c r="J94"/>
  <c r="J93"/>
  <c r="F93"/>
  <c r="F91"/>
  <c r="E89"/>
  <c r="J20"/>
  <c r="E20"/>
  <c r="F94"/>
  <c r="J19"/>
  <c r="J14"/>
  <c r="J118"/>
  <c r="E7"/>
  <c r="E85"/>
  <c i="2" r="J39"/>
  <c r="J38"/>
  <c i="1" r="AY96"/>
  <c i="2" r="J37"/>
  <c i="1" r="AX96"/>
  <c i="2" r="BI647"/>
  <c r="BH647"/>
  <c r="BG647"/>
  <c r="BE647"/>
  <c r="T647"/>
  <c r="R647"/>
  <c r="P647"/>
  <c r="BI635"/>
  <c r="BH635"/>
  <c r="BG635"/>
  <c r="BE635"/>
  <c r="T635"/>
  <c r="R635"/>
  <c r="P635"/>
  <c r="BI633"/>
  <c r="BH633"/>
  <c r="BG633"/>
  <c r="BE633"/>
  <c r="T633"/>
  <c r="R633"/>
  <c r="P633"/>
  <c r="BI630"/>
  <c r="BH630"/>
  <c r="BG630"/>
  <c r="BE630"/>
  <c r="T630"/>
  <c r="R630"/>
  <c r="P630"/>
  <c r="BI627"/>
  <c r="BH627"/>
  <c r="BG627"/>
  <c r="BE627"/>
  <c r="T627"/>
  <c r="R627"/>
  <c r="P627"/>
  <c r="BI626"/>
  <c r="BH626"/>
  <c r="BG626"/>
  <c r="BE626"/>
  <c r="T626"/>
  <c r="R626"/>
  <c r="P626"/>
  <c r="BI615"/>
  <c r="BH615"/>
  <c r="BG615"/>
  <c r="BE615"/>
  <c r="T615"/>
  <c r="R615"/>
  <c r="P615"/>
  <c r="BI601"/>
  <c r="BH601"/>
  <c r="BG601"/>
  <c r="BE601"/>
  <c r="T601"/>
  <c r="R601"/>
  <c r="P601"/>
  <c r="BI590"/>
  <c r="BH590"/>
  <c r="BG590"/>
  <c r="BE590"/>
  <c r="T590"/>
  <c r="R590"/>
  <c r="P590"/>
  <c r="BI579"/>
  <c r="BH579"/>
  <c r="BG579"/>
  <c r="BE579"/>
  <c r="T579"/>
  <c r="R579"/>
  <c r="P579"/>
  <c r="BI576"/>
  <c r="BH576"/>
  <c r="BG576"/>
  <c r="BE576"/>
  <c r="T576"/>
  <c r="R576"/>
  <c r="P576"/>
  <c r="BI574"/>
  <c r="BH574"/>
  <c r="BG574"/>
  <c r="BE574"/>
  <c r="T574"/>
  <c r="R574"/>
  <c r="P574"/>
  <c r="BI572"/>
  <c r="BH572"/>
  <c r="BG572"/>
  <c r="BE572"/>
  <c r="T572"/>
  <c r="R572"/>
  <c r="P572"/>
  <c r="BI569"/>
  <c r="BH569"/>
  <c r="BG569"/>
  <c r="BE569"/>
  <c r="T569"/>
  <c r="R569"/>
  <c r="P569"/>
  <c r="BI567"/>
  <c r="BH567"/>
  <c r="BG567"/>
  <c r="BE567"/>
  <c r="T567"/>
  <c r="R567"/>
  <c r="P567"/>
  <c r="BI565"/>
  <c r="BH565"/>
  <c r="BG565"/>
  <c r="BE565"/>
  <c r="T565"/>
  <c r="R565"/>
  <c r="P565"/>
  <c r="BI563"/>
  <c r="BH563"/>
  <c r="BG563"/>
  <c r="BE563"/>
  <c r="T563"/>
  <c r="R563"/>
  <c r="P563"/>
  <c r="BI561"/>
  <c r="BH561"/>
  <c r="BG561"/>
  <c r="BE561"/>
  <c r="T561"/>
  <c r="R561"/>
  <c r="P561"/>
  <c r="BI557"/>
  <c r="BH557"/>
  <c r="BG557"/>
  <c r="BE557"/>
  <c r="T557"/>
  <c r="R557"/>
  <c r="P557"/>
  <c r="BI553"/>
  <c r="BH553"/>
  <c r="BG553"/>
  <c r="BE553"/>
  <c r="T553"/>
  <c r="R553"/>
  <c r="P553"/>
  <c r="BI551"/>
  <c r="BH551"/>
  <c r="BG551"/>
  <c r="BE551"/>
  <c r="T551"/>
  <c r="R551"/>
  <c r="P551"/>
  <c r="BI549"/>
  <c r="BH549"/>
  <c r="BG549"/>
  <c r="BE549"/>
  <c r="T549"/>
  <c r="R549"/>
  <c r="P549"/>
  <c r="BI545"/>
  <c r="BH545"/>
  <c r="BG545"/>
  <c r="BE545"/>
  <c r="T545"/>
  <c r="R545"/>
  <c r="P545"/>
  <c r="BI543"/>
  <c r="BH543"/>
  <c r="BG543"/>
  <c r="BE543"/>
  <c r="T543"/>
  <c r="R543"/>
  <c r="P543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17"/>
  <c r="BH517"/>
  <c r="BG517"/>
  <c r="BE517"/>
  <c r="T517"/>
  <c r="R517"/>
  <c r="P517"/>
  <c r="BI515"/>
  <c r="BH515"/>
  <c r="BG515"/>
  <c r="BE515"/>
  <c r="T515"/>
  <c r="R515"/>
  <c r="P515"/>
  <c r="BI506"/>
  <c r="BH506"/>
  <c r="BG506"/>
  <c r="BE506"/>
  <c r="T506"/>
  <c r="R506"/>
  <c r="P506"/>
  <c r="BI496"/>
  <c r="BH496"/>
  <c r="BG496"/>
  <c r="BE496"/>
  <c r="T496"/>
  <c r="R496"/>
  <c r="P496"/>
  <c r="BI494"/>
  <c r="BH494"/>
  <c r="BG494"/>
  <c r="BE494"/>
  <c r="T494"/>
  <c r="R494"/>
  <c r="P494"/>
  <c r="BI492"/>
  <c r="BH492"/>
  <c r="BG492"/>
  <c r="BE492"/>
  <c r="T492"/>
  <c r="R492"/>
  <c r="P492"/>
  <c r="BI487"/>
  <c r="BH487"/>
  <c r="BG487"/>
  <c r="BE487"/>
  <c r="T487"/>
  <c r="R487"/>
  <c r="P487"/>
  <c r="BI482"/>
  <c r="BH482"/>
  <c r="BG482"/>
  <c r="BE482"/>
  <c r="T482"/>
  <c r="R482"/>
  <c r="P482"/>
  <c r="BI477"/>
  <c r="BH477"/>
  <c r="BG477"/>
  <c r="BE477"/>
  <c r="T477"/>
  <c r="R477"/>
  <c r="P477"/>
  <c r="BI473"/>
  <c r="BH473"/>
  <c r="BG473"/>
  <c r="BE473"/>
  <c r="T473"/>
  <c r="R473"/>
  <c r="P473"/>
  <c r="BI469"/>
  <c r="BH469"/>
  <c r="BG469"/>
  <c r="BE469"/>
  <c r="T469"/>
  <c r="R469"/>
  <c r="P469"/>
  <c r="BI467"/>
  <c r="BH467"/>
  <c r="BG467"/>
  <c r="BE467"/>
  <c r="T467"/>
  <c r="R467"/>
  <c r="P467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7"/>
  <c r="BH457"/>
  <c r="BG457"/>
  <c r="BE457"/>
  <c r="T457"/>
  <c r="R457"/>
  <c r="P457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47"/>
  <c r="BH447"/>
  <c r="BG447"/>
  <c r="BE447"/>
  <c r="T447"/>
  <c r="R447"/>
  <c r="P447"/>
  <c r="BI443"/>
  <c r="BH443"/>
  <c r="BG443"/>
  <c r="BE443"/>
  <c r="T443"/>
  <c r="R443"/>
  <c r="P443"/>
  <c r="BI439"/>
  <c r="BH439"/>
  <c r="BG439"/>
  <c r="BE439"/>
  <c r="T439"/>
  <c r="R439"/>
  <c r="P439"/>
  <c r="BI435"/>
  <c r="BH435"/>
  <c r="BG435"/>
  <c r="BE435"/>
  <c r="T435"/>
  <c r="R435"/>
  <c r="P435"/>
  <c r="BI434"/>
  <c r="BH434"/>
  <c r="BG434"/>
  <c r="BE434"/>
  <c r="T434"/>
  <c r="R434"/>
  <c r="P434"/>
  <c r="BI432"/>
  <c r="BH432"/>
  <c r="BG432"/>
  <c r="BE432"/>
  <c r="T432"/>
  <c r="R432"/>
  <c r="P432"/>
  <c r="BI428"/>
  <c r="BH428"/>
  <c r="BG428"/>
  <c r="BE428"/>
  <c r="T428"/>
  <c r="R428"/>
  <c r="P428"/>
  <c r="BI427"/>
  <c r="BH427"/>
  <c r="BG427"/>
  <c r="BE427"/>
  <c r="T427"/>
  <c r="R427"/>
  <c r="P427"/>
  <c r="BI425"/>
  <c r="BH425"/>
  <c r="BG425"/>
  <c r="BE425"/>
  <c r="T425"/>
  <c r="R425"/>
  <c r="P425"/>
  <c r="BI420"/>
  <c r="BH420"/>
  <c r="BG420"/>
  <c r="BE420"/>
  <c r="T420"/>
  <c r="R420"/>
  <c r="P420"/>
  <c r="BI415"/>
  <c r="BH415"/>
  <c r="BG415"/>
  <c r="BE415"/>
  <c r="T415"/>
  <c r="R415"/>
  <c r="P415"/>
  <c r="BI410"/>
  <c r="BH410"/>
  <c r="BG410"/>
  <c r="BE410"/>
  <c r="T410"/>
  <c r="R410"/>
  <c r="P410"/>
  <c r="BI408"/>
  <c r="BH408"/>
  <c r="BG408"/>
  <c r="BE408"/>
  <c r="T408"/>
  <c r="R408"/>
  <c r="P408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R394"/>
  <c r="P394"/>
  <c r="BI393"/>
  <c r="BH393"/>
  <c r="BG393"/>
  <c r="BE393"/>
  <c r="T393"/>
  <c r="R393"/>
  <c r="P393"/>
  <c r="BI390"/>
  <c r="BH390"/>
  <c r="BG390"/>
  <c r="BE390"/>
  <c r="T390"/>
  <c r="R390"/>
  <c r="P390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0"/>
  <c r="BH370"/>
  <c r="BG370"/>
  <c r="BE370"/>
  <c r="T370"/>
  <c r="R370"/>
  <c r="P370"/>
  <c r="BI366"/>
  <c r="BH366"/>
  <c r="BG366"/>
  <c r="BE366"/>
  <c r="T366"/>
  <c r="R366"/>
  <c r="P366"/>
  <c r="BI363"/>
  <c r="BH363"/>
  <c r="BG363"/>
  <c r="BE363"/>
  <c r="T363"/>
  <c r="T362"/>
  <c r="R363"/>
  <c r="R362"/>
  <c r="P363"/>
  <c r="P362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3"/>
  <c r="BH353"/>
  <c r="BG353"/>
  <c r="BE353"/>
  <c r="T353"/>
  <c r="R353"/>
  <c r="P353"/>
  <c r="BI351"/>
  <c r="BH351"/>
  <c r="BG351"/>
  <c r="BE351"/>
  <c r="T351"/>
  <c r="R351"/>
  <c r="P351"/>
  <c r="BI348"/>
  <c r="BH348"/>
  <c r="BG348"/>
  <c r="BE348"/>
  <c r="T348"/>
  <c r="R348"/>
  <c r="P348"/>
  <c r="BI345"/>
  <c r="BH345"/>
  <c r="BG345"/>
  <c r="BE345"/>
  <c r="T345"/>
  <c r="R345"/>
  <c r="P345"/>
  <c r="BI342"/>
  <c r="BH342"/>
  <c r="BG342"/>
  <c r="BE342"/>
  <c r="T342"/>
  <c r="R342"/>
  <c r="P342"/>
  <c r="BI339"/>
  <c r="BH339"/>
  <c r="BG339"/>
  <c r="BE339"/>
  <c r="T339"/>
  <c r="R339"/>
  <c r="P339"/>
  <c r="BI336"/>
  <c r="BH336"/>
  <c r="BG336"/>
  <c r="BE336"/>
  <c r="T336"/>
  <c r="R336"/>
  <c r="P336"/>
  <c r="BI334"/>
  <c r="BH334"/>
  <c r="BG334"/>
  <c r="BE334"/>
  <c r="T334"/>
  <c r="R334"/>
  <c r="P334"/>
  <c r="BI331"/>
  <c r="BH331"/>
  <c r="BG331"/>
  <c r="BE331"/>
  <c r="T331"/>
  <c r="R331"/>
  <c r="P331"/>
  <c r="BI328"/>
  <c r="BH328"/>
  <c r="BG328"/>
  <c r="BE328"/>
  <c r="T328"/>
  <c r="R328"/>
  <c r="P328"/>
  <c r="BI325"/>
  <c r="BH325"/>
  <c r="BG325"/>
  <c r="BE325"/>
  <c r="T325"/>
  <c r="R325"/>
  <c r="P325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1"/>
  <c r="BH311"/>
  <c r="BG311"/>
  <c r="BE311"/>
  <c r="T311"/>
  <c r="R311"/>
  <c r="P311"/>
  <c r="BI305"/>
  <c r="BH305"/>
  <c r="BG305"/>
  <c r="BE305"/>
  <c r="T305"/>
  <c r="R305"/>
  <c r="P305"/>
  <c r="BI298"/>
  <c r="BH298"/>
  <c r="BG298"/>
  <c r="BE298"/>
  <c r="T298"/>
  <c r="R298"/>
  <c r="P298"/>
  <c r="BI291"/>
  <c r="BH291"/>
  <c r="BG291"/>
  <c r="BE291"/>
  <c r="T291"/>
  <c r="R291"/>
  <c r="P291"/>
  <c r="BI289"/>
  <c r="BH289"/>
  <c r="BG289"/>
  <c r="BE289"/>
  <c r="T289"/>
  <c r="R289"/>
  <c r="P289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6"/>
  <c r="BH276"/>
  <c r="BG276"/>
  <c r="BE276"/>
  <c r="T276"/>
  <c r="T275"/>
  <c r="R276"/>
  <c r="R275"/>
  <c r="P276"/>
  <c r="P275"/>
  <c r="BI265"/>
  <c r="BH265"/>
  <c r="BG265"/>
  <c r="BE265"/>
  <c r="T265"/>
  <c r="R265"/>
  <c r="P265"/>
  <c r="BI258"/>
  <c r="BH258"/>
  <c r="BG258"/>
  <c r="BE258"/>
  <c r="T258"/>
  <c r="R258"/>
  <c r="P258"/>
  <c r="BI255"/>
  <c r="BH255"/>
  <c r="BG255"/>
  <c r="BE255"/>
  <c r="T255"/>
  <c r="R255"/>
  <c r="P255"/>
  <c r="BI252"/>
  <c r="BH252"/>
  <c r="BG252"/>
  <c r="BE252"/>
  <c r="T252"/>
  <c r="R252"/>
  <c r="P252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9"/>
  <c r="BH239"/>
  <c r="BG239"/>
  <c r="BE239"/>
  <c r="T239"/>
  <c r="R239"/>
  <c r="P239"/>
  <c r="BI231"/>
  <c r="BH231"/>
  <c r="BG231"/>
  <c r="BE231"/>
  <c r="T231"/>
  <c r="R231"/>
  <c r="P231"/>
  <c r="BI229"/>
  <c r="BH229"/>
  <c r="BG229"/>
  <c r="BE229"/>
  <c r="T229"/>
  <c r="R229"/>
  <c r="P229"/>
  <c r="BI223"/>
  <c r="BH223"/>
  <c r="BG223"/>
  <c r="BE223"/>
  <c r="T223"/>
  <c r="R223"/>
  <c r="P223"/>
  <c r="BI215"/>
  <c r="BH215"/>
  <c r="BG215"/>
  <c r="BE215"/>
  <c r="T215"/>
  <c r="R215"/>
  <c r="P215"/>
  <c r="BI207"/>
  <c r="BH207"/>
  <c r="BG207"/>
  <c r="BE207"/>
  <c r="T207"/>
  <c r="R207"/>
  <c r="P207"/>
  <c r="BI201"/>
  <c r="BH201"/>
  <c r="BG201"/>
  <c r="BE201"/>
  <c r="T201"/>
  <c r="R201"/>
  <c r="P201"/>
  <c r="BI195"/>
  <c r="BH195"/>
  <c r="BG195"/>
  <c r="BE195"/>
  <c r="T195"/>
  <c r="R195"/>
  <c r="P195"/>
  <c r="BI190"/>
  <c r="BH190"/>
  <c r="BG190"/>
  <c r="BE190"/>
  <c r="T190"/>
  <c r="R190"/>
  <c r="P190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79"/>
  <c r="BH179"/>
  <c r="BG179"/>
  <c r="BE179"/>
  <c r="T179"/>
  <c r="R179"/>
  <c r="P179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J139"/>
  <c r="J138"/>
  <c r="F138"/>
  <c r="F136"/>
  <c r="E134"/>
  <c r="J94"/>
  <c r="J93"/>
  <c r="F93"/>
  <c r="F91"/>
  <c r="E89"/>
  <c r="J20"/>
  <c r="E20"/>
  <c r="F94"/>
  <c r="J19"/>
  <c r="J14"/>
  <c r="J91"/>
  <c r="E7"/>
  <c r="E130"/>
  <c i="1" r="L90"/>
  <c r="AM90"/>
  <c r="AM89"/>
  <c r="L89"/>
  <c r="AM87"/>
  <c r="L87"/>
  <c r="L85"/>
  <c r="L84"/>
  <c i="2" r="J647"/>
  <c r="J633"/>
  <c r="J626"/>
  <c r="BK590"/>
  <c r="BK563"/>
  <c r="J563"/>
  <c r="J551"/>
  <c r="BK572"/>
  <c r="BK557"/>
  <c r="BK545"/>
  <c r="BK574"/>
  <c r="BK549"/>
  <c r="J538"/>
  <c r="BK517"/>
  <c r="BK469"/>
  <c r="BK439"/>
  <c r="J394"/>
  <c r="BK361"/>
  <c r="J345"/>
  <c r="BK328"/>
  <c r="BK325"/>
  <c r="J248"/>
  <c r="J229"/>
  <c r="J190"/>
  <c r="J168"/>
  <c r="J157"/>
  <c i="1" r="AS95"/>
  <c i="2" r="J463"/>
  <c r="J455"/>
  <c r="BK435"/>
  <c r="J397"/>
  <c r="BK390"/>
  <c r="BK357"/>
  <c r="BK331"/>
  <c r="J289"/>
  <c r="J281"/>
  <c r="BK245"/>
  <c r="J201"/>
  <c r="BK168"/>
  <c r="BK149"/>
  <c r="BK536"/>
  <c r="BK496"/>
  <c r="J467"/>
  <c r="J439"/>
  <c r="BK432"/>
  <c r="J415"/>
  <c r="BK376"/>
  <c r="J357"/>
  <c r="BK345"/>
  <c r="J320"/>
  <c r="BK289"/>
  <c r="J245"/>
  <c r="J223"/>
  <c r="BK186"/>
  <c r="BK174"/>
  <c r="BK154"/>
  <c r="J517"/>
  <c r="BK473"/>
  <c r="BK455"/>
  <c r="J447"/>
  <c r="BK410"/>
  <c r="J390"/>
  <c r="J361"/>
  <c r="J336"/>
  <c r="BK318"/>
  <c r="BK305"/>
  <c r="J276"/>
  <c r="BK223"/>
  <c r="BK182"/>
  <c i="3" r="BK145"/>
  <c r="BK138"/>
  <c r="J146"/>
  <c r="J133"/>
  <c r="J130"/>
  <c r="BK146"/>
  <c r="BK141"/>
  <c r="BK129"/>
  <c r="J142"/>
  <c r="BK131"/>
  <c i="4" r="J194"/>
  <c r="J187"/>
  <c r="BK183"/>
  <c r="J171"/>
  <c r="J166"/>
  <c r="J155"/>
  <c r="J144"/>
  <c r="J134"/>
  <c r="J129"/>
  <c r="J182"/>
  <c r="J173"/>
  <c r="BK166"/>
  <c r="BK160"/>
  <c r="J154"/>
  <c r="BK149"/>
  <c r="J141"/>
  <c r="J137"/>
  <c r="J190"/>
  <c r="BK182"/>
  <c r="J179"/>
  <c r="J175"/>
  <c r="BK168"/>
  <c r="J157"/>
  <c r="J148"/>
  <c r="J143"/>
  <c r="BK191"/>
  <c r="BK181"/>
  <c r="J168"/>
  <c r="J152"/>
  <c r="BK141"/>
  <c r="BK137"/>
  <c r="J132"/>
  <c i="5" r="J299"/>
  <c r="J286"/>
  <c r="BK272"/>
  <c r="J263"/>
  <c r="BK250"/>
  <c r="BK242"/>
  <c r="J231"/>
  <c r="BK209"/>
  <c r="BK202"/>
  <c r="BK192"/>
  <c r="BK185"/>
  <c r="BK174"/>
  <c r="BK294"/>
  <c r="BK280"/>
  <c r="BK252"/>
  <c r="J236"/>
  <c r="BK231"/>
  <c r="BK221"/>
  <c r="BK211"/>
  <c r="BK200"/>
  <c r="J188"/>
  <c r="BK177"/>
  <c r="BK288"/>
  <c r="BK278"/>
  <c r="BK270"/>
  <c r="BK261"/>
  <c r="J250"/>
  <c r="J240"/>
  <c r="BK223"/>
  <c r="BK217"/>
  <c r="J206"/>
  <c r="J196"/>
  <c r="BK181"/>
  <c r="J174"/>
  <c r="BK233"/>
  <c r="BK226"/>
  <c r="J211"/>
  <c r="J181"/>
  <c i="6" r="J123"/>
  <c r="BK147"/>
  <c r="J136"/>
  <c i="2" r="BK635"/>
  <c r="BK633"/>
  <c r="BK627"/>
  <c r="BK579"/>
  <c r="BK576"/>
  <c r="J557"/>
  <c r="BK601"/>
  <c r="J569"/>
  <c r="J553"/>
  <c r="BK615"/>
  <c r="J572"/>
  <c r="J545"/>
  <c r="J536"/>
  <c r="BK515"/>
  <c r="BK463"/>
  <c r="BK420"/>
  <c r="J373"/>
  <c r="BK356"/>
  <c r="J348"/>
  <c r="BK334"/>
  <c r="BK316"/>
  <c r="BK255"/>
  <c r="J215"/>
  <c r="BK185"/>
  <c r="J166"/>
  <c r="J154"/>
  <c r="BK538"/>
  <c r="J530"/>
  <c r="BK482"/>
  <c r="BK461"/>
  <c r="BK457"/>
  <c r="J443"/>
  <c r="BK415"/>
  <c r="BK375"/>
  <c r="J334"/>
  <c r="J318"/>
  <c r="J291"/>
  <c r="J258"/>
  <c r="BK239"/>
  <c r="BK183"/>
  <c r="BK164"/>
  <c r="BK147"/>
  <c r="BK534"/>
  <c r="BK487"/>
  <c r="BK453"/>
  <c r="J434"/>
  <c r="BK425"/>
  <c r="J396"/>
  <c r="J366"/>
  <c r="J356"/>
  <c r="J342"/>
  <c r="J325"/>
  <c r="J305"/>
  <c r="J255"/>
  <c r="BK242"/>
  <c r="BK215"/>
  <c r="J183"/>
  <c r="J170"/>
  <c r="BK530"/>
  <c r="J494"/>
  <c r="BK467"/>
  <c r="BK434"/>
  <c r="J408"/>
  <c r="J376"/>
  <c r="BK360"/>
  <c r="BK320"/>
  <c r="BK314"/>
  <c r="J286"/>
  <c r="BK248"/>
  <c r="J186"/>
  <c r="BK166"/>
  <c i="3" r="BK147"/>
  <c r="BK140"/>
  <c r="BK134"/>
  <c r="J144"/>
  <c r="J132"/>
  <c r="J147"/>
  <c r="BK139"/>
  <c r="J145"/>
  <c r="J139"/>
  <c r="BK130"/>
  <c i="4" r="BK195"/>
  <c r="J189"/>
  <c r="BK185"/>
  <c r="J176"/>
  <c r="BK164"/>
  <c r="BK156"/>
  <c r="BK148"/>
  <c r="J135"/>
  <c r="BK130"/>
  <c r="J180"/>
  <c r="BK170"/>
  <c r="J162"/>
  <c r="J159"/>
  <c r="BK150"/>
  <c r="BK142"/>
  <c r="J139"/>
  <c r="BK129"/>
  <c r="BK187"/>
  <c r="J181"/>
  <c r="J178"/>
  <c r="BK171"/>
  <c r="BK162"/>
  <c r="J158"/>
  <c r="BK152"/>
  <c r="J130"/>
  <c r="BK184"/>
  <c r="BK172"/>
  <c r="BK163"/>
  <c r="BK144"/>
  <c r="BK138"/>
  <c r="BK135"/>
  <c i="5" r="J296"/>
  <c r="J290"/>
  <c r="J278"/>
  <c r="BK267"/>
  <c r="J254"/>
  <c r="BK246"/>
  <c r="BK236"/>
  <c r="J223"/>
  <c r="J208"/>
  <c r="J198"/>
  <c r="J187"/>
  <c r="J177"/>
  <c r="J173"/>
  <c r="BK290"/>
  <c r="J269"/>
  <c r="J246"/>
  <c r="J234"/>
  <c r="BK224"/>
  <c r="J214"/>
  <c r="J205"/>
  <c r="BK189"/>
  <c r="J179"/>
  <c r="BK173"/>
  <c r="BK286"/>
  <c r="J276"/>
  <c r="BK263"/>
  <c r="BK254"/>
  <c r="BK248"/>
  <c r="J242"/>
  <c r="BK229"/>
  <c r="J220"/>
  <c r="J215"/>
  <c r="J200"/>
  <c r="J192"/>
  <c r="J180"/>
  <c r="BK234"/>
  <c r="J227"/>
  <c r="J224"/>
  <c r="BK190"/>
  <c r="J175"/>
  <c i="6" r="BK153"/>
  <c r="J147"/>
  <c i="2" r="J635"/>
  <c r="J630"/>
  <c r="J615"/>
  <c r="BK569"/>
  <c r="BK561"/>
  <c r="J574"/>
  <c r="BK567"/>
  <c r="BK551"/>
  <c r="J627"/>
  <c r="J579"/>
  <c r="J561"/>
  <c r="J540"/>
  <c r="BK492"/>
  <c r="J425"/>
  <c r="J410"/>
  <c r="BK366"/>
  <c r="J353"/>
  <c r="BK342"/>
  <c r="BK284"/>
  <c r="J242"/>
  <c r="BK207"/>
  <c r="BK172"/>
  <c r="J162"/>
  <c r="J149"/>
  <c r="J534"/>
  <c r="J506"/>
  <c r="J492"/>
  <c r="J459"/>
  <c r="BK447"/>
  <c r="J427"/>
  <c r="BK396"/>
  <c r="BK363"/>
  <c r="BK339"/>
  <c r="BK322"/>
  <c r="BK298"/>
  <c r="BK265"/>
  <c r="J207"/>
  <c r="J179"/>
  <c r="BK162"/>
  <c r="J145"/>
  <c r="J482"/>
  <c r="J461"/>
  <c r="J435"/>
  <c r="BK427"/>
  <c r="BK408"/>
  <c r="BK370"/>
  <c r="J363"/>
  <c r="J351"/>
  <c r="BK336"/>
  <c r="J311"/>
  <c r="BK276"/>
  <c r="BK252"/>
  <c r="BK229"/>
  <c r="BK190"/>
  <c r="J172"/>
  <c r="J147"/>
  <c r="J487"/>
  <c r="J469"/>
  <c r="J453"/>
  <c r="J432"/>
  <c r="BK397"/>
  <c r="BK373"/>
  <c r="BK353"/>
  <c r="J322"/>
  <c r="J298"/>
  <c r="J265"/>
  <c r="J185"/>
  <c r="BK151"/>
  <c i="3" r="J141"/>
  <c r="J136"/>
  <c r="BK133"/>
  <c r="J137"/>
  <c r="J131"/>
  <c r="BK144"/>
  <c r="J138"/>
  <c r="BK127"/>
  <c r="J143"/>
  <c r="BK132"/>
  <c i="4" r="J196"/>
  <c r="BK190"/>
  <c r="BK179"/>
  <c r="BK175"/>
  <c r="J169"/>
  <c r="J160"/>
  <c r="BK153"/>
  <c r="J146"/>
  <c r="BK131"/>
  <c r="J191"/>
  <c r="J185"/>
  <c r="J174"/>
  <c r="J164"/>
  <c r="J156"/>
  <c r="BK151"/>
  <c r="BK145"/>
  <c r="J138"/>
  <c r="BK133"/>
  <c r="J195"/>
  <c r="BK180"/>
  <c r="BK177"/>
  <c r="BK169"/>
  <c r="J161"/>
  <c r="BK155"/>
  <c r="J149"/>
  <c r="J142"/>
  <c r="J186"/>
  <c r="J183"/>
  <c r="J170"/>
  <c r="J151"/>
  <c r="BK139"/>
  <c r="J133"/>
  <c i="5" r="J294"/>
  <c r="BK284"/>
  <c r="J270"/>
  <c r="J261"/>
  <c r="J248"/>
  <c r="BK227"/>
  <c r="J212"/>
  <c r="BK203"/>
  <c r="J195"/>
  <c r="J178"/>
  <c r="BK299"/>
  <c r="J282"/>
  <c r="BK276"/>
  <c r="BK259"/>
  <c r="BK244"/>
  <c r="J229"/>
  <c r="BK219"/>
  <c r="J209"/>
  <c r="J207"/>
  <c r="BK196"/>
  <c r="BK187"/>
  <c r="BK175"/>
  <c r="J284"/>
  <c r="J272"/>
  <c r="J265"/>
  <c r="J256"/>
  <c r="BK245"/>
  <c r="J233"/>
  <c r="J219"/>
  <c r="BK214"/>
  <c r="J203"/>
  <c r="BK198"/>
  <c r="J190"/>
  <c r="BK176"/>
  <c r="J228"/>
  <c r="J217"/>
  <c i="2" r="BK647"/>
  <c r="BK630"/>
  <c r="J601"/>
  <c r="J576"/>
  <c r="BK565"/>
  <c r="BK553"/>
  <c r="J590"/>
  <c r="J565"/>
  <c r="J549"/>
  <c r="BK626"/>
  <c r="J567"/>
  <c r="BK543"/>
  <c r="BK532"/>
  <c r="J496"/>
  <c r="J457"/>
  <c r="J375"/>
  <c r="BK358"/>
  <c r="BK351"/>
  <c r="J339"/>
  <c r="BK291"/>
  <c r="J239"/>
  <c r="BK201"/>
  <c r="J174"/>
  <c r="J164"/>
  <c r="J543"/>
  <c r="J532"/>
  <c r="BK494"/>
  <c r="J473"/>
  <c r="BK451"/>
  <c r="BK428"/>
  <c r="BK393"/>
  <c r="J358"/>
  <c r="J328"/>
  <c r="J314"/>
  <c r="BK286"/>
  <c r="J252"/>
  <c r="BK231"/>
  <c r="BK170"/>
  <c r="J151"/>
  <c r="BK540"/>
  <c r="BK506"/>
  <c r="BK477"/>
  <c r="BK443"/>
  <c r="J428"/>
  <c r="BK394"/>
  <c r="J360"/>
  <c r="BK348"/>
  <c r="J316"/>
  <c r="J284"/>
  <c r="BK258"/>
  <c r="J231"/>
  <c r="BK195"/>
  <c r="BK179"/>
  <c r="BK157"/>
  <c r="J515"/>
  <c r="J477"/>
  <c r="BK459"/>
  <c r="J451"/>
  <c r="J420"/>
  <c r="J393"/>
  <c r="J370"/>
  <c r="J331"/>
  <c r="BK311"/>
  <c r="BK281"/>
  <c r="J195"/>
  <c r="J182"/>
  <c r="BK145"/>
  <c i="3" r="BK142"/>
  <c r="BK137"/>
  <c r="BK136"/>
  <c r="J129"/>
  <c r="BK143"/>
  <c r="J134"/>
  <c r="J140"/>
  <c r="J127"/>
  <c i="4" r="BK193"/>
  <c r="J184"/>
  <c r="BK178"/>
  <c r="J167"/>
  <c r="BK158"/>
  <c r="J150"/>
  <c r="J136"/>
  <c r="BK132"/>
  <c r="J193"/>
  <c r="BK189"/>
  <c r="J177"/>
  <c r="J172"/>
  <c r="BK161"/>
  <c r="BK157"/>
  <c r="J153"/>
  <c r="BK143"/>
  <c r="BK140"/>
  <c r="BK134"/>
  <c r="BK196"/>
  <c r="BK186"/>
  <c r="BK176"/>
  <c r="BK173"/>
  <c r="J163"/>
  <c r="BK159"/>
  <c r="BK154"/>
  <c r="J145"/>
  <c r="BK194"/>
  <c r="BK174"/>
  <c r="BK167"/>
  <c r="BK146"/>
  <c r="J140"/>
  <c r="BK136"/>
  <c r="J131"/>
  <c i="5" r="J292"/>
  <c r="BK282"/>
  <c r="BK269"/>
  <c r="BK256"/>
  <c r="BK240"/>
  <c r="J226"/>
  <c r="BK220"/>
  <c r="BK207"/>
  <c r="BK179"/>
  <c r="J176"/>
  <c r="BK296"/>
  <c r="J288"/>
  <c r="BK265"/>
  <c r="J245"/>
  <c r="BK228"/>
  <c r="BK215"/>
  <c r="BK208"/>
  <c r="J202"/>
  <c r="J199"/>
  <c r="BK178"/>
  <c r="BK292"/>
  <c r="J280"/>
  <c r="J267"/>
  <c r="J259"/>
  <c r="J252"/>
  <c r="J244"/>
  <c r="BK238"/>
  <c r="J221"/>
  <c r="BK212"/>
  <c r="BK199"/>
  <c r="BK194"/>
  <c r="J185"/>
  <c r="J238"/>
  <c r="BK206"/>
  <c r="BK205"/>
  <c r="BK195"/>
  <c r="J194"/>
  <c r="J189"/>
  <c r="BK188"/>
  <c r="BK180"/>
  <c i="6" r="BK158"/>
  <c r="J158"/>
  <c r="J153"/>
  <c r="BK136"/>
  <c r="BK123"/>
  <c i="2" l="1" r="T144"/>
  <c r="T178"/>
  <c r="R189"/>
  <c r="BK251"/>
  <c r="J251"/>
  <c r="J104"/>
  <c r="BK280"/>
  <c r="J280"/>
  <c r="J107"/>
  <c r="R288"/>
  <c r="BK365"/>
  <c r="J365"/>
  <c r="J111"/>
  <c r="R374"/>
  <c r="BK395"/>
  <c r="J395"/>
  <c r="J113"/>
  <c r="BK433"/>
  <c r="J433"/>
  <c r="J114"/>
  <c r="BK452"/>
  <c r="J452"/>
  <c r="J115"/>
  <c r="T462"/>
  <c r="R495"/>
  <c r="P539"/>
  <c r="BK562"/>
  <c r="J562"/>
  <c r="J119"/>
  <c r="P578"/>
  <c i="3" r="R128"/>
  <c r="R125"/>
  <c r="R124"/>
  <c r="T135"/>
  <c i="4" r="BK128"/>
  <c r="J128"/>
  <c r="J100"/>
  <c r="T147"/>
  <c r="P165"/>
  <c r="P188"/>
  <c r="R192"/>
  <c i="5" r="P172"/>
  <c r="T186"/>
  <c r="T183"/>
  <c r="T182"/>
  <c r="BK193"/>
  <c r="J193"/>
  <c r="J105"/>
  <c r="T197"/>
  <c r="R201"/>
  <c r="R204"/>
  <c r="R210"/>
  <c r="T213"/>
  <c r="P218"/>
  <c r="P222"/>
  <c r="P225"/>
  <c r="BK232"/>
  <c r="J232"/>
  <c r="J116"/>
  <c r="P243"/>
  <c r="T268"/>
  <c r="T257"/>
  <c i="2" r="BK144"/>
  <c r="J144"/>
  <c r="J100"/>
  <c r="BK178"/>
  <c r="J178"/>
  <c r="J101"/>
  <c r="P189"/>
  <c r="P188"/>
  <c r="P251"/>
  <c r="T280"/>
  <c r="T274"/>
  <c r="P288"/>
  <c r="R365"/>
  <c r="BK374"/>
  <c r="J374"/>
  <c r="J112"/>
  <c r="R395"/>
  <c r="R433"/>
  <c r="R452"/>
  <c r="P462"/>
  <c r="P495"/>
  <c r="R539"/>
  <c r="R562"/>
  <c r="R578"/>
  <c i="3" r="BK128"/>
  <c r="J128"/>
  <c r="J101"/>
  <c r="BK135"/>
  <c r="J135"/>
  <c r="J102"/>
  <c i="4" r="T128"/>
  <c r="R147"/>
  <c r="R165"/>
  <c r="R188"/>
  <c r="P192"/>
  <c i="5" r="R172"/>
  <c r="R186"/>
  <c r="R183"/>
  <c r="R182"/>
  <c r="R171"/>
  <c r="T193"/>
  <c r="R197"/>
  <c r="P201"/>
  <c r="P204"/>
  <c r="P210"/>
  <c r="BK213"/>
  <c r="J213"/>
  <c r="J110"/>
  <c r="T218"/>
  <c r="T222"/>
  <c r="T225"/>
  <c r="P232"/>
  <c r="R243"/>
  <c r="R268"/>
  <c r="R257"/>
  <c i="6" r="T146"/>
  <c r="T121"/>
  <c r="T120"/>
  <c i="2" r="R144"/>
  <c r="R178"/>
  <c r="T189"/>
  <c r="R251"/>
  <c r="R280"/>
  <c r="R274"/>
  <c r="T288"/>
  <c r="T365"/>
  <c r="P374"/>
  <c r="T395"/>
  <c r="T433"/>
  <c r="T452"/>
  <c r="R462"/>
  <c r="T495"/>
  <c r="T539"/>
  <c r="T562"/>
  <c r="BK578"/>
  <c r="J578"/>
  <c r="J120"/>
  <c i="3" r="P128"/>
  <c r="P125"/>
  <c r="P124"/>
  <c i="1" r="AU97"/>
  <c i="3" r="P135"/>
  <c i="4" r="P128"/>
  <c r="BK147"/>
  <c r="J147"/>
  <c r="J101"/>
  <c r="T165"/>
  <c r="T188"/>
  <c r="T192"/>
  <c i="5" r="BK172"/>
  <c r="J172"/>
  <c r="J99"/>
  <c r="P186"/>
  <c r="P183"/>
  <c r="R193"/>
  <c r="P197"/>
  <c r="T201"/>
  <c r="T204"/>
  <c r="T210"/>
  <c r="R213"/>
  <c r="BK218"/>
  <c r="J218"/>
  <c r="J112"/>
  <c r="BK222"/>
  <c r="J222"/>
  <c r="J113"/>
  <c r="BK225"/>
  <c r="J225"/>
  <c r="J114"/>
  <c r="R232"/>
  <c r="BK243"/>
  <c r="J243"/>
  <c r="J121"/>
  <c r="BK268"/>
  <c r="J268"/>
  <c r="J133"/>
  <c i="6" r="BK146"/>
  <c r="J146"/>
  <c r="J99"/>
  <c r="R146"/>
  <c r="R121"/>
  <c r="R120"/>
  <c i="2" r="P144"/>
  <c r="P178"/>
  <c r="BK189"/>
  <c r="J189"/>
  <c r="J103"/>
  <c r="T251"/>
  <c r="P280"/>
  <c r="P274"/>
  <c r="BK288"/>
  <c r="J288"/>
  <c r="J108"/>
  <c r="P365"/>
  <c r="T374"/>
  <c r="P395"/>
  <c r="P433"/>
  <c r="P452"/>
  <c r="BK462"/>
  <c r="J462"/>
  <c r="J116"/>
  <c r="BK495"/>
  <c r="J495"/>
  <c r="J117"/>
  <c r="BK539"/>
  <c r="J539"/>
  <c r="J118"/>
  <c r="P562"/>
  <c r="T578"/>
  <c i="3" r="T128"/>
  <c r="T125"/>
  <c r="T124"/>
  <c r="R135"/>
  <c i="4" r="R128"/>
  <c r="R127"/>
  <c r="R126"/>
  <c r="P147"/>
  <c r="BK165"/>
  <c r="J165"/>
  <c r="J102"/>
  <c r="BK188"/>
  <c r="J188"/>
  <c r="J103"/>
  <c r="BK192"/>
  <c r="J192"/>
  <c r="J104"/>
  <c i="5" r="T172"/>
  <c r="BK186"/>
  <c r="J186"/>
  <c r="J103"/>
  <c r="P193"/>
  <c r="BK197"/>
  <c r="J197"/>
  <c r="J106"/>
  <c r="BK201"/>
  <c r="J201"/>
  <c r="J107"/>
  <c r="BK204"/>
  <c r="J204"/>
  <c r="J108"/>
  <c r="BK210"/>
  <c r="J210"/>
  <c r="J109"/>
  <c r="P213"/>
  <c r="R218"/>
  <c r="R222"/>
  <c r="R225"/>
  <c r="T232"/>
  <c r="T243"/>
  <c r="P268"/>
  <c r="P257"/>
  <c i="6" r="P146"/>
  <c r="P121"/>
  <c r="P120"/>
  <c i="1" r="AU100"/>
  <c i="5" r="BK184"/>
  <c r="J184"/>
  <c r="J102"/>
  <c r="BK237"/>
  <c r="J237"/>
  <c r="J118"/>
  <c r="BK239"/>
  <c r="J239"/>
  <c r="J119"/>
  <c r="BK241"/>
  <c r="J241"/>
  <c r="J120"/>
  <c r="BK279"/>
  <c r="J279"/>
  <c r="J139"/>
  <c r="BK291"/>
  <c r="J291"/>
  <c r="J145"/>
  <c r="BK298"/>
  <c r="J298"/>
  <c r="J149"/>
  <c i="6" r="BK157"/>
  <c r="J157"/>
  <c r="J100"/>
  <c i="5" r="BK235"/>
  <c r="J235"/>
  <c r="J117"/>
  <c r="BK249"/>
  <c r="J249"/>
  <c r="J123"/>
  <c r="BK255"/>
  <c r="J255"/>
  <c r="J126"/>
  <c r="BK287"/>
  <c r="J287"/>
  <c r="J143"/>
  <c r="BK289"/>
  <c r="J289"/>
  <c r="J144"/>
  <c r="BK293"/>
  <c r="J293"/>
  <c r="J146"/>
  <c i="3" r="BK126"/>
  <c r="J126"/>
  <c r="J100"/>
  <c i="5" r="BK191"/>
  <c r="J191"/>
  <c r="J104"/>
  <c r="BK230"/>
  <c r="J230"/>
  <c r="J115"/>
  <c r="BK247"/>
  <c r="J247"/>
  <c r="J122"/>
  <c r="BK251"/>
  <c r="J251"/>
  <c r="J124"/>
  <c r="BK258"/>
  <c r="J258"/>
  <c r="J128"/>
  <c r="BK260"/>
  <c r="J260"/>
  <c r="J129"/>
  <c r="BK264"/>
  <c r="J264"/>
  <c r="J131"/>
  <c r="BK266"/>
  <c r="J266"/>
  <c r="J132"/>
  <c r="BK275"/>
  <c r="J275"/>
  <c r="J137"/>
  <c r="BK281"/>
  <c r="J281"/>
  <c r="J140"/>
  <c r="BK295"/>
  <c r="J295"/>
  <c r="J147"/>
  <c i="6" r="BK122"/>
  <c r="J122"/>
  <c r="J98"/>
  <c i="2" r="BK275"/>
  <c r="J275"/>
  <c r="J106"/>
  <c r="BK362"/>
  <c r="J362"/>
  <c r="J109"/>
  <c i="5" r="BK216"/>
  <c r="J216"/>
  <c r="J111"/>
  <c r="BK253"/>
  <c r="J253"/>
  <c r="J125"/>
  <c r="BK262"/>
  <c r="J262"/>
  <c r="J130"/>
  <c r="BK271"/>
  <c r="J271"/>
  <c r="J134"/>
  <c r="BK277"/>
  <c r="J277"/>
  <c r="J138"/>
  <c r="BK283"/>
  <c r="J283"/>
  <c r="J141"/>
  <c r="BK285"/>
  <c r="J285"/>
  <c r="J142"/>
  <c i="6" r="J89"/>
  <c r="E85"/>
  <c r="F92"/>
  <c r="BF147"/>
  <c r="BF153"/>
  <c r="BF158"/>
  <c r="BF123"/>
  <c r="BF136"/>
  <c i="5" r="J165"/>
  <c r="F168"/>
  <c r="BF179"/>
  <c r="BF180"/>
  <c r="BF185"/>
  <c r="BF195"/>
  <c r="BF196"/>
  <c r="BF209"/>
  <c r="BF223"/>
  <c r="BF224"/>
  <c r="BF226"/>
  <c r="BF227"/>
  <c r="BF229"/>
  <c r="BF233"/>
  <c r="BF245"/>
  <c r="E159"/>
  <c r="BF176"/>
  <c r="BF189"/>
  <c r="BF198"/>
  <c r="BF202"/>
  <c r="BF214"/>
  <c r="BF217"/>
  <c r="BF238"/>
  <c r="BF254"/>
  <c r="BF259"/>
  <c r="BF270"/>
  <c r="BF278"/>
  <c r="BF292"/>
  <c i="4" r="BK127"/>
  <c r="J127"/>
  <c r="J99"/>
  <c i="5" r="BF173"/>
  <c r="BF187"/>
  <c r="BF192"/>
  <c r="BF194"/>
  <c r="BF199"/>
  <c r="BF203"/>
  <c r="BF206"/>
  <c r="BF207"/>
  <c r="BF212"/>
  <c r="BF220"/>
  <c r="BF228"/>
  <c r="BF231"/>
  <c r="BF240"/>
  <c r="BF242"/>
  <c r="BF246"/>
  <c r="BF248"/>
  <c r="BF252"/>
  <c r="BF261"/>
  <c r="BF265"/>
  <c r="BF269"/>
  <c r="BF276"/>
  <c r="BF282"/>
  <c r="BF284"/>
  <c r="BF294"/>
  <c r="BF296"/>
  <c r="BF299"/>
  <c r="BF174"/>
  <c r="BF175"/>
  <c r="BF177"/>
  <c r="BF178"/>
  <c r="BF181"/>
  <c r="BF188"/>
  <c r="BF190"/>
  <c r="BF200"/>
  <c r="BF205"/>
  <c r="BF208"/>
  <c r="BF211"/>
  <c r="BF215"/>
  <c r="BF219"/>
  <c r="BF221"/>
  <c r="BF234"/>
  <c r="BF236"/>
  <c r="BF244"/>
  <c r="BF250"/>
  <c r="BF256"/>
  <c r="BF263"/>
  <c r="BF267"/>
  <c r="BF272"/>
  <c r="BF280"/>
  <c r="BF286"/>
  <c r="BF288"/>
  <c r="BF290"/>
  <c i="4" r="E85"/>
  <c r="BF130"/>
  <c r="BF131"/>
  <c r="BF138"/>
  <c r="BF143"/>
  <c r="BF149"/>
  <c r="BF150"/>
  <c r="BF155"/>
  <c r="BF163"/>
  <c r="BF175"/>
  <c r="BF176"/>
  <c r="BF185"/>
  <c r="BF189"/>
  <c r="F94"/>
  <c r="BF129"/>
  <c r="BF136"/>
  <c r="BF139"/>
  <c r="BF141"/>
  <c r="BF144"/>
  <c r="BF146"/>
  <c r="BF148"/>
  <c r="BF152"/>
  <c r="BF153"/>
  <c r="BF156"/>
  <c r="BF157"/>
  <c r="BF158"/>
  <c r="BF159"/>
  <c r="BF160"/>
  <c r="BF161"/>
  <c r="BF162"/>
  <c r="BF166"/>
  <c r="BF167"/>
  <c r="BF174"/>
  <c r="BF177"/>
  <c r="BF178"/>
  <c r="BF180"/>
  <c r="BF182"/>
  <c r="BF194"/>
  <c r="BF196"/>
  <c r="J91"/>
  <c r="BF132"/>
  <c r="BF134"/>
  <c r="BF137"/>
  <c r="BF140"/>
  <c r="BF164"/>
  <c r="BF168"/>
  <c r="BF171"/>
  <c r="BF173"/>
  <c r="BF179"/>
  <c r="BF181"/>
  <c r="BF186"/>
  <c r="BF190"/>
  <c r="BF191"/>
  <c r="BF133"/>
  <c r="BF135"/>
  <c r="BF142"/>
  <c r="BF145"/>
  <c r="BF151"/>
  <c r="BF154"/>
  <c r="BF169"/>
  <c r="BF170"/>
  <c r="BF172"/>
  <c r="BF183"/>
  <c r="BF184"/>
  <c r="BF187"/>
  <c r="BF193"/>
  <c r="BF195"/>
  <c i="3" r="J91"/>
  <c r="F121"/>
  <c r="BF129"/>
  <c r="BF136"/>
  <c r="BF138"/>
  <c r="BF141"/>
  <c r="E112"/>
  <c r="BF131"/>
  <c r="BF132"/>
  <c r="BF137"/>
  <c r="BF139"/>
  <c r="BF140"/>
  <c r="BF146"/>
  <c r="BF130"/>
  <c r="BF133"/>
  <c r="BF142"/>
  <c r="BF143"/>
  <c r="BF144"/>
  <c r="BF145"/>
  <c r="BF127"/>
  <c r="BF134"/>
  <c r="BF147"/>
  <c i="2" r="J136"/>
  <c r="F139"/>
  <c r="BF164"/>
  <c r="BF179"/>
  <c r="BF182"/>
  <c r="BF183"/>
  <c r="BF185"/>
  <c r="BF207"/>
  <c r="BF223"/>
  <c r="BF239"/>
  <c r="BF248"/>
  <c r="BF258"/>
  <c r="BF276"/>
  <c r="BF284"/>
  <c r="BF289"/>
  <c r="BF320"/>
  <c r="BF328"/>
  <c r="BF336"/>
  <c r="BF339"/>
  <c r="BF342"/>
  <c r="BF360"/>
  <c r="BF366"/>
  <c r="BF376"/>
  <c r="BF397"/>
  <c r="BF415"/>
  <c r="BF428"/>
  <c r="BF443"/>
  <c r="BF447"/>
  <c r="BF467"/>
  <c r="BF473"/>
  <c r="BF477"/>
  <c r="BF492"/>
  <c r="BF506"/>
  <c r="BF515"/>
  <c r="BF534"/>
  <c r="BF145"/>
  <c r="BF147"/>
  <c r="BF149"/>
  <c r="BF215"/>
  <c r="BF229"/>
  <c r="BF252"/>
  <c r="BF255"/>
  <c r="BF281"/>
  <c r="BF291"/>
  <c r="BF298"/>
  <c r="BF305"/>
  <c r="BF316"/>
  <c r="BF318"/>
  <c r="BF322"/>
  <c r="BF348"/>
  <c r="BF351"/>
  <c r="BF353"/>
  <c r="BF356"/>
  <c r="BF358"/>
  <c r="BF361"/>
  <c r="BF394"/>
  <c r="BF427"/>
  <c r="BF432"/>
  <c r="BF434"/>
  <c r="BF435"/>
  <c r="BF451"/>
  <c r="BF457"/>
  <c r="BF459"/>
  <c r="BF463"/>
  <c r="BF469"/>
  <c r="BF496"/>
  <c r="BF536"/>
  <c r="BF538"/>
  <c r="E85"/>
  <c r="BF154"/>
  <c r="BF166"/>
  <c r="BF168"/>
  <c r="BF174"/>
  <c r="BF195"/>
  <c r="BF201"/>
  <c r="BF231"/>
  <c r="BF242"/>
  <c r="BF311"/>
  <c r="BF314"/>
  <c r="BF325"/>
  <c r="BF331"/>
  <c r="BF334"/>
  <c r="BF345"/>
  <c r="BF357"/>
  <c r="BF363"/>
  <c r="BF375"/>
  <c r="BF390"/>
  <c r="BF393"/>
  <c r="BF396"/>
  <c r="BF410"/>
  <c r="BF439"/>
  <c r="BF453"/>
  <c r="BF461"/>
  <c r="BF487"/>
  <c r="BF151"/>
  <c r="BF157"/>
  <c r="BF162"/>
  <c r="BF170"/>
  <c r="BF172"/>
  <c r="BF186"/>
  <c r="BF190"/>
  <c r="BF245"/>
  <c r="BF265"/>
  <c r="BF286"/>
  <c r="BF370"/>
  <c r="BF373"/>
  <c r="BF408"/>
  <c r="BF420"/>
  <c r="BF425"/>
  <c r="BF455"/>
  <c r="BF482"/>
  <c r="BF494"/>
  <c r="BF517"/>
  <c r="BF530"/>
  <c r="BF532"/>
  <c r="BF540"/>
  <c r="BF565"/>
  <c r="BF569"/>
  <c r="BF574"/>
  <c r="BF576"/>
  <c r="BF545"/>
  <c r="BF551"/>
  <c r="BF561"/>
  <c r="BF543"/>
  <c r="BF549"/>
  <c r="BF553"/>
  <c r="BF567"/>
  <c r="BF572"/>
  <c r="BF601"/>
  <c r="BF557"/>
  <c r="BF563"/>
  <c r="BF579"/>
  <c r="BF590"/>
  <c r="BF615"/>
  <c r="BF626"/>
  <c r="BF627"/>
  <c r="BF630"/>
  <c r="BF633"/>
  <c r="BF635"/>
  <c r="BF647"/>
  <c r="F37"/>
  <c i="1" r="BB96"/>
  <c i="3" r="J35"/>
  <c i="1" r="AV97"/>
  <c i="3" r="F37"/>
  <c i="1" r="BB97"/>
  <c i="4" r="F38"/>
  <c i="1" r="BC98"/>
  <c i="4" r="F37"/>
  <c i="1" r="BB98"/>
  <c i="5" r="J35"/>
  <c i="1" r="AV99"/>
  <c i="6" r="F35"/>
  <c i="1" r="BB100"/>
  <c i="6" r="F37"/>
  <c i="1" r="BD100"/>
  <c r="AS94"/>
  <c i="2" r="J35"/>
  <c i="1" r="AV96"/>
  <c i="3" r="F35"/>
  <c i="1" r="AZ97"/>
  <c i="4" r="F35"/>
  <c i="1" r="AZ98"/>
  <c i="5" r="F35"/>
  <c i="1" r="AZ99"/>
  <c i="6" r="F36"/>
  <c i="1" r="BC100"/>
  <c i="6" r="J33"/>
  <c i="1" r="AV100"/>
  <c i="2" r="F38"/>
  <c i="1" r="BC96"/>
  <c i="3" r="F38"/>
  <c i="1" r="BC97"/>
  <c i="3" r="F39"/>
  <c i="1" r="BD97"/>
  <c i="4" r="F39"/>
  <c i="1" r="BD98"/>
  <c i="4" r="J35"/>
  <c i="1" r="AV98"/>
  <c i="5" r="F37"/>
  <c i="1" r="BB99"/>
  <c i="5" r="F38"/>
  <c i="1" r="BC99"/>
  <c i="2" r="F35"/>
  <c i="1" r="AZ96"/>
  <c i="2" r="F39"/>
  <c i="1" r="BD96"/>
  <c i="5" r="F39"/>
  <c i="1" r="BD99"/>
  <c i="6" r="F33"/>
  <c i="1" r="AZ100"/>
  <c i="5" l="1" r="P182"/>
  <c i="4" r="P127"/>
  <c r="P126"/>
  <c i="1" r="AU98"/>
  <c i="5" r="T171"/>
  <c i="2" r="P364"/>
  <c r="T188"/>
  <c r="T143"/>
  <c r="P143"/>
  <c i="4" r="T127"/>
  <c r="T126"/>
  <c i="2" r="R364"/>
  <c i="5" r="P171"/>
  <c i="1" r="AU99"/>
  <c i="2" r="T364"/>
  <c r="R188"/>
  <c r="R143"/>
  <c r="R142"/>
  <c i="5" r="BK274"/>
  <c r="J274"/>
  <c r="J136"/>
  <c i="6" r="BK121"/>
  <c r="J121"/>
  <c r="J97"/>
  <c i="2" r="BK188"/>
  <c r="J188"/>
  <c r="J102"/>
  <c r="BK364"/>
  <c r="J364"/>
  <c r="J110"/>
  <c i="5" r="BK183"/>
  <c r="J183"/>
  <c r="J101"/>
  <c i="2" r="BK274"/>
  <c r="J274"/>
  <c r="J105"/>
  <c i="5" r="BK257"/>
  <c r="J257"/>
  <c r="J127"/>
  <c i="3" r="BK125"/>
  <c r="J125"/>
  <c r="J99"/>
  <c i="5" r="BK297"/>
  <c r="J297"/>
  <c r="J148"/>
  <c i="4" r="BK126"/>
  <c r="J126"/>
  <c r="J98"/>
  <c i="3" r="J36"/>
  <c i="1" r="AW97"/>
  <c r="AT97"/>
  <c i="4" r="J36"/>
  <c i="1" r="AW98"/>
  <c r="AT98"/>
  <c i="5" r="F36"/>
  <c i="1" r="BA99"/>
  <c r="BB95"/>
  <c r="AX95"/>
  <c r="BC95"/>
  <c i="2" r="F36"/>
  <c i="1" r="BA96"/>
  <c r="BD95"/>
  <c i="6" r="F34"/>
  <c i="1" r="BA100"/>
  <c i="2" r="J36"/>
  <c i="1" r="AW96"/>
  <c r="AT96"/>
  <c i="3" r="F36"/>
  <c i="1" r="BA97"/>
  <c i="4" r="F36"/>
  <c i="1" r="BA98"/>
  <c i="5" r="J36"/>
  <c i="1" r="AW99"/>
  <c r="AT99"/>
  <c r="AZ95"/>
  <c r="AV95"/>
  <c i="6" r="J34"/>
  <c i="1" r="AW100"/>
  <c r="AT100"/>
  <c i="2" l="1" r="P142"/>
  <c i="1" r="AU96"/>
  <c i="2" r="T142"/>
  <c r="BK143"/>
  <c r="J143"/>
  <c r="J99"/>
  <c i="6" r="BK120"/>
  <c r="J120"/>
  <c i="5" r="BK273"/>
  <c r="J273"/>
  <c r="J135"/>
  <c i="3" r="BK124"/>
  <c r="J124"/>
  <c i="5" r="BK182"/>
  <c r="J182"/>
  <c r="J100"/>
  <c i="1" r="AU95"/>
  <c r="AU94"/>
  <c r="BD94"/>
  <c r="W33"/>
  <c i="6" r="J30"/>
  <c i="1" r="AG100"/>
  <c r="BC94"/>
  <c r="AY94"/>
  <c r="AY95"/>
  <c r="AZ94"/>
  <c r="AV94"/>
  <c r="AK29"/>
  <c i="3" r="J32"/>
  <c i="1" r="AG97"/>
  <c i="4" r="J32"/>
  <c i="1" r="AG98"/>
  <c r="BB94"/>
  <c r="AX94"/>
  <c r="BA95"/>
  <c r="AW95"/>
  <c r="AT95"/>
  <c i="3" l="1" r="J41"/>
  <c i="6" r="J39"/>
  <c i="5" r="BK171"/>
  <c r="J171"/>
  <c r="J98"/>
  <c i="3" r="J98"/>
  <c i="2" r="BK142"/>
  <c r="J142"/>
  <c i="6" r="J96"/>
  <c i="4" r="J41"/>
  <c i="1" r="AN98"/>
  <c r="AN97"/>
  <c r="AN100"/>
  <c r="W32"/>
  <c i="2" r="J32"/>
  <c i="1" r="AG96"/>
  <c r="W29"/>
  <c r="BA94"/>
  <c r="AW94"/>
  <c r="AK30"/>
  <c r="W31"/>
  <c i="2" l="1" r="J41"/>
  <c r="J98"/>
  <c i="1" r="AN96"/>
  <c i="5" r="J32"/>
  <c i="1" r="AG99"/>
  <c r="AN99"/>
  <c r="W30"/>
  <c r="AT94"/>
  <c i="5" l="1" r="J41"/>
  <c i="1" r="AG95"/>
  <c r="AG94"/>
  <c r="AK26"/>
  <c l="1" r="AN95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<sst xmlns="http://schemas.openxmlformats.org/spreadsheetml/2006/main">
  <si>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</si>
  <si>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</si>
  <si>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</si>
  <si>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</si>
  <si>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</si>
  <si>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{c608a776-e934-43f6-80ec-9c45886429d1}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</si>
  <si>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</si>
  <si>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</si>
  <si>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</si>
  <si>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</si>
  <si>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</si>
  <si>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</si>
  <si>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</si>
  <si>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</si>
  <si>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</si>
  <si>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</si>
  <si>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</si>
  <si>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Kosov u Jihlavy čp 9 , Oprava bytové jednotky č.1 - aktualizace ceny 2023</t>
  </si>
  <si>
    <t>KSO:</t>
  </si>
  <si>
    <t>CC-CZ:</t>
  </si>
  <si>
    <t>Místo:</t>
  </si>
  <si>
    <t>Kosov u Jihlavy</t>
  </si>
  <si>
    <t>Datum:</t>
  </si>
  <si>
    <t>11. 1. 2023</t>
  </si>
  <si>
    <t>Zadavatel:</t>
  </si>
  <si>
    <t>IČ:</t>
  </si>
  <si>
    <t>Statutární město Jihlava</t>
  </si>
  <si>
    <t>DIČ:</t>
  </si>
  <si>
    <t>Uchazeč:</t>
  </si>
  <si>
    <t>Vyplň údaj</t>
  </si>
  <si>
    <t>Projektant:</t>
  </si>
  <si>
    <t>Zdeněk Vincenc</t>
  </si>
  <si>
    <t>True</t>
  </si>
  <si>
    <t>Zpracovatel:</t>
  </si>
  <si>
    <t>Poznámka:</t>
  </si>
  <si>
    <t>Obchodní názvy výrobků navržených v PD jsou uváděny jako referenční, tyto výrobky mohou být nahrazeny výrobky stejných nebo lepších parametrů od jiných výrobců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</si>
  <si>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</si>
  <si>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</si>
  <si>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</si>
  <si>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</si>
  <si>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</si>
  <si>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</si>
  <si>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</si>
  <si>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</si>
  <si>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</si>
  <si>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</si>
  <si>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</si>
  <si>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</si>
  <si>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</si>
  <si>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</si>
  <si>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</si>
  <si>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</si>
  <si>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</si>
  <si>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</si>
  <si>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</si>
  <si>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</si>
  <si>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</si>
  <si>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</si>
  <si>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</si>
  <si>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</si>
  <si>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</si>
  <si>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</si>
  <si>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</si>
  <si>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</si>
  <si>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</si>
  <si>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</si>
  <si>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</si>
  <si>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</si>
  <si>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</si>
  <si>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</si>
  <si>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</si>
  <si>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</si>
  <si>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</si>
  <si>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</si>
  <si>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</si>
  <si>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</si>
  <si>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</si>
  <si>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</si>
  <si>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</si>
  <si>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</si>
  <si>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D1_01</t>
  </si>
  <si>
    <t>Bytová jednotka</t>
  </si>
  <si>
    <t>STA</t>
  </si>
  <si>
    <t>1</t>
  </si>
  <si>
    <t>{c2c21858-bc97-41d5-ba68-5e49d632cee1}</t>
  </si>
  <si>
    <t>/</t>
  </si>
  <si>
    <t>D1_01_1</t>
  </si>
  <si>
    <t>Stavební</t>
  </si>
  <si>
    <t>Soupis</t>
  </si>
  <si>
    <t>2</t>
  </si>
  <si>
    <t>{2d111ced-6520-4a5b-93fa-bd7dbf76f6dc}</t>
  </si>
  <si>
    <t>D1_01_4a</t>
  </si>
  <si>
    <t>Vytápění+vzduchotechnika</t>
  </si>
  <si>
    <t>{b953bcc3-c5db-4e74-b644-bfa912b09a96}</t>
  </si>
  <si>
    <t>D1_01_4b</t>
  </si>
  <si>
    <t>Zdravotní technika</t>
  </si>
  <si>
    <t>{4f447eaa-8379-470d-ae4b-05aaabe581c3}</t>
  </si>
  <si>
    <t>D1_01_4c</t>
  </si>
  <si>
    <t>Silnoproudá elektrotechnika</t>
  </si>
  <si>
    <t>{9c9e029a-d7c8-4729-b2ba-423c14c8a29b}</t>
  </si>
  <si>
    <t>OVN</t>
  </si>
  <si>
    <t>Ostatní a vedlejší náklady</t>
  </si>
  <si>
    <t>VON</t>
  </si>
  <si>
    <t>{26695d89-bbee-455d-8444-24e43c9e169d}</t>
  </si>
  <si>
    <t>KRYCÍ LIST SOUPISU PRACÍ</t>
  </si>
  <si>
    <t>Objekt:</t>
  </si>
  <si>
    <t>D1_01 - Bytová jednotka</t>
  </si>
  <si>
    <t>Soupis:</t>
  </si>
  <si>
    <t>D1_01_1 -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</si>
  <si>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</si>
  <si>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</si>
  <si>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</si>
  <si>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</si>
  <si>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</si>
  <si>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</si>
  <si>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</si>
  <si>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</si>
  <si>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</si>
  <si>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</t>
  </si>
  <si>
    <t xml:space="preserve">      63 - Podlahy a podlahové konstrukce</t>
  </si>
  <si>
    <t xml:space="preserve">    9 - Ostatní konstrukce a práce-bourání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</si>
  <si>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</si>
  <si>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</si>
  <si>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</si>
  <si>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</si>
  <si>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</si>
  <si>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</si>
  <si>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</si>
  <si>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</si>
  <si>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</si>
  <si>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</si>
  <si>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 keramických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</si>
  <si>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</si>
  <si>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</si>
  <si>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</si>
  <si>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</si>
  <si>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</si>
  <si>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</si>
  <si>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</si>
  <si>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</si>
  <si>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</si>
  <si>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</si>
  <si>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</si>
  <si>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</si>
  <si>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</si>
  <si>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</si>
  <si>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</si>
  <si>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</si>
  <si>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</si>
  <si>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</si>
  <si>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</si>
  <si>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</si>
  <si>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</si>
  <si>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</si>
  <si>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</si>
  <si>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317142412</t>
  </si>
  <si>
    <t>Překlad nenosný pórobetonový š 75 mm v do 250 mm na tenkovrstvou maltu dl přes 1000 do 1250 mm</t>
  </si>
  <si>
    <t>kus</t>
  </si>
  <si>
    <t>CS ÚRS 2023 01</t>
  </si>
  <si>
    <t>4</t>
  </si>
  <si>
    <t>2007562832</t>
  </si>
  <si>
    <t>VV</t>
  </si>
  <si>
    <t>317142432</t>
  </si>
  <si>
    <t>Překlad nenosný pórobetonový š 125 mm v do 250 mm na tenkovrstvou maltu dl přes 1000 do 1250 mm</t>
  </si>
  <si>
    <t>1895614674</t>
  </si>
  <si>
    <t>317234410</t>
  </si>
  <si>
    <t>Vyzdívka mezi nosníky z cihel pálených na MC</t>
  </si>
  <si>
    <t>m3</t>
  </si>
  <si>
    <t>1320987772</t>
  </si>
  <si>
    <t>1,4*0,33*0,25</t>
  </si>
  <si>
    <t>317944323</t>
  </si>
  <si>
    <t>Válcované nosníky č.14 až 22 dodatečně osazované do připravených otvorů</t>
  </si>
  <si>
    <t>t</t>
  </si>
  <si>
    <t>-1543654840</t>
  </si>
  <si>
    <t>I140</t>
  </si>
  <si>
    <t>2*1,4*0,0143</t>
  </si>
  <si>
    <t>5</t>
  </si>
  <si>
    <t>340271031</t>
  </si>
  <si>
    <t>Zazdívka otvorů v příčkách nebo stěnách pl přes 0,25 do 1 m2 tvárnicemi pórobetonovými tl 125 mm</t>
  </si>
  <si>
    <t>m2</t>
  </si>
  <si>
    <t>1753634036</t>
  </si>
  <si>
    <t>Nika po rozvaděči - hloubka 250 mm</t>
  </si>
  <si>
    <t>0,25*0,3*2</t>
  </si>
  <si>
    <t>6</t>
  </si>
  <si>
    <t>340271041</t>
  </si>
  <si>
    <t>Zazdívka otvorů v příčkách nebo stěnách pl přes 0,25 do 1 m2 tvárnicemi pórobetonovými tl 150 mm</t>
  </si>
  <si>
    <t>1735882331</t>
  </si>
  <si>
    <t>"m.č.204:" 0,72*1,7*0,33</t>
  </si>
  <si>
    <t>"Ozn.b:" 0,15*0,15</t>
  </si>
  <si>
    <t>Nika po rozvaděči</t>
  </si>
  <si>
    <t>0,4*0,4</t>
  </si>
  <si>
    <t>7</t>
  </si>
  <si>
    <t>342272215</t>
  </si>
  <si>
    <t>Příčka z pórobetonových hladkých tvárnic na tenkovrstvou maltu tl 75 mm</t>
  </si>
  <si>
    <t>-1307392767</t>
  </si>
  <si>
    <t>"m.č.202:" (0,485+1,985*2+1,82)*2,65-0,7*1,97*2</t>
  </si>
  <si>
    <t>8</t>
  </si>
  <si>
    <t>342272235</t>
  </si>
  <si>
    <t>Příčka z pórobetonových hladkých tvárnic na tenkovrstvou maltu tl 125 mm</t>
  </si>
  <si>
    <t>1973112450</t>
  </si>
  <si>
    <t>"m.č.203:" 3,28*2,65-0,8*1,97</t>
  </si>
  <si>
    <t>9</t>
  </si>
  <si>
    <t>342291111</t>
  </si>
  <si>
    <t>Ukotvení příček montážní polyuretanovou pěnou tl příčky do 100 mm</t>
  </si>
  <si>
    <t>m</t>
  </si>
  <si>
    <t>-1249844411</t>
  </si>
  <si>
    <t>"m.č.202:" 0,485+1,985*2+1,82</t>
  </si>
  <si>
    <t>10</t>
  </si>
  <si>
    <t>342291112</t>
  </si>
  <si>
    <t>Ukotvení příček montážní polyuretanovou pěnou tl příčky přes 100 mm</t>
  </si>
  <si>
    <t>2118031672</t>
  </si>
  <si>
    <t>"m.č.203:" 3,28</t>
  </si>
  <si>
    <t>11</t>
  </si>
  <si>
    <t>342291121</t>
  </si>
  <si>
    <t>Ukotvení příček k cihelným konstrukcím plochými kotvami</t>
  </si>
  <si>
    <t>-1788428516</t>
  </si>
  <si>
    <t>2,65*5</t>
  </si>
  <si>
    <t>12</t>
  </si>
  <si>
    <t>346244381</t>
  </si>
  <si>
    <t>Plentování jednostranné v do 200 mm válcovaných nosníků cihlami</t>
  </si>
  <si>
    <t>-413117842</t>
  </si>
  <si>
    <t>1,4*0,14*2</t>
  </si>
  <si>
    <t>13</t>
  </si>
  <si>
    <t>349231811</t>
  </si>
  <si>
    <t>Přizdívka ostění s ozubem z cihel tl přes 80 do 150 mm</t>
  </si>
  <si>
    <t>86945819</t>
  </si>
  <si>
    <t>1,02*2,05</t>
  </si>
  <si>
    <t>1,0*2,05</t>
  </si>
  <si>
    <t>1,0*2,1</t>
  </si>
  <si>
    <t>Vodorovné konstrukce</t>
  </si>
  <si>
    <t>14</t>
  </si>
  <si>
    <t>411354_R1</t>
  </si>
  <si>
    <t>Bednění stropů ztracené z hraněných trapézových vln v 50 mm plech pozinkovaný tl 1,0 mm, D+M</t>
  </si>
  <si>
    <t>vlastní</t>
  </si>
  <si>
    <t>587832617</t>
  </si>
  <si>
    <t>Doplnění stropu</t>
  </si>
  <si>
    <t>15,1*1,2</t>
  </si>
  <si>
    <t>413941121</t>
  </si>
  <si>
    <t>Osazování ocelových válcovaných nosníků stropů I, IE, U, UE nebo L do č.12 nebo výšky do 120 mm</t>
  </si>
  <si>
    <t>32961731</t>
  </si>
  <si>
    <t>16</t>
  </si>
  <si>
    <t>M</t>
  </si>
  <si>
    <t>13010714</t>
  </si>
  <si>
    <t>ocel profilová jakost S235JR (11 375) průřez I (IPN) 120</t>
  </si>
  <si>
    <t>-1939303</t>
  </si>
  <si>
    <t>1,8*3*0,0112+1,45*0,0112</t>
  </si>
  <si>
    <t>17</t>
  </si>
  <si>
    <t>413941123</t>
  </si>
  <si>
    <t>Osazování ocelových válcovaných nosníků stropů I, IE, U, UE nebo L č. 14 až 22 nebo výšky přes 120 do 220 mm</t>
  </si>
  <si>
    <t>143050210</t>
  </si>
  <si>
    <t>18</t>
  </si>
  <si>
    <t>13010716</t>
  </si>
  <si>
    <t>ocel profilová jakost S235JR (11 375) průřez I (IPN) 140</t>
  </si>
  <si>
    <t>893829299</t>
  </si>
  <si>
    <t>3,6*5*0,0144</t>
  </si>
  <si>
    <t>Úpravy povrchů, podlahy a osazování výplní</t>
  </si>
  <si>
    <t>61</t>
  </si>
  <si>
    <t>Úprava povrchů vnitřní</t>
  </si>
  <si>
    <t>19</t>
  </si>
  <si>
    <t>611135101</t>
  </si>
  <si>
    <t>Hrubá výplň rýh ve stropech maltou jakékoli šířky rýhy</t>
  </si>
  <si>
    <t>-891782344</t>
  </si>
  <si>
    <t>Po vybouraných příčkach</t>
  </si>
  <si>
    <t>(3,25+2,93+1,91)*0,15</t>
  </si>
  <si>
    <t>Po vybouraných a nových rozvodech</t>
  </si>
  <si>
    <t>5,0</t>
  </si>
  <si>
    <t>20</t>
  </si>
  <si>
    <t>612135101</t>
  </si>
  <si>
    <t>Hrubá výplň rýh ve stěnách maltou jakékoli šířky rýhy</t>
  </si>
  <si>
    <t>-996976371</t>
  </si>
  <si>
    <t>Po stávajících rozvodech</t>
  </si>
  <si>
    <t>50,0*0,1</t>
  </si>
  <si>
    <t>.</t>
  </si>
  <si>
    <t>Po nových rozvodech</t>
  </si>
  <si>
    <t>80,0*0,05+14,0*0,07+22,0*0,1+18,0*0,15</t>
  </si>
  <si>
    <t>612131301</t>
  </si>
  <si>
    <t>Cementový postřik vnitřních stěn nanášený celoplošně strojně</t>
  </si>
  <si>
    <t>-1942862145</t>
  </si>
  <si>
    <t>Po vybouraných obkladech</t>
  </si>
  <si>
    <t>"m.č.202:" 0,9*2,0</t>
  </si>
  <si>
    <t>"m.č.203:" (1,34+0,45)*0,6</t>
  </si>
  <si>
    <t>"m.č.206:" (1,91+0,9)*2,0</t>
  </si>
  <si>
    <t>"m.č.207:" 1,745*0,6</t>
  </si>
  <si>
    <t>22</t>
  </si>
  <si>
    <t>612142001</t>
  </si>
  <si>
    <t>Potažení vnitřních stěn sklovláknitým pletivem vtlačeným do tenkovrstvé hmoty</t>
  </si>
  <si>
    <t>-1494788911</t>
  </si>
  <si>
    <t>Nové zdivo</t>
  </si>
  <si>
    <t>"m.č.202:" (0,485+1,82+1,985*2+1,295)*2,65-0,8*1,97-0,7*1,97*2</t>
  </si>
  <si>
    <t>"m.č.203:" 3,28*2,65-0,8*1,97+0,72*1,7</t>
  </si>
  <si>
    <t>"m.č.204:" 0,72*1,7</t>
  </si>
  <si>
    <t>"m.č.205:" (1,0+2,1*2)*0,25</t>
  </si>
  <si>
    <t>"m.č.206:" (0,41+1,91)*2,65-0,7*1,97</t>
  </si>
  <si>
    <t>"m.č.207:" (1,91+1,745+1,91)*2,65-0,7*1,97</t>
  </si>
  <si>
    <t>23</t>
  </si>
  <si>
    <t>612311131</t>
  </si>
  <si>
    <t>Potažení vnitřních stěn vápenným štukem tloušťky do 3 mm</t>
  </si>
  <si>
    <t>1722310197</t>
  </si>
  <si>
    <t>"m.č.201:" (3,28+0,49)*2,55</t>
  </si>
  <si>
    <t>"m.č.202:" (3,205+3,25)*2*2,55-0,8*2,0*2-0,7*2,0*2-1,23*1,36+(1,23+1,36*2)*0,3</t>
  </si>
  <si>
    <t>"m.č.203:" (4,97+3,28+0,45)*2*2,55-0,8*2,0*2-1,23*1,36*2+(1,23+1,36*2)*0,3*2</t>
  </si>
  <si>
    <t>"m.č.204:" (5,65+4,48)*2*2,55-0,8*1,97*2-1,23*1,36*2+(1,23+1,36*2)*0,3*2+(1,02+2,05*2)*0,25</t>
  </si>
  <si>
    <t>"m.č.205:" (4,33+4,33)*2*2,55-0,8*2,0*2-1,23*1,36+(1,23+1,36*2)*0,3+(1,0*2,1*2)*0,25</t>
  </si>
  <si>
    <t>"m.č.206:" (1,91+0,9)*2*0,55</t>
  </si>
  <si>
    <t>"m.č.207:" (1,745+1,91)*2*0,55</t>
  </si>
  <si>
    <t>24</t>
  </si>
  <si>
    <t>612321121</t>
  </si>
  <si>
    <t>Vápenocementová omítka hladká jednovrstvá vnitřních stěn nanášená ručně</t>
  </si>
  <si>
    <t>-1636269200</t>
  </si>
  <si>
    <t>25</t>
  </si>
  <si>
    <t>611325422</t>
  </si>
  <si>
    <t>Oprava vnitřní vápenocementové štukové omítky stropů v rozsahu plochy přes 10 do 30 %</t>
  </si>
  <si>
    <t>-1181835492</t>
  </si>
  <si>
    <t>5,96+15,94+25,3+19,3+1,72+3,33</t>
  </si>
  <si>
    <t>26</t>
  </si>
  <si>
    <t>612325422</t>
  </si>
  <si>
    <t>Oprava vnitřní vápenocementové štukové omítky stěn v rozsahu plochy přes 10 do 30 %</t>
  </si>
  <si>
    <t>-905580513</t>
  </si>
  <si>
    <t>"m.č.202:" (3,205+1,295+0,9)*2,55-0,8*2,0*2-1,23+1,36+(1,23+1,36*2)*0,3</t>
  </si>
  <si>
    <t>"m.č.203:" (4,97*2+3,28+0,45*2)*2,55-0,8*1,97-1,23*1,36*2+(1,23+1,36*2)*0,3*2</t>
  </si>
  <si>
    <t>"m.č.205:" (4,33+4,33)*2*2,55-0,8*2,0*2-1,23*1,36+(1,23+1,36*2)*0,3</t>
  </si>
  <si>
    <t>"m.č.206:" (1,91+0,9)*0,55</t>
  </si>
  <si>
    <t>"m.č.207:" 1,745*0,55</t>
  </si>
  <si>
    <t>27</t>
  </si>
  <si>
    <t>612325221</t>
  </si>
  <si>
    <t>Vápenocementová štuková omítka malých ploch do 0,09 m2 na stěnách</t>
  </si>
  <si>
    <t>-756508040</t>
  </si>
  <si>
    <t xml:space="preserve">Po zazděné nice </t>
  </si>
  <si>
    <t>28</t>
  </si>
  <si>
    <t>612325222</t>
  </si>
  <si>
    <t>Vápenocementová štuková omítka malých ploch přes 0,09 do 0,25 m2 na stěnách</t>
  </si>
  <si>
    <t>-1292162856</t>
  </si>
  <si>
    <t>29</t>
  </si>
  <si>
    <t>624635_R1</t>
  </si>
  <si>
    <t>Tmelení trvale pružným tmelem spáry</t>
  </si>
  <si>
    <t>744935811</t>
  </si>
  <si>
    <t>u oken</t>
  </si>
  <si>
    <t>(1,23+1,36*2)*6</t>
  </si>
  <si>
    <t>30</t>
  </si>
  <si>
    <t>629991011</t>
  </si>
  <si>
    <t>Zakrytí výplní otvorů a svislých ploch fólií přilepenou lepící páskou</t>
  </si>
  <si>
    <t>55592562</t>
  </si>
  <si>
    <t>Okna</t>
  </si>
  <si>
    <t>1,23*1,36*6</t>
  </si>
  <si>
    <t>63</t>
  </si>
  <si>
    <t>Podlahy a podlahové konstrukce</t>
  </si>
  <si>
    <t>31</t>
  </si>
  <si>
    <t>631311114</t>
  </si>
  <si>
    <t>Mazanina tl přes 50 do 80 mm z betonu prostého bez zvýšených nároků na prostředí tř. C 16/20</t>
  </si>
  <si>
    <t>1854376749</t>
  </si>
  <si>
    <t>Skladba A1, A2</t>
  </si>
  <si>
    <t>15,1*0,07</t>
  </si>
  <si>
    <t>32</t>
  </si>
  <si>
    <t>631319011</t>
  </si>
  <si>
    <t>Příplatek k mazanině tl přes 50 do 80 mm za přehlazení povrchu</t>
  </si>
  <si>
    <t>1435631428</t>
  </si>
  <si>
    <t>33</t>
  </si>
  <si>
    <t>632111_R1</t>
  </si>
  <si>
    <t>Příprava podkladu podlah - očištění, odstranění nesoudržných částí,vysátí, popřípadě sešití prasklín, Podrobný popis viz PD</t>
  </si>
  <si>
    <t>1380921247</t>
  </si>
  <si>
    <t>Skladba A3</t>
  </si>
  <si>
    <t>"m.č.203:" 3,98*3,28-0,8*0,45</t>
  </si>
  <si>
    <t>Skladba A4</t>
  </si>
  <si>
    <t>"m.č.204:" 5,65*1,5</t>
  </si>
  <si>
    <t>Skladba A5</t>
  </si>
  <si>
    <t>"m.č.205:" 4,33*2,98</t>
  </si>
  <si>
    <t>34</t>
  </si>
  <si>
    <t>635211121</t>
  </si>
  <si>
    <t>Násyp pod podlahy z keramzitu</t>
  </si>
  <si>
    <t>1292360568</t>
  </si>
  <si>
    <t>POdsyp fermacell</t>
  </si>
  <si>
    <t>Skladba A1</t>
  </si>
  <si>
    <t>"m.č.202:" (5,96+0,7*0,075+0,8*0,125)*0,07</t>
  </si>
  <si>
    <t>"m.č.203:" (0,99*3,28)*0,07</t>
  </si>
  <si>
    <t>Skladba A2</t>
  </si>
  <si>
    <t>"m.č.206:" (1,72+0,7*0,075)*0,063</t>
  </si>
  <si>
    <t>"m.č.207:" 3,33*0,063</t>
  </si>
  <si>
    <t>Ostatní konstrukce a práce-bourání</t>
  </si>
  <si>
    <t>94</t>
  </si>
  <si>
    <t>Lešení a stavební výtahy</t>
  </si>
  <si>
    <t>35</t>
  </si>
  <si>
    <t>949101111</t>
  </si>
  <si>
    <t>Lešení pomocné pro objekty pozemních staveb s lešeňovou podlahou v do 1,9 m zatížení do 150 kg/m2</t>
  </si>
  <si>
    <t>-306498528</t>
  </si>
  <si>
    <t xml:space="preserve">Celková plocha dotčených prostor objektu: </t>
  </si>
  <si>
    <t>Lešení na: bourání,zdění, omítání, a pod...</t>
  </si>
  <si>
    <t>71,55*1,5</t>
  </si>
  <si>
    <t>95</t>
  </si>
  <si>
    <t>Různé dokončovací konstrukce a práce pozemních staveb</t>
  </si>
  <si>
    <t>36</t>
  </si>
  <si>
    <t>952901111</t>
  </si>
  <si>
    <t>Vyčištění budov bytové a občanské výstavby při výšce podlaží do 4 m</t>
  </si>
  <si>
    <t>1827836789</t>
  </si>
  <si>
    <t>Celková plocha dotčených prostor objektu:</t>
  </si>
  <si>
    <t>37</t>
  </si>
  <si>
    <t>95290-R</t>
  </si>
  <si>
    <t>Zednické výpomoci - sekání drážek, prostupů, kapes pro instalace, jejich zaplentování, zazdění,</t>
  </si>
  <si>
    <t>hod</t>
  </si>
  <si>
    <t>1797312359</t>
  </si>
  <si>
    <t>"předpoklad:" 16,0</t>
  </si>
  <si>
    <t>38</t>
  </si>
  <si>
    <t>95290-R1</t>
  </si>
  <si>
    <t>Zakrytí stávajícího přístupového schodiště</t>
  </si>
  <si>
    <t>soubor</t>
  </si>
  <si>
    <t>378419658</t>
  </si>
  <si>
    <t>96</t>
  </si>
  <si>
    <t>Bourání konstrukcí</t>
  </si>
  <si>
    <t>39</t>
  </si>
  <si>
    <t>766691914</t>
  </si>
  <si>
    <t>Vyvěšení nebo zavěšení dřevěných křídel dveří pl do 2 m2</t>
  </si>
  <si>
    <t>-1736433648</t>
  </si>
  <si>
    <t>40</t>
  </si>
  <si>
    <t>776201812</t>
  </si>
  <si>
    <t>Demontáž lepených povlakových podlah s podložkou ručně</t>
  </si>
  <si>
    <t>1432725482</t>
  </si>
  <si>
    <t>41</t>
  </si>
  <si>
    <t>776410811</t>
  </si>
  <si>
    <t>Odstranění soklíků a lišt pryžových nebo plastových</t>
  </si>
  <si>
    <t>-2031724485</t>
  </si>
  <si>
    <t>"m.č.203:" 3,98*2+3,28+0,45*2</t>
  </si>
  <si>
    <t>"m.č.204:" 5,65+1,5*2</t>
  </si>
  <si>
    <t>"m.č.205:" 4,33+2,98*2</t>
  </si>
  <si>
    <t>42</t>
  </si>
  <si>
    <t>762526811</t>
  </si>
  <si>
    <t>Demontáž podlah z dřevotřísky, překližky, sololitu tloušťky do 20 mm bez polštářů</t>
  </si>
  <si>
    <t>1303622741</t>
  </si>
  <si>
    <t>OSB</t>
  </si>
  <si>
    <t>Sololit</t>
  </si>
  <si>
    <t>43</t>
  </si>
  <si>
    <t>767996801</t>
  </si>
  <si>
    <t>Demontáž atypických zámečnických konstrukcí rozebráním hm jednotlivých dílů do 50 kg</t>
  </si>
  <si>
    <t>kg</t>
  </si>
  <si>
    <t>379567080</t>
  </si>
  <si>
    <t>konzoly, háčky a pod</t>
  </si>
  <si>
    <t>30,0</t>
  </si>
  <si>
    <t>44</t>
  </si>
  <si>
    <t>767996_R1</t>
  </si>
  <si>
    <t>Demontáž koženkových schrnovacích dveří</t>
  </si>
  <si>
    <t>1960280620</t>
  </si>
  <si>
    <t>45</t>
  </si>
  <si>
    <t>76668_R01</t>
  </si>
  <si>
    <t>Demontáž zárubní dveří do 2 m2</t>
  </si>
  <si>
    <t>1283977791</t>
  </si>
  <si>
    <t>"m.č.203:" 0,86*1,98</t>
  </si>
  <si>
    <t>46</t>
  </si>
  <si>
    <t>967031132</t>
  </si>
  <si>
    <t>Přisekání rovných ostění v cihelném zdivu na MV nebo MVC</t>
  </si>
  <si>
    <t>-763480653</t>
  </si>
  <si>
    <t>"m.č.306:" 2,1*2*0,33</t>
  </si>
  <si>
    <t>47</t>
  </si>
  <si>
    <t>767641800</t>
  </si>
  <si>
    <t>Demontáž zárubní dveří odřezáním plochy do 2,5 m2</t>
  </si>
  <si>
    <t>-2066543906</t>
  </si>
  <si>
    <t>48</t>
  </si>
  <si>
    <t>974031664</t>
  </si>
  <si>
    <t>Vysekání rýh ve zdivu cihelném pro vtahování nosníků hl do 150 mm v do 150 mm</t>
  </si>
  <si>
    <t>799417712</t>
  </si>
  <si>
    <t>Otvor ve zdivu</t>
  </si>
  <si>
    <t>1,4*2</t>
  </si>
  <si>
    <t>49</t>
  </si>
  <si>
    <t>977151113</t>
  </si>
  <si>
    <t>Jádrové vrty diamantovými korunkami do stavebních materiálů D přes 40 do 50 mm</t>
  </si>
  <si>
    <t>823091444</t>
  </si>
  <si>
    <t>Prostupy profese</t>
  </si>
  <si>
    <t>1,5</t>
  </si>
  <si>
    <t>50</t>
  </si>
  <si>
    <t>977151118</t>
  </si>
  <si>
    <t>Jádrové vrty diamantovými korunkami do stavebních materiálů D přes 90 do 100 mm</t>
  </si>
  <si>
    <t>333893092</t>
  </si>
  <si>
    <t>1,0</t>
  </si>
  <si>
    <t>51</t>
  </si>
  <si>
    <t>977151219</t>
  </si>
  <si>
    <t>Jádrové vrty dovrchní diamantovými korunkami do stavebních materiálů D přes 100 do 110 mm</t>
  </si>
  <si>
    <t>-1656284016</t>
  </si>
  <si>
    <t>Profese ZTI</t>
  </si>
  <si>
    <t>0,3</t>
  </si>
  <si>
    <t>52</t>
  </si>
  <si>
    <t>977151122</t>
  </si>
  <si>
    <t>Jádrové vrty diamantovými korunkami do stavebních materiálů D přes 120 do 130 mm</t>
  </si>
  <si>
    <t>1677637187</t>
  </si>
  <si>
    <t>"Ozn. a:" 0,2*2</t>
  </si>
  <si>
    <t>53</t>
  </si>
  <si>
    <t>974031132</t>
  </si>
  <si>
    <t>Vysekání rýh ve zdivu cihelném hl do 50 mm š do 70 mm</t>
  </si>
  <si>
    <t>1735365037</t>
  </si>
  <si>
    <t>Profese</t>
  </si>
  <si>
    <t>14,0</t>
  </si>
  <si>
    <t>54</t>
  </si>
  <si>
    <t>974031133</t>
  </si>
  <si>
    <t>Vysekání rýh ve zdivu cihelném hl do 50 mm š do 100 mm</t>
  </si>
  <si>
    <t>2125811722</t>
  </si>
  <si>
    <t>22,0</t>
  </si>
  <si>
    <t>55</t>
  </si>
  <si>
    <t>974031164</t>
  </si>
  <si>
    <t>Vysekání rýh ve zdivu cihelném hl do 150 mm š do 150 mm</t>
  </si>
  <si>
    <t>-1854627168</t>
  </si>
  <si>
    <t>Rozvody ZTI</t>
  </si>
  <si>
    <t>4,0+10,0+4,0</t>
  </si>
  <si>
    <t>56</t>
  </si>
  <si>
    <t>973031334</t>
  </si>
  <si>
    <t>Vysekání kapes ve zdivu cihelném na MV nebo MVC pl do 0,16 m2 hl do 150 mm</t>
  </si>
  <si>
    <t>-978228537</t>
  </si>
  <si>
    <t>Pro osazení I profilů</t>
  </si>
  <si>
    <t>57</t>
  </si>
  <si>
    <t>977211112</t>
  </si>
  <si>
    <t>Řezání stěnovou pilou betonových nebo ŽB kcí s výztuží průměru do 16 mm hl přes 200 do 350 mm</t>
  </si>
  <si>
    <t>1421650480</t>
  </si>
  <si>
    <t>2,1*2</t>
  </si>
  <si>
    <t>58</t>
  </si>
  <si>
    <t>975022241</t>
  </si>
  <si>
    <t>Podchycení nadzákladového zdiva tl do 450 mm dřevěnou výztuhou v do 3 m dl podchycení do 3 m</t>
  </si>
  <si>
    <t>-397551486</t>
  </si>
  <si>
    <t>1,4</t>
  </si>
  <si>
    <t>59</t>
  </si>
  <si>
    <t>978059541</t>
  </si>
  <si>
    <t>Odsekání a odebrání obkladů stěn z vnitřních obkládaček plochy přes 1 m2</t>
  </si>
  <si>
    <t>-464368168</t>
  </si>
  <si>
    <t>"m.č.206:" (1,91+2,1)*1,5</t>
  </si>
  <si>
    <t>"m.č.207:" (1,65+0,45)*0,6</t>
  </si>
  <si>
    <t>60</t>
  </si>
  <si>
    <t>997013213</t>
  </si>
  <si>
    <t>Vnitrostaveništní doprava suti a vybouraných hmot pro budovy v přes 9 do 12 m ručně</t>
  </si>
  <si>
    <t>-289551462</t>
  </si>
  <si>
    <t>997013501</t>
  </si>
  <si>
    <t>Odvoz suti a vybouraných hmot na skládku nebo meziskládku do 1 km se složením</t>
  </si>
  <si>
    <t>685589780</t>
  </si>
  <si>
    <t>62</t>
  </si>
  <si>
    <t>997013509</t>
  </si>
  <si>
    <t>Příplatek k odvozu suti a vybouraných hmot na skládku ZKD 1 km přes 1 km</t>
  </si>
  <si>
    <t>167582155</t>
  </si>
  <si>
    <t>3,186*10 'Přepočtené koeficientem množství</t>
  </si>
  <si>
    <t>997013631</t>
  </si>
  <si>
    <t>Poplatek za uložení na skládce (skládkovné) stavebního odpadu směsného kód odpadu 17 09 04</t>
  </si>
  <si>
    <t>900032590</t>
  </si>
  <si>
    <t>64</t>
  </si>
  <si>
    <t>997321211</t>
  </si>
  <si>
    <t>Svislá doprava suti a vybouraných hmot v do 4 m</t>
  </si>
  <si>
    <t>-1897311610</t>
  </si>
  <si>
    <t>998</t>
  </si>
  <si>
    <t>Přesun hmot</t>
  </si>
  <si>
    <t>65</t>
  </si>
  <si>
    <t>998018002</t>
  </si>
  <si>
    <t>Přesun hmot ruční pro budovy v přes 6 do 12 m</t>
  </si>
  <si>
    <t>-1251084504</t>
  </si>
  <si>
    <t>PSV</t>
  </si>
  <si>
    <t>Práce a dodávky PSV</t>
  </si>
  <si>
    <t>711</t>
  </si>
  <si>
    <t>Izolace proti vodě, vlhkosti a plynům</t>
  </si>
  <si>
    <t>66</t>
  </si>
  <si>
    <t>71149-R1</t>
  </si>
  <si>
    <t>Izolace proti podpovrchové a tlakové vodě vodorovná těsnicí stěrkou</t>
  </si>
  <si>
    <t>-1480499561</t>
  </si>
  <si>
    <t>"m.č.206:" (1,72+0,7*0,075)*2</t>
  </si>
  <si>
    <t>"m.č.207:" 3,33*2</t>
  </si>
  <si>
    <t>67</t>
  </si>
  <si>
    <t>71149-R2</t>
  </si>
  <si>
    <t>Izolace proti podpovrchové a tlakové vodě svislá těsnicí stěrkou</t>
  </si>
  <si>
    <t>-1074375573</t>
  </si>
  <si>
    <t>"m.č.206:" (0,9+1,91)*2*0,2-0,7*0,2</t>
  </si>
  <si>
    <t>"m.č.207:" (1,745+1,91)*2*0,2-0,7*0,2+0,9*2*1,8</t>
  </si>
  <si>
    <t>68</t>
  </si>
  <si>
    <t>998711202</t>
  </si>
  <si>
    <t>Přesun hmot procentní pro izolace proti vodě, vlhkosti a plynům v objektech v přes 6 do 12 m</t>
  </si>
  <si>
    <t>%</t>
  </si>
  <si>
    <t>400762949</t>
  </si>
  <si>
    <t>713</t>
  </si>
  <si>
    <t>Izolace tepelné</t>
  </si>
  <si>
    <t>69</t>
  </si>
  <si>
    <t>713121111</t>
  </si>
  <si>
    <t>Montáž izolace tepelné podlah volně kladenými rohožemi, pásy, dílci, deskami 1 vrstva</t>
  </si>
  <si>
    <t>314145894</t>
  </si>
  <si>
    <t>70</t>
  </si>
  <si>
    <t>61155340</t>
  </si>
  <si>
    <t>podložka izolační z pěnového PE 2mm š 1,1m bez povrchové úpravy</t>
  </si>
  <si>
    <t>-1832646526</t>
  </si>
  <si>
    <t>"m.č.202:" 5,96+0,7*0,075+0,8*0,125</t>
  </si>
  <si>
    <t>"m.č.203:" 0,99*3,28</t>
  </si>
  <si>
    <t>"m.č.203:" 3,98*3,28-0,8*0,45+0,8*0,1</t>
  </si>
  <si>
    <t>"m.č.204:" 25,3+0,8*0,15</t>
  </si>
  <si>
    <t>"m.č.205:" 19,3+1,0*0,3</t>
  </si>
  <si>
    <t>67,154*1,08 'Přepočtené koeficientem množství</t>
  </si>
  <si>
    <t>71</t>
  </si>
  <si>
    <t>713121211</t>
  </si>
  <si>
    <t>Montáž izolace tepelné podlah volně kladenými okrajovými pásky</t>
  </si>
  <si>
    <t>-892621147</t>
  </si>
  <si>
    <t>(4,81+3,28)*2</t>
  </si>
  <si>
    <t>72</t>
  </si>
  <si>
    <t>28323-R12</t>
  </si>
  <si>
    <t>pásek okrajový pěnový tl. 10 mm s PE folií, šíře 165 mm</t>
  </si>
  <si>
    <t>-170316621</t>
  </si>
  <si>
    <t>73</t>
  </si>
  <si>
    <t>998713202</t>
  </si>
  <si>
    <t>Přesun hmot procentní pro izolace tepelné v objektech v přes 6 do 12 m</t>
  </si>
  <si>
    <t>1995000098</t>
  </si>
  <si>
    <t>762</t>
  </si>
  <si>
    <t>Konstrukce tesařské</t>
  </si>
  <si>
    <t>74</t>
  </si>
  <si>
    <t>762512_R1</t>
  </si>
  <si>
    <t>Montáž podlahové kce podkladové z desek dřevotřískových nebo cementotřískových kladených volně</t>
  </si>
  <si>
    <t>155615352</t>
  </si>
  <si>
    <t>75</t>
  </si>
  <si>
    <t>60722251</t>
  </si>
  <si>
    <t>deska dřevotřísková surová 2070x2800mm tl 10mm</t>
  </si>
  <si>
    <t>448598874</t>
  </si>
  <si>
    <t>Desky fermacell</t>
  </si>
  <si>
    <t>Ve dvou vrstvách</t>
  </si>
  <si>
    <t>"m.č.202:" (5,96+0,7*0,075+0,8*0,125)*2</t>
  </si>
  <si>
    <t>"m.č.203:" (0,99*3,28)*2</t>
  </si>
  <si>
    <t>28,924*1,08 'Přepočtené koeficientem množství</t>
  </si>
  <si>
    <t>76</t>
  </si>
  <si>
    <t>76252_R1</t>
  </si>
  <si>
    <t>Tmelení a broušení spojů OSB desek, D+M</t>
  </si>
  <si>
    <t>-1277762989</t>
  </si>
  <si>
    <t>15,523</t>
  </si>
  <si>
    <t>77</t>
  </si>
  <si>
    <t>762523914</t>
  </si>
  <si>
    <t>Doplnění části podlah hrubými prkny tl do 32 mm pl jednotlivě přes 1 do 4 m2</t>
  </si>
  <si>
    <t>-1881223731</t>
  </si>
  <si>
    <t>Kontrolní sondy</t>
  </si>
  <si>
    <t>"m.č.205:" 4,33*0,3</t>
  </si>
  <si>
    <t>78</t>
  </si>
  <si>
    <t>762523952</t>
  </si>
  <si>
    <t>Montáž doplnění části podlah z desek měkkých pl jednotlivě přes 0,25 do 1 m2</t>
  </si>
  <si>
    <t>-1843883758</t>
  </si>
  <si>
    <t>"m.č.204:" 2,0*0,4</t>
  </si>
  <si>
    <t>79</t>
  </si>
  <si>
    <t>762523953</t>
  </si>
  <si>
    <t>Montáž doplnění části podlah z desek měkkých pl jednotlivě přes 1 do 4 m2</t>
  </si>
  <si>
    <t>1939290186</t>
  </si>
  <si>
    <t>"m.č.205:" 4,33*0,45</t>
  </si>
  <si>
    <t>80</t>
  </si>
  <si>
    <t>60726282</t>
  </si>
  <si>
    <t>deska dřevoštěpková OSB 3 P+D broušená tl 15mm</t>
  </si>
  <si>
    <t>-1243309574</t>
  </si>
  <si>
    <t>2,749*1,08 'Přepočtené koeficientem množství</t>
  </si>
  <si>
    <t>81</t>
  </si>
  <si>
    <t>762813115</t>
  </si>
  <si>
    <t>Montáž vrchního záklopu z desek dřevotřískových na pero a drážku</t>
  </si>
  <si>
    <t>600808343</t>
  </si>
  <si>
    <t>82</t>
  </si>
  <si>
    <t>60726284</t>
  </si>
  <si>
    <t>deska dřevoštěpková OSB 3 P+D broušená tl 18mm</t>
  </si>
  <si>
    <t>2137204084</t>
  </si>
  <si>
    <t>12,774*1,08 'Přepočtené koeficientem množství</t>
  </si>
  <si>
    <t>83</t>
  </si>
  <si>
    <t>998762202</t>
  </si>
  <si>
    <t>Přesun hmot procentní pro kce tesařské v objektech v přes 6 do 12 m</t>
  </si>
  <si>
    <t>1267812956</t>
  </si>
  <si>
    <t>766</t>
  </si>
  <si>
    <t>Konstrukce truhlářské</t>
  </si>
  <si>
    <t>84</t>
  </si>
  <si>
    <t>766660001</t>
  </si>
  <si>
    <t>Montáž dveřních křídel otvíravých jednokřídlových š do 0,8 m do ocelové zárubně</t>
  </si>
  <si>
    <t>962275278</t>
  </si>
  <si>
    <t>85</t>
  </si>
  <si>
    <t>611641-R1</t>
  </si>
  <si>
    <t>Ozn.1 - dveře vnitřní dřevěné plné 1křídlé 70x197</t>
  </si>
  <si>
    <t>610425262</t>
  </si>
  <si>
    <t>Podrobný popis viz PD - výrobky truhlařské</t>
  </si>
  <si>
    <t>-včetně příslušenství</t>
  </si>
  <si>
    <t>0+2</t>
  </si>
  <si>
    <t>86</t>
  </si>
  <si>
    <t>611641-R2</t>
  </si>
  <si>
    <t>Ozn.2 - dveře vnitřní dřevěné ze 2/3 prosklené 1křídlé 80x197</t>
  </si>
  <si>
    <t>1941060942</t>
  </si>
  <si>
    <t>0+3</t>
  </si>
  <si>
    <t>87</t>
  </si>
  <si>
    <t>611641-R3</t>
  </si>
  <si>
    <t>Ozn.3 - dveře vnitřní dřevěné plné 1křídlé 80x197</t>
  </si>
  <si>
    <t>1384256019</t>
  </si>
  <si>
    <t>1+0</t>
  </si>
  <si>
    <t>88</t>
  </si>
  <si>
    <t>766695-R2</t>
  </si>
  <si>
    <t>Ozn.4 - Kuchynská linka 2,1 m horní a spodní skřínky, D+M</t>
  </si>
  <si>
    <t>-942204139</t>
  </si>
  <si>
    <t>89</t>
  </si>
  <si>
    <t>998766202</t>
  </si>
  <si>
    <t>Přesun hmot procentní pro kce truhlářské v objektech v přes 6 do 12 m</t>
  </si>
  <si>
    <t>-526074746</t>
  </si>
  <si>
    <t>767</t>
  </si>
  <si>
    <t>Konstrukce zámečnické</t>
  </si>
  <si>
    <t>90</t>
  </si>
  <si>
    <t>76711-R3a</t>
  </si>
  <si>
    <t>Ozn.10a - Ocelová lisovaná zárubeň do zděné příčky tl.75 mm, D+M</t>
  </si>
  <si>
    <t>-1432977226</t>
  </si>
  <si>
    <t>91</t>
  </si>
  <si>
    <t>76711-R3b</t>
  </si>
  <si>
    <t>Ozn.10b - Ocelová lisovaná zárubeň do zděné příčky tl.100 mm, D+M</t>
  </si>
  <si>
    <t>-506845859</t>
  </si>
  <si>
    <t>2+1</t>
  </si>
  <si>
    <t>92</t>
  </si>
  <si>
    <t>76711-R3c</t>
  </si>
  <si>
    <t>Ozn.10c - Ocelová lisovaná zárubeň do zděné příčky tl.125 mm, D+M</t>
  </si>
  <si>
    <t>865022005</t>
  </si>
  <si>
    <t>93</t>
  </si>
  <si>
    <t>76711-R5</t>
  </si>
  <si>
    <t>Ozn.11 - Oplechování plastového větracího potrubí DN 110 mm na šikmé střeše se skládanou krytinou, plech pozink tl. 0,6 mm, D+M</t>
  </si>
  <si>
    <t>-1247229664</t>
  </si>
  <si>
    <t>998767202</t>
  </si>
  <si>
    <t>Přesun hmot procentní pro zámečnické konstrukce v objektech v přes 6 do 12 m</t>
  </si>
  <si>
    <t>-1089733944</t>
  </si>
  <si>
    <t>771</t>
  </si>
  <si>
    <t>Podlahy z dlaždic keramických</t>
  </si>
  <si>
    <t>771574115</t>
  </si>
  <si>
    <t>Montáž podlah keramických hladkých lepených flexibilním lepidlem přes 22 do 25 ks/m2</t>
  </si>
  <si>
    <t>1302106491</t>
  </si>
  <si>
    <t>597612-R1</t>
  </si>
  <si>
    <t>dlaždice keramické 200/200 mm, tl.9 mm</t>
  </si>
  <si>
    <t>862541954</t>
  </si>
  <si>
    <t>10,205*1,1 'Přepočtené koeficientem množství</t>
  </si>
  <si>
    <t>97</t>
  </si>
  <si>
    <t>771577151</t>
  </si>
  <si>
    <t>Příplatek k montáži podlah keramických do malty za plochu do 5 m2</t>
  </si>
  <si>
    <t>1269873673</t>
  </si>
  <si>
    <t>98</t>
  </si>
  <si>
    <t>771591111</t>
  </si>
  <si>
    <t>Nátěr penetrační na podlahu</t>
  </si>
  <si>
    <t>-961747267</t>
  </si>
  <si>
    <t>99</t>
  </si>
  <si>
    <t>771591115</t>
  </si>
  <si>
    <t>Podlahy spárování silikonem</t>
  </si>
  <si>
    <t>1865019201</t>
  </si>
  <si>
    <t>mezi obkladem a dlažbou - 2x</t>
  </si>
  <si>
    <t>"m.č.206:" ((0,9+1,91)*2-0,7)*2</t>
  </si>
  <si>
    <t>"m.č.207:" ((1,745+1,91)*2-0,7)*2</t>
  </si>
  <si>
    <t>100</t>
  </si>
  <si>
    <t>771591116</t>
  </si>
  <si>
    <t>Podlahy spárování epoxidem</t>
  </si>
  <si>
    <t>1411961762</t>
  </si>
  <si>
    <t>Vnitřní kouty</t>
  </si>
  <si>
    <t>"m.č.206:" 2,0*4</t>
  </si>
  <si>
    <t>"m.č.207:" 2,0*4</t>
  </si>
  <si>
    <t>101</t>
  </si>
  <si>
    <t>771591162</t>
  </si>
  <si>
    <t>Montáž profilu dilatační spáry koutové bez izolace dlažeb</t>
  </si>
  <si>
    <t>-939575308</t>
  </si>
  <si>
    <t>Mezi dlažbou a obkladem</t>
  </si>
  <si>
    <t>"m.č.206:" (0,9+1,91)*2-0,7</t>
  </si>
  <si>
    <t>"m.č.207:" (1,745+1,91)*2-0,7</t>
  </si>
  <si>
    <t>102</t>
  </si>
  <si>
    <t>28300-R01</t>
  </si>
  <si>
    <t>profil z extrudovaného PVC přechodový mezi dlažbou a obkladem, r. 18 mm, vč. doplňků</t>
  </si>
  <si>
    <t>-1822417288</t>
  </si>
  <si>
    <t>11,53*1,05 'Přepočtené koeficientem množství</t>
  </si>
  <si>
    <t>103</t>
  </si>
  <si>
    <t>998771202</t>
  </si>
  <si>
    <t>Přesun hmot procentní pro podlahy z dlaždic v objektech v přes 6 do 12 m</t>
  </si>
  <si>
    <t>-368348844</t>
  </si>
  <si>
    <t>776</t>
  </si>
  <si>
    <t>Podlahy povlakové</t>
  </si>
  <si>
    <t>104</t>
  </si>
  <si>
    <t>776121_R1</t>
  </si>
  <si>
    <t>Bezrozpouštědlový penetrační nátěr</t>
  </si>
  <si>
    <t>-766879450</t>
  </si>
  <si>
    <t>105</t>
  </si>
  <si>
    <t>776421111</t>
  </si>
  <si>
    <t>Montáž obvodových lišt lepením</t>
  </si>
  <si>
    <t>-1188510779</t>
  </si>
  <si>
    <t>"m.č.202:" (3,205+3,28)*2</t>
  </si>
  <si>
    <t>"m.č.203:" (4,97+3,28+0,45)*2</t>
  </si>
  <si>
    <t>"m.č.204:" (5,65+4,48+0,25)*2</t>
  </si>
  <si>
    <t>"m.č.205:" (4,33+4,33+0,25)*2</t>
  </si>
  <si>
    <t>106</t>
  </si>
  <si>
    <t>28411009</t>
  </si>
  <si>
    <t>lišta soklová PVC 18x80mm</t>
  </si>
  <si>
    <t>584845056</t>
  </si>
  <si>
    <t>68,95*1,08 'Přepočtené koeficientem množství</t>
  </si>
  <si>
    <t>107</t>
  </si>
  <si>
    <t>776222111</t>
  </si>
  <si>
    <t>Lepení pásů z PVC 2-složkovým lepidlem</t>
  </si>
  <si>
    <t>-845846213</t>
  </si>
  <si>
    <t>108</t>
  </si>
  <si>
    <t>284122-R1</t>
  </si>
  <si>
    <t>Podlahová krytina PVC tl. 3 mm v rolích</t>
  </si>
  <si>
    <t>1483786486</t>
  </si>
  <si>
    <t>67,154*1,05 'Přepočtené koeficientem množství</t>
  </si>
  <si>
    <t>109</t>
  </si>
  <si>
    <t>776223112</t>
  </si>
  <si>
    <t>Spoj povlakových podlahovin z PVC svařováním za studena</t>
  </si>
  <si>
    <t>328921877</t>
  </si>
  <si>
    <t>67,154</t>
  </si>
  <si>
    <t>110</t>
  </si>
  <si>
    <t>776991121</t>
  </si>
  <si>
    <t>Základní čištění nově položených podlahovin vysátím a setřením vlhkým mopem</t>
  </si>
  <si>
    <t>-1629012730</t>
  </si>
  <si>
    <t>111</t>
  </si>
  <si>
    <t>776991141</t>
  </si>
  <si>
    <t>Pastování a leštění podlahovin ručně</t>
  </si>
  <si>
    <t>-124967432</t>
  </si>
  <si>
    <t>112</t>
  </si>
  <si>
    <t>998776202</t>
  </si>
  <si>
    <t>Přesun hmot procentní pro podlahy povlakové v objektech v přes 6 do 12 m</t>
  </si>
  <si>
    <t>-243821482</t>
  </si>
  <si>
    <t>781</t>
  </si>
  <si>
    <t>Dokončovací práce - obklady keramické</t>
  </si>
  <si>
    <t>113</t>
  </si>
  <si>
    <t>634111-R6</t>
  </si>
  <si>
    <t>Obvodová dilatace pružnou těsnicí páskou v 100 mm mezi do spáry</t>
  </si>
  <si>
    <t>-1278458279</t>
  </si>
  <si>
    <t>114</t>
  </si>
  <si>
    <t>283550210</t>
  </si>
  <si>
    <t>páska pružná těsnící hydroizolační š do 100mm</t>
  </si>
  <si>
    <t>1933045251</t>
  </si>
  <si>
    <t>11,53*1,1 'Přepočtené koeficientem množství</t>
  </si>
  <si>
    <t>115</t>
  </si>
  <si>
    <t>781474115</t>
  </si>
  <si>
    <t>Montáž obkladů vnitřních keramických hladkých přes 22 do 25 ks/m2 lepených flexibilním lepidlem</t>
  </si>
  <si>
    <t>-1437375570</t>
  </si>
  <si>
    <t>"m.č.203:" (2,1+0,6)*0,6</t>
  </si>
  <si>
    <t>"m.č.206:" (0,9+1,91)*2*2,0-0,7*2,0</t>
  </si>
  <si>
    <t>"m.č.207:" (1,745+1,91)*2*2,0-0,7*2,0</t>
  </si>
  <si>
    <t>116</t>
  </si>
  <si>
    <t>597612-R6</t>
  </si>
  <si>
    <t xml:space="preserve">dlaždice keramické 200/200 mm, </t>
  </si>
  <si>
    <t>1467083122</t>
  </si>
  <si>
    <t>24,68*1,1 'Přepočtené koeficientem množství</t>
  </si>
  <si>
    <t>117</t>
  </si>
  <si>
    <t>781494211</t>
  </si>
  <si>
    <t>Plastové profily vanové lepené flexibilním lepidlem</t>
  </si>
  <si>
    <t>929135724</t>
  </si>
  <si>
    <t>"m.č.207:" 0,9*2</t>
  </si>
  <si>
    <t>118</t>
  </si>
  <si>
    <t>781494511</t>
  </si>
  <si>
    <t>Plastové profily ukončovací lepené flexibilním lepidlem</t>
  </si>
  <si>
    <t>274897881</t>
  </si>
  <si>
    <t>"m.č.203:" 0,6*2+0,36</t>
  </si>
  <si>
    <t>119</t>
  </si>
  <si>
    <t>781495111</t>
  </si>
  <si>
    <t>Nátěr penetrační na stěnu</t>
  </si>
  <si>
    <t>1116963154</t>
  </si>
  <si>
    <t>120</t>
  </si>
  <si>
    <t>998781202</t>
  </si>
  <si>
    <t>Přesun hmot procentní pro obklady keramické v objektech v přes 6 do 12 m</t>
  </si>
  <si>
    <t>401895837</t>
  </si>
  <si>
    <t>783</t>
  </si>
  <si>
    <t>Dokončovací práce - nátěry</t>
  </si>
  <si>
    <t>121</t>
  </si>
  <si>
    <t>783101203</t>
  </si>
  <si>
    <t>Jemné obroušení podkladu truhlářských konstrukcí před provedením nátěru</t>
  </si>
  <si>
    <t>-1285357270</t>
  </si>
  <si>
    <t>"Ozn. c:" 0,8*2,0*2</t>
  </si>
  <si>
    <t>122</t>
  </si>
  <si>
    <t>783114101</t>
  </si>
  <si>
    <t>Základní jednonásobný syntetický nátěr truhlářských konstrukcí</t>
  </si>
  <si>
    <t>-462257088</t>
  </si>
  <si>
    <t>123</t>
  </si>
  <si>
    <t>783118211</t>
  </si>
  <si>
    <t>Lakovací dvojnásobný syntetický nátěr truhlářských konstrukcí s mezibroušením</t>
  </si>
  <si>
    <t>-1979972338</t>
  </si>
  <si>
    <t>124</t>
  </si>
  <si>
    <t>783213121</t>
  </si>
  <si>
    <t>Napouštěcí dvojnásobný syntetický biocidní nátěr tesařských konstrukcí zabudovaných do konstrukce</t>
  </si>
  <si>
    <t>-1497783061</t>
  </si>
  <si>
    <t>Stávající trámy</t>
  </si>
  <si>
    <t>(0,16+0,24)*2* 3,28*5</t>
  </si>
  <si>
    <t>125</t>
  </si>
  <si>
    <t>783301313</t>
  </si>
  <si>
    <t>Odmaštění zámečnických konstrukcí ředidlovým odmašťovačem</t>
  </si>
  <si>
    <t>1655737817</t>
  </si>
  <si>
    <t>"ozn. c:" (0,8+2,0*2)*0,25</t>
  </si>
  <si>
    <t>126</t>
  </si>
  <si>
    <t>783314101</t>
  </si>
  <si>
    <t>Základní jednonásobný syntetický nátěr zámečnických konstrukcí</t>
  </si>
  <si>
    <t>2114864596</t>
  </si>
  <si>
    <t>127</t>
  </si>
  <si>
    <t>783317101</t>
  </si>
  <si>
    <t>Krycí jednonásobný syntetický standardní nátěr zámečnických konstrukcí</t>
  </si>
  <si>
    <t>1089166027</t>
  </si>
  <si>
    <t>784</t>
  </si>
  <si>
    <t>Dokončovací práce - malby a tapety</t>
  </si>
  <si>
    <t>128</t>
  </si>
  <si>
    <t>784121001</t>
  </si>
  <si>
    <t>Oškrabání malby v mísnostech v do 3,80 m</t>
  </si>
  <si>
    <t>390109749</t>
  </si>
  <si>
    <t>Stěny</t>
  </si>
  <si>
    <t>Stropy</t>
  </si>
  <si>
    <t>129</t>
  </si>
  <si>
    <t>784121011</t>
  </si>
  <si>
    <t>Rozmývání podkladu po oškrabání malby v místnostech v do 3,80 m</t>
  </si>
  <si>
    <t>-1181914724</t>
  </si>
  <si>
    <t>130</t>
  </si>
  <si>
    <t>784161411</t>
  </si>
  <si>
    <t>Celoplošné vyrovnání podkladu sádrovou stěrkou v místnostech v do 3,80 m</t>
  </si>
  <si>
    <t>-581330646</t>
  </si>
  <si>
    <t>Předpoklad 20%</t>
  </si>
  <si>
    <t>218,302*0,2 'Přepočtené koeficientem množství</t>
  </si>
  <si>
    <t>131</t>
  </si>
  <si>
    <t>784171001</t>
  </si>
  <si>
    <t>Olepování vnitřních ploch páskou v místnostech v do 3,80 m</t>
  </si>
  <si>
    <t>515086599</t>
  </si>
  <si>
    <t>Otvory</t>
  </si>
  <si>
    <t>(1,23+1,36)*2*6+(0,8+2,0)*2*10+(0,7+2,0)*2*4</t>
  </si>
  <si>
    <t>Podlahy</t>
  </si>
  <si>
    <t>"m.č.201:" (3,28+0,49)+1,0*2</t>
  </si>
  <si>
    <t>"m.č.202:" (3,205+3,25)*2</t>
  </si>
  <si>
    <t>"m.č.204:" (5,65+4,48)*2</t>
  </si>
  <si>
    <t>"m.č.205:" (4,33+4,33)*2</t>
  </si>
  <si>
    <t>"m.č.206:" (1,91+0,9)*2</t>
  </si>
  <si>
    <t>"m.č.207:" (1,745+1,91)*2</t>
  </si>
  <si>
    <t>132</t>
  </si>
  <si>
    <t>581248330</t>
  </si>
  <si>
    <t>páska pro malířské potřeby maskovací krepová 19mmx50m</t>
  </si>
  <si>
    <t>-188465115</t>
  </si>
  <si>
    <t>133</t>
  </si>
  <si>
    <t>784171111</t>
  </si>
  <si>
    <t>Zakrytí vnitřních ploch stěn v místnostech v do 3,80 m</t>
  </si>
  <si>
    <t>378590470</t>
  </si>
  <si>
    <t>1,23*1,36*6+0,8*2,0*10+0,7*2,0*4</t>
  </si>
  <si>
    <t>134</t>
  </si>
  <si>
    <t>784171101</t>
  </si>
  <si>
    <t>Zakrytí vnitřních podlah včetně pozdějšího odkrytí</t>
  </si>
  <si>
    <t>-1147277706</t>
  </si>
  <si>
    <t>3,5+5,96+15,94+25,3+19,3+1,72+3,33</t>
  </si>
  <si>
    <t>135</t>
  </si>
  <si>
    <t>581248440</t>
  </si>
  <si>
    <t>fólie pro malířské potřeby zakrývací tl 25µ 4x5m</t>
  </si>
  <si>
    <t>-1744295600</t>
  </si>
  <si>
    <t>106,687*1,2 'Přepočtené koeficientem množství</t>
  </si>
  <si>
    <t>136</t>
  </si>
  <si>
    <t>784181121</t>
  </si>
  <si>
    <t>Hloubková jednonásobná bezbarvá penetrace podkladu v místnostech v do 3,80 m</t>
  </si>
  <si>
    <t>-2079843632</t>
  </si>
  <si>
    <t>"m.č.202:" (3,205+3,25)*2*2,55</t>
  </si>
  <si>
    <t>"m.č.203:" (4,97+3,28+0,45)*2*2,55</t>
  </si>
  <si>
    <t>"m.č.204:" (5,65+4,48)*2*2,55</t>
  </si>
  <si>
    <t>"m.č.205:" (4,33+4,33)*2*2,55</t>
  </si>
  <si>
    <t>137</t>
  </si>
  <si>
    <t>78421-R1</t>
  </si>
  <si>
    <t>Vnitřní disperzní barva bez obsahu rozpuštědel, tř.oděru za mokra 3, otěruvzdorných v místnostech výšky do 3,80 m, D+M</t>
  </si>
  <si>
    <t>1760683403</t>
  </si>
  <si>
    <t>D1_01_4a - Vytápění+vzduchotechnika</t>
  </si>
  <si>
    <t>Statuární město Jihlava</t>
  </si>
  <si>
    <t xml:space="preserve">    HZS - HZS</t>
  </si>
  <si>
    <t xml:space="preserve">    735 - Ústřední vytápění - otopná tělesa</t>
  </si>
  <si>
    <t xml:space="preserve">    751 - Vzduchotechnika</t>
  </si>
  <si>
    <t>HZS</t>
  </si>
  <si>
    <t>799-M03</t>
  </si>
  <si>
    <t>Uvedení do provozu</t>
  </si>
  <si>
    <t>-413096306</t>
  </si>
  <si>
    <t>735</t>
  </si>
  <si>
    <t>Ústřední vytápění - otopná tělesa</t>
  </si>
  <si>
    <t>5441416a</t>
  </si>
  <si>
    <t>Žebřík oblý KDO-E 600/1320, příkon 600W</t>
  </si>
  <si>
    <t>334209507</t>
  </si>
  <si>
    <t>8520005a</t>
  </si>
  <si>
    <t>Zásuvkový termostat HT-600</t>
  </si>
  <si>
    <t>504995041</t>
  </si>
  <si>
    <t>735164512</t>
  </si>
  <si>
    <t>Montáž otopného tělesa trubkového na stěnu v tělesa přes 1500 mm</t>
  </si>
  <si>
    <t>-1631766416</t>
  </si>
  <si>
    <t>735d3</t>
  </si>
  <si>
    <t>Montáž otopného tělesa elektického na stěnu</t>
  </si>
  <si>
    <t>-1381472208</t>
  </si>
  <si>
    <t>735d5</t>
  </si>
  <si>
    <t>Demontáž a zpětná montáž elektického přímotopu</t>
  </si>
  <si>
    <t>-1584807270</t>
  </si>
  <si>
    <t>998735101</t>
  </si>
  <si>
    <t>Přesun hmot tonážní pro otopná tělesa v objektech v do 6 m</t>
  </si>
  <si>
    <t>-329619852</t>
  </si>
  <si>
    <t>751</t>
  </si>
  <si>
    <t>Vzduchotechnika</t>
  </si>
  <si>
    <t>751111012</t>
  </si>
  <si>
    <t>Montáž ventilátoru axiálního nízkotlakého nástěnného základního D přes 100 do 200 mm</t>
  </si>
  <si>
    <t>1663654131</t>
  </si>
  <si>
    <t>751111012D.1</t>
  </si>
  <si>
    <t>Nástěnný axiální ventilátor např. Elektrodesign Silent 200 CRZ D 125 mm (včetně vzduchotechnické klapky a doběhu)</t>
  </si>
  <si>
    <t>-1800444109</t>
  </si>
  <si>
    <t>751510041a</t>
  </si>
  <si>
    <t>Vzduchotechnické potrubí pozink kruhové spirálně vinuté D do 100 mm, 30% tvarovek</t>
  </si>
  <si>
    <t>-1440398005</t>
  </si>
  <si>
    <t>751510041D1</t>
  </si>
  <si>
    <t>Tvarovka pro hramadění kondenzátu 100mm</t>
  </si>
  <si>
    <t>-2094455974</t>
  </si>
  <si>
    <t>751510041D2</t>
  </si>
  <si>
    <t>Výfukový protidešťový kus s ochrannou síťkou proti ptactvu 100mm, tepelně izolovaný s oplechováním</t>
  </si>
  <si>
    <t>-1965642061</t>
  </si>
  <si>
    <t>751510041D3</t>
  </si>
  <si>
    <t>Závěsy, závěsné lišty, závitové tyče, hmoždinky( 2,6% z dodávky potrubí)</t>
  </si>
  <si>
    <t>kpl</t>
  </si>
  <si>
    <t>718852045</t>
  </si>
  <si>
    <t>751510041D5</t>
  </si>
  <si>
    <t>Spojovací materiál</t>
  </si>
  <si>
    <t>-1324606841</t>
  </si>
  <si>
    <t>751510041D6</t>
  </si>
  <si>
    <t>Příprava ke koplexnímu vyzkoušení, oživení a vyregulování zařízení</t>
  </si>
  <si>
    <t>-276921102</t>
  </si>
  <si>
    <t>751510041D7</t>
  </si>
  <si>
    <t>Stavební pomocné práce</t>
  </si>
  <si>
    <t>1832927224</t>
  </si>
  <si>
    <t>751510041D8</t>
  </si>
  <si>
    <t>Tepelná izolace vzduchotechnického potrubí pozink kruhového spirálně vinutého D do 100 mm</t>
  </si>
  <si>
    <t>945403999</t>
  </si>
  <si>
    <t>751611111a</t>
  </si>
  <si>
    <t>Recirkulační digestoř, šířka digestoře 60 cm, výkon odsávání 400 m³/hod - včetně montáže</t>
  </si>
  <si>
    <t>158975707</t>
  </si>
  <si>
    <t>721D4</t>
  </si>
  <si>
    <t>Napojení na stávající rozvody</t>
  </si>
  <si>
    <t>-1653080614</t>
  </si>
  <si>
    <t>D1_01_4b - Zdravotní 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</si>
  <si>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</si>
  <si>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</si>
  <si>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</si>
  <si>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</si>
  <si>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789 - Hodinové zúčtovací sazby  </t>
  </si>
  <si>
    <t>721</t>
  </si>
  <si>
    <t>Zdravotechnika - vnitřní kanalizace</t>
  </si>
  <si>
    <t>721140806</t>
  </si>
  <si>
    <t>Demontáž potrubí litinové DN přes 100 do 200</t>
  </si>
  <si>
    <t>-90674752</t>
  </si>
  <si>
    <t>721174024</t>
  </si>
  <si>
    <t>Potrubí kanalizační z PP odpadní DN 75</t>
  </si>
  <si>
    <t>336175054</t>
  </si>
  <si>
    <t>721174025</t>
  </si>
  <si>
    <t>Potrubí kanalizační z PP odpadní DN 110</t>
  </si>
  <si>
    <t>1748188256</t>
  </si>
  <si>
    <t>721174042</t>
  </si>
  <si>
    <t>Potrubí kanalizační z PP připojovací DN 40</t>
  </si>
  <si>
    <t>-1108187981</t>
  </si>
  <si>
    <t>721174043</t>
  </si>
  <si>
    <t>Potrubí kanalizační z PP připojovací DN 50</t>
  </si>
  <si>
    <t>475781893</t>
  </si>
  <si>
    <t>721174045</t>
  </si>
  <si>
    <t>Potrubí kanalizační z PP připojovací DN 110</t>
  </si>
  <si>
    <t>1006048521</t>
  </si>
  <si>
    <t>721194104</t>
  </si>
  <si>
    <t>Vyvedení a upevnění odpadních výpustek DN 40</t>
  </si>
  <si>
    <t>1576955479</t>
  </si>
  <si>
    <t>721194105</t>
  </si>
  <si>
    <t>Vyvedení a upevnění odpadních výpustek DN 50</t>
  </si>
  <si>
    <t>1260975456</t>
  </si>
  <si>
    <t>721194109</t>
  </si>
  <si>
    <t>Vyvedení a upevnění odpadních výpustek DN 110</t>
  </si>
  <si>
    <t>111376767</t>
  </si>
  <si>
    <t>721290111</t>
  </si>
  <si>
    <t>Zkouška těsnosti potrubí kanalizace vodou DN do 125</t>
  </si>
  <si>
    <t>88318979</t>
  </si>
  <si>
    <t>721290113</t>
  </si>
  <si>
    <t>Zkouška těsnosti potrubí kanalizace vodou DN 250/DN 300</t>
  </si>
  <si>
    <t>1364265352</t>
  </si>
  <si>
    <t>721290822r</t>
  </si>
  <si>
    <t>Přemístění vnitrostaveništní demontovaných hmot vnitřní kanalizace v objektech výšky do 12 m</t>
  </si>
  <si>
    <t>1159780585</t>
  </si>
  <si>
    <t>721D1</t>
  </si>
  <si>
    <t xml:space="preserve">HL 21 Kalich pro úkapy DN 32,  vč.montáže   </t>
  </si>
  <si>
    <t>-1433088131</t>
  </si>
  <si>
    <t>721D11</t>
  </si>
  <si>
    <t xml:space="preserve">HL400 Podomítková zápachová uzávěrka DN40/50 pro pračky,sušičky a myčky,  vč.montáže   </t>
  </si>
  <si>
    <t>1368996630</t>
  </si>
  <si>
    <t>721D2</t>
  </si>
  <si>
    <t xml:space="preserve">Dvířka včetně čistícího kusu 150x150 mm vč.montáže   </t>
  </si>
  <si>
    <t>68368087</t>
  </si>
  <si>
    <t>Napojení na stávající rozvody, přechod HT/xxx DN100</t>
  </si>
  <si>
    <t>-324260368</t>
  </si>
  <si>
    <t>722174002</t>
  </si>
  <si>
    <t>Potrubí vodovodní plastové PPR svar polyfúze PN 16 D 20x2,8 mm</t>
  </si>
  <si>
    <t>-1816143205</t>
  </si>
  <si>
    <t>998721101</t>
  </si>
  <si>
    <t>Přesun hmot tonážní pro vnitřní kanalizace v objektech v do 6 m</t>
  </si>
  <si>
    <t>-2048264652</t>
  </si>
  <si>
    <t>722</t>
  </si>
  <si>
    <t>Zdravotechnika - vnitřní vodovod</t>
  </si>
  <si>
    <t>722174022</t>
  </si>
  <si>
    <t>Potrubí vodovodní plastové PPR svar polyfúze PN 20 D 20x3,4 mm</t>
  </si>
  <si>
    <t>1054121719</t>
  </si>
  <si>
    <t>722174023</t>
  </si>
  <si>
    <t>Potrubí vodovodní plastové PPR svar polyfúze PN 20 D 25x4,2 mm</t>
  </si>
  <si>
    <t>-1665712619</t>
  </si>
  <si>
    <t>722181211</t>
  </si>
  <si>
    <t>Ochrana vodovodního potrubí přilepenými termoizolačními trubicemi z PE tl do 6 mm DN do 22 mm</t>
  </si>
  <si>
    <t>1590718170</t>
  </si>
  <si>
    <t>722181212</t>
  </si>
  <si>
    <t>Ochrana vodovodního potrubí přilepenými termoizolačními trubicemi z PE tl do 6 mm DN přes 22 do 32 mm</t>
  </si>
  <si>
    <t>-771523566</t>
  </si>
  <si>
    <t>722181241</t>
  </si>
  <si>
    <t>Ochrana vodovodního potrubí přilepenými termoizolačními trubicemi z PE tl přes 13 do 20 mm DN do 22 mm</t>
  </si>
  <si>
    <t>-255294796</t>
  </si>
  <si>
    <t>722220111</t>
  </si>
  <si>
    <t>Nástěnka pro výtokový ventil G 1/2" s jedním závitem</t>
  </si>
  <si>
    <t>765108506</t>
  </si>
  <si>
    <t>722220121</t>
  </si>
  <si>
    <t>Nástěnka pro baterii G 1/2" s jedním závitem</t>
  </si>
  <si>
    <t>pár</t>
  </si>
  <si>
    <t>-326115535</t>
  </si>
  <si>
    <t>722231142</t>
  </si>
  <si>
    <t>Ventil závitový pojistný rohový G 3/4"</t>
  </si>
  <si>
    <t>-1286738817</t>
  </si>
  <si>
    <t>722232044</t>
  </si>
  <si>
    <t>Kohout kulový přímý G 3/4" PN 42 do 185°C vnitřní závit</t>
  </si>
  <si>
    <t>-2136911412</t>
  </si>
  <si>
    <t>7222320442a</t>
  </si>
  <si>
    <t>Zpětný ventil G 3/4 PN 42 do 185°C vnitřní závit</t>
  </si>
  <si>
    <t>-988968877</t>
  </si>
  <si>
    <t>7222320445a</t>
  </si>
  <si>
    <t>Ventil výtokový nástěnný pračkový G1/2x80</t>
  </si>
  <si>
    <t>-2089680473</t>
  </si>
  <si>
    <t>722239102</t>
  </si>
  <si>
    <t>Montáž armatur vodovodních se dvěma závity G 3/4"</t>
  </si>
  <si>
    <t>1963460960</t>
  </si>
  <si>
    <t>722290226</t>
  </si>
  <si>
    <t>Zkouška těsnosti vodovodního potrubí závitového DN do 50</t>
  </si>
  <si>
    <t>468391664</t>
  </si>
  <si>
    <t>722290234</t>
  </si>
  <si>
    <t>Proplach a dezinfekce vodovodního potrubí DN do 80</t>
  </si>
  <si>
    <t>475808058</t>
  </si>
  <si>
    <t>722D2</t>
  </si>
  <si>
    <t>Dvířka pro vodoměrnou sestavu</t>
  </si>
  <si>
    <t>-329781872</t>
  </si>
  <si>
    <t>722262162</t>
  </si>
  <si>
    <t>Vodoměr přírubový šroubový do 40°C DN 20 x 190 mm Qn 2,5 m3/h horizontální</t>
  </si>
  <si>
    <t>439732239</t>
  </si>
  <si>
    <t>998722101</t>
  </si>
  <si>
    <t>Přesun hmot tonážní pro vnitřní vodovod v objektech v do 6 m</t>
  </si>
  <si>
    <t>-972494338</t>
  </si>
  <si>
    <t>725</t>
  </si>
  <si>
    <t>Zdravotechnika - zařizovací předměty</t>
  </si>
  <si>
    <t>725112021</t>
  </si>
  <si>
    <t>Klozet keramický závěsný na nosné stěny s hlubokým splachováním odpad vodorovný</t>
  </si>
  <si>
    <t>-354747370</t>
  </si>
  <si>
    <t>725D1</t>
  </si>
  <si>
    <t xml:space="preserve">Klozetové sedátko s poklopem na závěsný klozet  </t>
  </si>
  <si>
    <t>1400088702</t>
  </si>
  <si>
    <t>725D9</t>
  </si>
  <si>
    <t xml:space="preserve">Tlačítko </t>
  </si>
  <si>
    <t>-671625211</t>
  </si>
  <si>
    <t>725D9.1</t>
  </si>
  <si>
    <t>Montáž - klozety keramické závěsné na nosné stěny s hlubokým splachováním odpad vodorovný</t>
  </si>
  <si>
    <t>-48897854</t>
  </si>
  <si>
    <t>725211603a</t>
  </si>
  <si>
    <t>Umyvadlo keramické připevněné na stěnu šrouby bílé bez krytu na sifon 500 mm</t>
  </si>
  <si>
    <t>2082011435</t>
  </si>
  <si>
    <t>725211604a</t>
  </si>
  <si>
    <t>Umývátko keramické připevněné na stěnu šrouby bílé bez krytu na sifon 350 mm</t>
  </si>
  <si>
    <t>-1691393656</t>
  </si>
  <si>
    <t>725822611a</t>
  </si>
  <si>
    <t xml:space="preserve">Baterie umyvadlové stojánkové pákové, keramická kartuš </t>
  </si>
  <si>
    <t>841210772</t>
  </si>
  <si>
    <t>725829131</t>
  </si>
  <si>
    <t>Montáž baterie umyvadlové stojánkové G 1/2" ostatní typ</t>
  </si>
  <si>
    <t>-1426040794</t>
  </si>
  <si>
    <t>725869101</t>
  </si>
  <si>
    <t>Montáž zápachových uzávěrek umyvadlových do DN 40</t>
  </si>
  <si>
    <t>439253668</t>
  </si>
  <si>
    <t>725219102</t>
  </si>
  <si>
    <t>Montáž umyvadla připevněného na šrouby do zdiva</t>
  </si>
  <si>
    <t>1477792280</t>
  </si>
  <si>
    <t>725311111a</t>
  </si>
  <si>
    <t>Dřez jednoduchý keramický se zápachovou uzávěrkou 590x450 mm</t>
  </si>
  <si>
    <t>1710735030</t>
  </si>
  <si>
    <t>7258226111a</t>
  </si>
  <si>
    <t xml:space="preserve">Baterie dřezové stojánkové pákové, keramická kartuš </t>
  </si>
  <si>
    <t>-1236935625</t>
  </si>
  <si>
    <t>725319111</t>
  </si>
  <si>
    <t>Montáž dřezu ostatních typů</t>
  </si>
  <si>
    <t>-600048324</t>
  </si>
  <si>
    <t>7258291311</t>
  </si>
  <si>
    <t>Montáž baterie dřezové stojánkové G 1/2 ostatní typ</t>
  </si>
  <si>
    <t>1889392716</t>
  </si>
  <si>
    <t>725241223</t>
  </si>
  <si>
    <t>Vanička sprchová z litého polymermramoru čtvrtkruhová 900x900 mm</t>
  </si>
  <si>
    <t>-1593584466</t>
  </si>
  <si>
    <t>725D6</t>
  </si>
  <si>
    <t xml:space="preserve">Sifon pro vanu, vč.montáže   </t>
  </si>
  <si>
    <t>-549774962</t>
  </si>
  <si>
    <t>725249101</t>
  </si>
  <si>
    <t>Montáž vaničky sprchové</t>
  </si>
  <si>
    <t>1665403062</t>
  </si>
  <si>
    <t>725D4</t>
  </si>
  <si>
    <t>Sprchový kout, čtvrtkruhový levý, 6 mm sklo, madla chrom, roz. 90/195 cm,</t>
  </si>
  <si>
    <t>1532336446</t>
  </si>
  <si>
    <t>725249103</t>
  </si>
  <si>
    <t>Montáž zástěny sprchové rohové (sprchový kout)</t>
  </si>
  <si>
    <t>1954402211</t>
  </si>
  <si>
    <t>725841351</t>
  </si>
  <si>
    <t>Baterie sprchová automatická s termostatickým ventilem</t>
  </si>
  <si>
    <t>-1912706629</t>
  </si>
  <si>
    <t>725849413</t>
  </si>
  <si>
    <t>Montáž baterie sprchové nástěnné termostatické</t>
  </si>
  <si>
    <t>-1385238089</t>
  </si>
  <si>
    <t>998725101</t>
  </si>
  <si>
    <t>Přesun hmot tonážní pro zařizovací předměty v objektech v do 6 m</t>
  </si>
  <si>
    <t>1142537880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</si>
  <si>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</si>
  <si>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</si>
  <si>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</si>
  <si>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</si>
  <si>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1595942999</t>
  </si>
  <si>
    <t>726111204</t>
  </si>
  <si>
    <t>Instalační předstěna pro montáž klozetu do masivní zděné kce</t>
  </si>
  <si>
    <t>1622416561</t>
  </si>
  <si>
    <t>998726111</t>
  </si>
  <si>
    <t>Přesun hmot tonážní pro instalační prefabrikáty v objektech v do 6 m</t>
  </si>
  <si>
    <t>-796858762</t>
  </si>
  <si>
    <t>789</t>
  </si>
  <si>
    <t xml:space="preserve">Hodinové zúčtovací sazby  </t>
  </si>
  <si>
    <t>733D4</t>
  </si>
  <si>
    <t>HZS zednické výpomoci, přípomoci během transportu potrubí, koordinace vůdči ostatním profesím</t>
  </si>
  <si>
    <t>739755845</t>
  </si>
  <si>
    <t xml:space="preserve">Kompletace zařizovacích předmětů   </t>
  </si>
  <si>
    <t>-200334182</t>
  </si>
  <si>
    <t>789-M06</t>
  </si>
  <si>
    <t>Nezměřitelné stavební práce</t>
  </si>
  <si>
    <t>-1465701080</t>
  </si>
  <si>
    <t>799-M07</t>
  </si>
  <si>
    <t>Napojení na rozvody</t>
  </si>
  <si>
    <t>-1045377088</t>
  </si>
  <si>
    <t>D1_01_4c - Silnoproudá elektrotechnika</t>
  </si>
  <si>
    <t>Ing. Pecina</t>
  </si>
  <si>
    <t>D1 - Rozvaděč RB</t>
  </si>
  <si>
    <t>D2 - Silnoproudá elektrotechnika</t>
  </si>
  <si>
    <t xml:space="preserve">    D3 - Elektromontáže</t>
  </si>
  <si>
    <t xml:space="preserve">      D4 - ROZVADĚČ</t>
  </si>
  <si>
    <t xml:space="preserve">      D5 - SVÍTIDLA</t>
  </si>
  <si>
    <t xml:space="preserve">      D6 - RECYKLACE</t>
  </si>
  <si>
    <t xml:space="preserve">      D7 - Krabice</t>
  </si>
  <si>
    <t xml:space="preserve">      D8 - SVORKOVNICE KRABICOVÁ</t>
  </si>
  <si>
    <t xml:space="preserve">      D9 - TRUBKY, LIŠTY</t>
  </si>
  <si>
    <t xml:space="preserve">      D10 - SPÍNAČE A ZÁSUVKY</t>
  </si>
  <si>
    <t xml:space="preserve">      D11 - KRYT SPÍNAČE</t>
  </si>
  <si>
    <t xml:space="preserve">      D12 - ZÁSUVKA NN</t>
  </si>
  <si>
    <t xml:space="preserve">      D13 - RÁMEČEK</t>
  </si>
  <si>
    <t xml:space="preserve">      D14 - VODIČ JEDNOŽILOVÝ, IZOLACE PVC</t>
  </si>
  <si>
    <t xml:space="preserve">      D15 - KABEL SILOVÝ,IZOLACE PVC BEZ VODIČE PE</t>
  </si>
  <si>
    <t xml:space="preserve">      D16 - KABEL SILOVÝ,IZOLACE PVC S VODIČEM PE</t>
  </si>
  <si>
    <t xml:space="preserve">      D17 - KABEL SDĚLOVACÍ STÍNĚNÝ</t>
  </si>
  <si>
    <t xml:space="preserve">      D18 - OSTATNÍ SPOTŘEBIČE</t>
  </si>
  <si>
    <t xml:space="preserve">      D19 - Elektrotepelná zařízení</t>
  </si>
  <si>
    <t xml:space="preserve">      D20 - VYSEKANI KAPES VE ZDIVU  CIHELNEM PRO KRABICE</t>
  </si>
  <si>
    <t xml:space="preserve">      D21 - VYBOURANI OTVORU VE ZDIVU CIHELNEM DO PLOCHY 2.25 dm2</t>
  </si>
  <si>
    <t xml:space="preserve">      D22 - VYBOURANI OTVORU VE ZDIVU CIHELNEM DO PRUMERU 60mm</t>
  </si>
  <si>
    <t xml:space="preserve">      D23 - VYSEKANI RYH VE ZDIVU  CIHELNEM - HLOUBKA 30mm</t>
  </si>
  <si>
    <t xml:space="preserve">      D24 - HRUBA VYPLN RYH MALTOU</t>
  </si>
  <si>
    <t xml:space="preserve">      D25 - OMITKA RYH VE STENACH MALTOU</t>
  </si>
  <si>
    <t xml:space="preserve">      D26 - ODVOZ SUTI</t>
  </si>
  <si>
    <t xml:space="preserve">      D27 - HODINOVE ZUCTOVACI SAZBY</t>
  </si>
  <si>
    <t xml:space="preserve">      D28 - PROVEDENI REVIZNICH ZKOUSEK  DLE CSN 33 2000-6</t>
  </si>
  <si>
    <t xml:space="preserve">    D29 - Demontáže</t>
  </si>
  <si>
    <t xml:space="preserve">      D30 - Montáž kabelů hliníkových bez ukončení uložených pod omítkou stěn AYKYL, AYKYLS, 750 V</t>
  </si>
  <si>
    <t xml:space="preserve">      D31 - Montáž krabic elektroinstalačních protahovacích nebo odbočných  zapuštěných plastových kruhových</t>
  </si>
  <si>
    <t xml:space="preserve">      D32 - Montáž svítidel žárovkových se zapojením vodičů bytových nebo do spol.místností stropních přisazenýc</t>
  </si>
  <si>
    <t xml:space="preserve">      D33 - Montáž zásuvek domovních se zapojením vodičů, vestavných 10 popř.16 A bez odvrtání prof.otvoru, prov</t>
  </si>
  <si>
    <t xml:space="preserve">      D34 - Montáž spínačů jedno nebo dvoupólových polozapuštěných nebo zapuštěných se  zapojením vodičů vypínač</t>
  </si>
  <si>
    <t>D35 - Elektronické komunikace</t>
  </si>
  <si>
    <t xml:space="preserve">      D36 - LPFLEX - velmi nízká mechanická odolnost 125N PVC - (ČSN)</t>
  </si>
  <si>
    <t xml:space="preserve">      D37 - ELEKTROINSTALAČNÍ KRABICE - POD OMÍTKU</t>
  </si>
  <si>
    <t xml:space="preserve">      D38 - PŘÍSTROJ ZÁSUVKY TELEFONNÍ</t>
  </si>
  <si>
    <t xml:space="preserve">      D39 - KRYT ZÁSUVKY TELEFONNÍ</t>
  </si>
  <si>
    <t xml:space="preserve">      D40 - PŘÍSTROJ ZÁSUVKY ANTÉNNÍ</t>
  </si>
  <si>
    <t xml:space="preserve">      D41 - KRYT ZÁSUVKY ANTÉNNÍ</t>
  </si>
  <si>
    <t xml:space="preserve">      D42 - PŘÍSTROJ OVLÁDAČE</t>
  </si>
  <si>
    <t xml:space="preserve">      D43 -  Zařízení zvukové signalizace</t>
  </si>
  <si>
    <t xml:space="preserve">      9998-4028 - Montáž spínačů jedno nebo dvoupólových polozapuštěných nebo zapuštěných se  zapojením vodičů vypínač</t>
  </si>
  <si>
    <t>D1</t>
  </si>
  <si>
    <t>Rozvaděč RB</t>
  </si>
  <si>
    <t>1182-16259</t>
  </si>
  <si>
    <t>Rozvodnicová skříň, plastová vestavná, 56 MODULŮ - 365x780x100-Z</t>
  </si>
  <si>
    <t>Ks</t>
  </si>
  <si>
    <t>1182-16105</t>
  </si>
  <si>
    <t>32-3 Vypínač</t>
  </si>
  <si>
    <t>1182-14007</t>
  </si>
  <si>
    <t>OLI-10B-1N-030AC Proudový chránič s nadproudovou ochranou</t>
  </si>
  <si>
    <t>1182-14008</t>
  </si>
  <si>
    <t>OLI-16B-1N-030AC Proudový chránič s nadproudovou ochranou</t>
  </si>
  <si>
    <t>1182-15624</t>
  </si>
  <si>
    <t>6B-1 Jistič</t>
  </si>
  <si>
    <t>1182-15627</t>
  </si>
  <si>
    <t>16B-1 Jistič</t>
  </si>
  <si>
    <t>1182-15756</t>
  </si>
  <si>
    <t>16B-3 Jistič</t>
  </si>
  <si>
    <t>1182-10254</t>
  </si>
  <si>
    <t>20-20-A230 Instalační stykač</t>
  </si>
  <si>
    <t>1182-14595</t>
  </si>
  <si>
    <t>UTZ-4-A Zvonkový transformátor</t>
  </si>
  <si>
    <t>D2</t>
  </si>
  <si>
    <t>D3</t>
  </si>
  <si>
    <t>Elektromontáže</t>
  </si>
  <si>
    <t>D4</t>
  </si>
  <si>
    <t>ROZVADĚČ</t>
  </si>
  <si>
    <t>1263-2398</t>
  </si>
  <si>
    <t>MONTÁŽ PLASTOVÉHO ROZVADĚČE NA STAVBĚ</t>
  </si>
  <si>
    <t>ks</t>
  </si>
  <si>
    <t>D5</t>
  </si>
  <si>
    <t>SVÍTIDLA</t>
  </si>
  <si>
    <t>1185-1114</t>
  </si>
  <si>
    <t>"A" - Přisazené svítidlo se skleněným stínidlem, 2 x LED modul L43B07, 58W, d-590mm, plechová montura, sklo triplex opál mat, IP43</t>
  </si>
  <si>
    <t>1185-4692</t>
  </si>
  <si>
    <t>"B" - Přisazené svítidlo s plastovým stínidlem, 1 x LED modul 36W, d-590mm, plechová montura, opálový polykarbonát (PC), IP54</t>
  </si>
  <si>
    <t>1185-9184</t>
  </si>
  <si>
    <t>"C" - Tenké nábytkové LED svítidlo, které se používá především k nasvětlení pracovních ploch kuchyní, plechová montura, led čipy, LED 5,5W, 300lm, 3000K, IP20</t>
  </si>
  <si>
    <t>1185-9184.1</t>
  </si>
  <si>
    <t xml:space="preserve">"D" - Přisazené svítidlo s plastovým stínidlem,  Interiérové - stropní/nástěnné, opálový polykarbonátový difuzor, ocelový plech bíle lakovaný, l=610mm, š=1200mm, h=75mm , LED 21W, 1990lm, 3000K, IP44</t>
  </si>
  <si>
    <t>D6</t>
  </si>
  <si>
    <t>RECYKLACE</t>
  </si>
  <si>
    <t>1184-445</t>
  </si>
  <si>
    <t>příspěvek na recyklaci svítidla</t>
  </si>
  <si>
    <t>D7</t>
  </si>
  <si>
    <t>Krabice</t>
  </si>
  <si>
    <t>1123-17</t>
  </si>
  <si>
    <t>KP 68/2_KA KRABICE PŘÍSTROJOVÁ</t>
  </si>
  <si>
    <t>1123-4</t>
  </si>
  <si>
    <t>KU 68-1903_KA KRABICE ODBOČNÁ</t>
  </si>
  <si>
    <t>1123-7271</t>
  </si>
  <si>
    <t>KO 125 E/EQ02_KA KRABICE ODB. S EQ SVORK.</t>
  </si>
  <si>
    <t>D8</t>
  </si>
  <si>
    <t>SVORKOVNICE KRABICOVÁ</t>
  </si>
  <si>
    <t>1265-19</t>
  </si>
  <si>
    <t>2273-204 4x0,5-2,5mm2</t>
  </si>
  <si>
    <t>1265-520</t>
  </si>
  <si>
    <t>224-101 svorka lustrová - 3x 2x1,5</t>
  </si>
  <si>
    <t>1265-521</t>
  </si>
  <si>
    <t>lustrhák</t>
  </si>
  <si>
    <t>D9</t>
  </si>
  <si>
    <t>TRUBKY, LIŠTY</t>
  </si>
  <si>
    <t>1123-64</t>
  </si>
  <si>
    <t>2323_H100 TRUBKA OHEBNÁ</t>
  </si>
  <si>
    <t>1123-65</t>
  </si>
  <si>
    <t>2329_H50 TRUBKA OHEBNÁ</t>
  </si>
  <si>
    <t>D10</t>
  </si>
  <si>
    <t>SPÍNAČE A ZÁSUVKY</t>
  </si>
  <si>
    <t>1002-4448</t>
  </si>
  <si>
    <t>Přístroj spínače jednopólového (bezšroubové svorky); řazení 1, 1So (do hořlavých podkladů B až F)</t>
  </si>
  <si>
    <t>1002-4450</t>
  </si>
  <si>
    <t>Přístroj přepínače sériového (bezšroubové svorky); řazení 5 (do hořlavých podkladů B až F)</t>
  </si>
  <si>
    <t>1002-4451</t>
  </si>
  <si>
    <t>Přístroj přepínače střídavého (bezšroubové svorky); řazení 6, 6So (do hořlavých podkladů B až F)</t>
  </si>
  <si>
    <t>1002-4452</t>
  </si>
  <si>
    <t>Přístroj přepínače křížového (bezšroubové svorky); řazení 7, 7So (do hořlavých podkladů B až F)</t>
  </si>
  <si>
    <t>1002-4456</t>
  </si>
  <si>
    <t>3559-A91345 Přístroj ovládače zapínacího se svorkou N (bezšroubové svorky); řazení 1/0, 1/0So, 1/0S (do hořlavých podkladů B až F)</t>
  </si>
  <si>
    <t>D11</t>
  </si>
  <si>
    <t>KRYT SPÍNAČE</t>
  </si>
  <si>
    <t>1002-14</t>
  </si>
  <si>
    <t>Kryt spínače kolébkového; b. bílá</t>
  </si>
  <si>
    <t>1002-15</t>
  </si>
  <si>
    <t>Kryt spínače kolébkového, dělený; b. bílá</t>
  </si>
  <si>
    <t>D12</t>
  </si>
  <si>
    <t>ZÁSUVKA NN</t>
  </si>
  <si>
    <t>1002-1112</t>
  </si>
  <si>
    <t>Zásuvka jednonásobná, s ochranným kolíkem, s clonkami; řazení 2P+PE; b. bílá</t>
  </si>
  <si>
    <t>1002-5717</t>
  </si>
  <si>
    <t>Zásuvka dvojnásobná (bezšroubové svorky), s ochrannými kolíky, s natočenou dutinou, s clonkami; řazení 2x(2P+PE); b. bílá</t>
  </si>
  <si>
    <t>D13</t>
  </si>
  <si>
    <t>RÁMEČEK</t>
  </si>
  <si>
    <t>1002-24</t>
  </si>
  <si>
    <t>Rámeček pro elektroinstalační přístroje, jednonásobný; b. bílá</t>
  </si>
  <si>
    <t>D14</t>
  </si>
  <si>
    <t>VODIČ JEDNOŽILOVÝ, IZOLACE PVC</t>
  </si>
  <si>
    <t>7004-8006</t>
  </si>
  <si>
    <t xml:space="preserve">H07V-U 4  mm2 , pod omítkou</t>
  </si>
  <si>
    <t>7004-8007</t>
  </si>
  <si>
    <t xml:space="preserve">H07V-U 6  mm2 , pod omítkou</t>
  </si>
  <si>
    <t>7004-8009</t>
  </si>
  <si>
    <t xml:space="preserve">H07V-U 16  mm2 , pod omítkou</t>
  </si>
  <si>
    <t>D15</t>
  </si>
  <si>
    <t>KABEL SILOVÝ,IZOLACE PVC BEZ VODIČE PE</t>
  </si>
  <si>
    <t>7004-8054</t>
  </si>
  <si>
    <t>CYKY-O 2x1.5 mm2 , pod omítkou</t>
  </si>
  <si>
    <t>7004-8056</t>
  </si>
  <si>
    <t>CYKY-O 3x1.5 mm2 , pod omítkou</t>
  </si>
  <si>
    <t>D16</t>
  </si>
  <si>
    <t>KABEL SILOVÝ,IZOLACE PVC S VODIČEM PE</t>
  </si>
  <si>
    <t>7004-8068</t>
  </si>
  <si>
    <t>CYKY-J 3x1.5 mm2 , pod omítkou</t>
  </si>
  <si>
    <t>7004-8078</t>
  </si>
  <si>
    <t>CYKY-J 5x1.5 mm2 , pod omítkou</t>
  </si>
  <si>
    <t>7004-8069</t>
  </si>
  <si>
    <t>CYKY-J 3x2.5 mm2 , pod omítkou</t>
  </si>
  <si>
    <t>7004-8079</t>
  </si>
  <si>
    <t>CYKY-J 5x2.5 mm2 , pod omítkou</t>
  </si>
  <si>
    <t>D17</t>
  </si>
  <si>
    <t>KABEL SDĚLOVACÍ STÍNĚNÝ</t>
  </si>
  <si>
    <t>7004-8226</t>
  </si>
  <si>
    <t>SYKFY 3x2x0.5 , pod omítkou</t>
  </si>
  <si>
    <t>D18</t>
  </si>
  <si>
    <t>OSTATNÍ SPOTŘEBIČE</t>
  </si>
  <si>
    <t>Pol1</t>
  </si>
  <si>
    <t>Elektrický sporák s objemem trouby 68 l, 4 funkcemi trouby a sklokeramickou varnou deskou. Sporák má regulaci teplot trouby v rozmezí 50–275 °C a praktický úložný prostor pro uložení plechů</t>
  </si>
  <si>
    <t>Pol2</t>
  </si>
  <si>
    <t>EL.OHŘÍVAČ 125 l, svislý, kulatý , v=1067mm, průměr=524mm, 2,2kW, IP44, doba ohřevu el. energií z 10 na 60 °C - 3,3hod</t>
  </si>
  <si>
    <t>D19</t>
  </si>
  <si>
    <t>Elektrotepelná zařízení</t>
  </si>
  <si>
    <t>1260-363</t>
  </si>
  <si>
    <t>přímotopný konvektor - stávající, repase a montáž</t>
  </si>
  <si>
    <t>D20</t>
  </si>
  <si>
    <t xml:space="preserve">VYSEKANI KAPES VE ZDIVU  CIHELNEM PRO KRABICE</t>
  </si>
  <si>
    <t>9999-1350</t>
  </si>
  <si>
    <t>50x50x50 mm</t>
  </si>
  <si>
    <t>D21</t>
  </si>
  <si>
    <t>VYBOURANI OTVORU VE ZDIVU CIHELNEM DO PLOCHY 2.25 dm2</t>
  </si>
  <si>
    <t>9999-1310</t>
  </si>
  <si>
    <t>Stena do 450mm</t>
  </si>
  <si>
    <t>D22</t>
  </si>
  <si>
    <t>VYBOURANI OTVORU VE ZDIVU CIHELNEM DO PRUMERU 60mm</t>
  </si>
  <si>
    <t>9999-1305</t>
  </si>
  <si>
    <t>D23</t>
  </si>
  <si>
    <t xml:space="preserve">VYSEKANI RYH VE ZDIVU  CIHELNEM - HLOUBKA 30mm</t>
  </si>
  <si>
    <t>9999-1388</t>
  </si>
  <si>
    <t>Sire 30 mm</t>
  </si>
  <si>
    <t>9999-1389</t>
  </si>
  <si>
    <t>Sire 70 mm</t>
  </si>
  <si>
    <t>9999-1390</t>
  </si>
  <si>
    <t>Sire 100 mm</t>
  </si>
  <si>
    <t>D24</t>
  </si>
  <si>
    <t>HRUBA VYPLN RYH MALTOU</t>
  </si>
  <si>
    <t>9999-1492</t>
  </si>
  <si>
    <t>Jakekoliv sire</t>
  </si>
  <si>
    <t>D25</t>
  </si>
  <si>
    <t>OMITKA RYH VE STENACH MALTOU</t>
  </si>
  <si>
    <t>9999-1494</t>
  </si>
  <si>
    <t>Sire do 150 mm</t>
  </si>
  <si>
    <t>D26</t>
  </si>
  <si>
    <t>ODVOZ SUTI</t>
  </si>
  <si>
    <t>9999-1186</t>
  </si>
  <si>
    <t>Do vzdálenosti 1 km</t>
  </si>
  <si>
    <t>D27</t>
  </si>
  <si>
    <t>HODINOVE ZUCTOVACI SAZBY</t>
  </si>
  <si>
    <t>9999-1291</t>
  </si>
  <si>
    <t>Montáže pro ostatní specialisty a dokončovací práce</t>
  </si>
  <si>
    <t>D28</t>
  </si>
  <si>
    <t xml:space="preserve">PROVEDENI REVIZNICH ZKOUSEK  DLE CSN 33 2000-6</t>
  </si>
  <si>
    <t>9999-1298</t>
  </si>
  <si>
    <t>Výchozí revize včetně vypracování revizní zprávy</t>
  </si>
  <si>
    <t>D29</t>
  </si>
  <si>
    <t>Demontáže</t>
  </si>
  <si>
    <t>1263-2398.1</t>
  </si>
  <si>
    <t>DEMONTÁŽ ROZVADĚČE NA STAVBĚ</t>
  </si>
  <si>
    <t>D30</t>
  </si>
  <si>
    <t>Montáž kabelů hliníkových bez ukončení uložených pod omítkou stěn AYKYL, AYKYLS, 750 V</t>
  </si>
  <si>
    <t>9998-8419</t>
  </si>
  <si>
    <t xml:space="preserve">3 x  2,5 mm2</t>
  </si>
  <si>
    <t>D31</t>
  </si>
  <si>
    <t xml:space="preserve">Montáž krabic elektroinstalačních protahovacích nebo odbočných  zapuštěných plastových kruhových</t>
  </si>
  <si>
    <t>9998-530</t>
  </si>
  <si>
    <t>KU68/2-1902, KO97</t>
  </si>
  <si>
    <t>D32</t>
  </si>
  <si>
    <t>Montáž svítidel žárovkových se zapojením vodičů bytových nebo do spol.místností stropních přisazenýc</t>
  </si>
  <si>
    <t>9998-4978</t>
  </si>
  <si>
    <t>1 zdroj se sklem</t>
  </si>
  <si>
    <t>D33</t>
  </si>
  <si>
    <t>Montáž zásuvek domovních se zapojením vodičů, vestavných 10 popř.16 A bez odvrtání prof.otvoru, prov</t>
  </si>
  <si>
    <t>9998-4235</t>
  </si>
  <si>
    <t>2P + PE</t>
  </si>
  <si>
    <t>D34</t>
  </si>
  <si>
    <t xml:space="preserve">Montáž spínačů jedno nebo dvoupólových polozapuštěných nebo zapuštěných se  zapojením vodičů vypínač</t>
  </si>
  <si>
    <t>9998-4029</t>
  </si>
  <si>
    <t>1-jednopólových</t>
  </si>
  <si>
    <t>9998-4044</t>
  </si>
  <si>
    <t>5-sériových, 6-střídavých</t>
  </si>
  <si>
    <t>1260-363.1</t>
  </si>
  <si>
    <t>přímotopný konvektor</t>
  </si>
  <si>
    <t>D35</t>
  </si>
  <si>
    <t>Elektronické komunikace</t>
  </si>
  <si>
    <t>D36</t>
  </si>
  <si>
    <t>LPFLEX - velmi nízká mechanická odolnost 125N PVC - (ČSN)</t>
  </si>
  <si>
    <t>1123-64.1</t>
  </si>
  <si>
    <t>2323_H100 TRUBKA OHEBNÁ - LPFLEX</t>
  </si>
  <si>
    <t>D37</t>
  </si>
  <si>
    <t>ELEKTROINSTALAČNÍ KRABICE - POD OMÍTKU</t>
  </si>
  <si>
    <t>1123-1</t>
  </si>
  <si>
    <t>KU 68/1 KRABICE PŘÍSTROJOVÁ</t>
  </si>
  <si>
    <t>D38</t>
  </si>
  <si>
    <t>PŘÍSTROJ ZÁSUVKY TELEFONNÍ</t>
  </si>
  <si>
    <t>1002-941</t>
  </si>
  <si>
    <t>Přístroj zásuvky telefonní, jednonásobné</t>
  </si>
  <si>
    <t>D39</t>
  </si>
  <si>
    <t>KRYT ZÁSUVKY TELEFONNÍ</t>
  </si>
  <si>
    <t>1002-880</t>
  </si>
  <si>
    <t xml:space="preserve">Kryt zásuvky telefonní, s 1 otvorem;  b. bílá</t>
  </si>
  <si>
    <t>138</t>
  </si>
  <si>
    <t>D40</t>
  </si>
  <si>
    <t>PŘÍSTROJ ZÁSUVKY ANTÉNNÍ</t>
  </si>
  <si>
    <t>1002-4518</t>
  </si>
  <si>
    <t>Přístroj zásuvky anténní - televizní a rozhlasové, průchozí (odbočovací útlum 7 dB)</t>
  </si>
  <si>
    <t>140</t>
  </si>
  <si>
    <t>D41</t>
  </si>
  <si>
    <t>KRYT ZÁSUVKY ANTÉNNÍ</t>
  </si>
  <si>
    <t>1002-6182</t>
  </si>
  <si>
    <t>Kryt zásuvky anténní univerzální (TV+R+SAT), s vylamovacím otvorem; b. bílá</t>
  </si>
  <si>
    <t>142</t>
  </si>
  <si>
    <t>D42</t>
  </si>
  <si>
    <t>PŘÍSTROJ OVLÁDAČE</t>
  </si>
  <si>
    <t>1002-4456.1</t>
  </si>
  <si>
    <t>Přístroj ovládače zapínacího se svorkou N (bezšroubové svorky); řazení 1/0, 1/0So, 1/0S (do hořlavých podkladů B až F)</t>
  </si>
  <si>
    <t>144</t>
  </si>
  <si>
    <t>1002-6115</t>
  </si>
  <si>
    <t>Kryt spínače kolébkového, s popisovým polem; b. bílá</t>
  </si>
  <si>
    <t>146</t>
  </si>
  <si>
    <t>148</t>
  </si>
  <si>
    <t>7004-8225</t>
  </si>
  <si>
    <t>SYKFY 2x2x0.5 , pod omítkou</t>
  </si>
  <si>
    <t>150</t>
  </si>
  <si>
    <t>D43</t>
  </si>
  <si>
    <t> Zařízení zvukové signalizace</t>
  </si>
  <si>
    <t>9997-2631</t>
  </si>
  <si>
    <t>Zvonek pro vnitř.použití na stř.,ss.nap.3-24V</t>
  </si>
  <si>
    <t>152</t>
  </si>
  <si>
    <t>9998-4028</t>
  </si>
  <si>
    <t>9998-4029.1</t>
  </si>
  <si>
    <t>tlačítkový ovládač</t>
  </si>
  <si>
    <t>154</t>
  </si>
  <si>
    <t>OVN - Ostatní a vedlejší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</si>
  <si>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</si>
  <si>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</si>
  <si>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</si>
  <si>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</si>
  <si>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</si>
  <si>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</si>
  <si>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</si>
  <si>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</si>
  <si>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VRN3003-R</t>
  </si>
  <si>
    <t>Kč</t>
  </si>
  <si>
    <t>1024</t>
  </si>
  <si>
    <t>1947425426</t>
  </si>
  <si>
    <t xml:space="preserve">"- Vybudování, provoz a odstranění zařízení staveniště, včetně </t>
  </si>
  <si>
    <t>"zřízení připojení na energie a zajištění měření jejich spotřeby,</t>
  </si>
  <si>
    <t xml:space="preserve">"včetně zřízení sociálních zařízení. </t>
  </si>
  <si>
    <t xml:space="preserve">"- Zhotovitel zajistí na vlastní náklady veškerá potřebná povolení </t>
  </si>
  <si>
    <t xml:space="preserve">"k užívání veřejných ploch, včetně záboru veřejného prostranství </t>
  </si>
  <si>
    <t>"na náklady zhotovitele, bude-li stavba vyžadovat.</t>
  </si>
  <si>
    <t xml:space="preserve">"- Zhotovitel zajistí na vlastní náklady zabezpečení provádění díla tak, </t>
  </si>
  <si>
    <t xml:space="preserve">"aby v souvislosti s prováděním díla nedošlo ke zranění osob </t>
  </si>
  <si>
    <t xml:space="preserve">"a škodám na majetku osob a subjektů užívajících objekty a </t>
  </si>
  <si>
    <t xml:space="preserve">"pozemky dotčené stavbou, k poškození stávajících staveb, </t>
  </si>
  <si>
    <t>"jejich součástí, zařízení a přilehlých nemovitostí.</t>
  </si>
  <si>
    <t>VRN3009-R</t>
  </si>
  <si>
    <t>Vyklizení prostoru staveniště</t>
  </si>
  <si>
    <t>190138593</t>
  </si>
  <si>
    <t xml:space="preserve">"- Vystěhování, vyklizení a vyčištění místností a komunikačních tras </t>
  </si>
  <si>
    <t xml:space="preserve">"ve všech podlažích dotčených navrženými stavebními úpravami, </t>
  </si>
  <si>
    <t xml:space="preserve">"demontáž a zpětné nastěhování, montáž a seřízení vystěhovaného </t>
  </si>
  <si>
    <t>"zařízení, vybavení a dekorací, včetně zajištění jejich ochrany před</t>
  </si>
  <si>
    <t xml:space="preserve">"včetně zajištění jejich ochrany před poškozením, které nelze </t>
  </si>
  <si>
    <t xml:space="preserve">"demontovat nebo vystěhovat. </t>
  </si>
  <si>
    <t xml:space="preserve">"- Odpojení technologických celků a spotřebičů energií v dotčených </t>
  </si>
  <si>
    <t>"místnostech objektu, případně jejich přemístění.</t>
  </si>
  <si>
    <t>VRN4</t>
  </si>
  <si>
    <t>Inženýrská činnost</t>
  </si>
  <si>
    <t>VRN4001-R</t>
  </si>
  <si>
    <t>Kompletační a koordinační činnost</t>
  </si>
  <si>
    <t>660528033</t>
  </si>
  <si>
    <t xml:space="preserve">"- Kompletace atestů, certifikátů, revizních zpráv a ostatních dokladů </t>
  </si>
  <si>
    <t xml:space="preserve">"potřebných k předání a kolaudaci stavby vyplývajících z SOD. </t>
  </si>
  <si>
    <t xml:space="preserve">"3 x v tištěné formě. 1 x v digitální formě na CD nosiči, v obecně </t>
  </si>
  <si>
    <t xml:space="preserve">"dostupných formátech. </t>
  </si>
  <si>
    <t>VRN4002-R</t>
  </si>
  <si>
    <t>Zpracování harmonogramu</t>
  </si>
  <si>
    <t>216214116</t>
  </si>
  <si>
    <t xml:space="preserve">"Náklady na předložení a aktualizaci podrobného časového </t>
  </si>
  <si>
    <t>"harmonogramu prací a plnění</t>
  </si>
  <si>
    <t>VRN7</t>
  </si>
  <si>
    <t>Provozní vlivy</t>
  </si>
  <si>
    <t>VRN7002-R</t>
  </si>
  <si>
    <t>-1918754820</t>
  </si>
  <si>
    <t xml:space="preserve">"- Tato kategorie nákladů vyjadřuje ztížené podmínky provádění tam, </t>
  </si>
  <si>
    <t xml:space="preserve">"kde jsou stavební práce zcela nebo zčásti omezovány </t>
  </si>
  <si>
    <t xml:space="preserve">"provozem jiných osob. Jde zejména o zvýšené náklady související s </t>
  </si>
  <si>
    <t xml:space="preserve">"omezeným provozem v areálu objednatele nebo o náklady v důsledku </t>
  </si>
  <si>
    <t xml:space="preserve">"nezbytného respektování stávající dopravy v okolí stavby ovlivňující </t>
  </si>
  <si>
    <t>"stavební práce.</t>
  </si>
  <si>
    <t xml:space="preserve">"- Do této položky patří dále náklady na ztížené provádění stavebních prací </t>
  </si>
  <si>
    <t xml:space="preserve">"v důsledku provozu zařízení </t>
  </si>
  <si>
    <t xml:space="preserve">"(nutnost ochranných konstrukcí, ochranných zábradlí a hrazení, </t>
  </si>
  <si>
    <t>"záchytných sítí mimo sítě na lešení, stříšek, apod.)</t>
  </si>
  <si>
    <t>SEZNAM FIGUR</t>
  </si>
  <si>
    <t>Výměra</t>
  </si>
  <si>
    <t xml:space="preserve"> D1_01/ D1_01_1</t>
  </si>
  <si>
    <t>_721274123</t>
  </si>
  <si>
    <t>montáž obkladu stupnic protiskluz</t>
  </si>
  <si>
    <t>_771274111</t>
  </si>
  <si>
    <t>montáž obkladu stupnic</t>
  </si>
  <si>
    <t>_771274242</t>
  </si>
  <si>
    <t>montáž obkladu podstupnic</t>
  </si>
  <si>
    <t>_771574131</t>
  </si>
  <si>
    <t xml:space="preserve">podlahy protiskluz. </t>
  </si>
  <si>
    <t>_771574133</t>
  </si>
  <si>
    <t>dlažby do 100 ks/m2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</si>
</sst>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23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Kosov u Jihlavy čp 9 , Oprava bytové jednotky č.1 - aktualizace ceny 2023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Kosov u Jihlavy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11. 1. 2023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Jihlava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Zdeněk Vincenc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Zdeněk Vincenc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ROUND(AG95+AG100,2)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ROUND(AS95+AS100,2)</f>
        <v>0</v>
      </c>
      <c r="AT94" s="113">
        <f>ROUND(SUM(AV94:AW94),2)</f>
        <v>0</v>
      </c>
      <c r="AU94" s="114">
        <f>ROUND(AU95+AU100,5)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ROUND(AZ95+AZ100,2)</f>
        <v>0</v>
      </c>
      <c r="BA94" s="113">
        <f>ROUND(BA95+BA100,2)</f>
        <v>0</v>
      </c>
      <c r="BB94" s="113">
        <f>ROUND(BB95+BB100,2)</f>
        <v>0</v>
      </c>
      <c r="BC94" s="113">
        <f>ROUND(BC95+BC100,2)</f>
        <v>0</v>
      </c>
      <c r="BD94" s="115">
        <f>ROUND(BD95+BD100,2)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ROUND(SUM(AG96:AG99),2)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ROUND(SUM(AS96:AS99),2)</f>
        <v>0</v>
      </c>
      <c r="AT95" s="127">
        <f>ROUND(SUM(AV95:AW95),2)</f>
        <v>0</v>
      </c>
      <c r="AU95" s="128">
        <f>ROUND(SUM(AU96:AU99),5)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ROUND(SUM(AZ96:AZ99),2)</f>
        <v>0</v>
      </c>
      <c r="BA95" s="127">
        <f>ROUND(SUM(BA96:BA99),2)</f>
        <v>0</v>
      </c>
      <c r="BB95" s="127">
        <f>ROUND(SUM(BB96:BB99),2)</f>
        <v>0</v>
      </c>
      <c r="BC95" s="127">
        <f>ROUND(SUM(BC96:BC99),2)</f>
        <v>0</v>
      </c>
      <c r="BD95" s="129">
        <f>ROUND(SUM(BD96:BD99),2)</f>
        <v>0</v>
      </c>
      <c r="BE95" s="7"/>
      <c r="BS95" s="130" t="s">
        <v>75</v>
      </c>
      <c r="BT95" s="130" t="s">
        <v>83</v>
      </c>
      <c r="BU95" s="130" t="s">
        <v>77</v>
      </c>
      <c r="BV95" s="130" t="s">
        <v>78</v>
      </c>
      <c r="BW95" s="130" t="s">
        <v>84</v>
      </c>
      <c r="BX95" s="130" t="s">
        <v>5</v>
      </c>
      <c r="CL95" s="130" t="s">
        <v>1</v>
      </c>
      <c r="CM95" s="130" t="s">
        <v>83</v>
      </c>
    </row>
    <row r="96" s="4" customFormat="1" ht="16.5" customHeight="1">
      <c r="A96" s="131" t="s">
        <v>85</v>
      </c>
      <c r="B96" s="69"/>
      <c r="C96" s="132"/>
      <c r="D96" s="132"/>
      <c r="E96" s="133" t="s">
        <v>86</v>
      </c>
      <c r="F96" s="133"/>
      <c r="G96" s="133"/>
      <c r="H96" s="133"/>
      <c r="I96" s="133"/>
      <c r="J96" s="132"/>
      <c r="K96" s="133" t="s">
        <v>87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'D1_01_1 - Stavební'!J32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88</v>
      </c>
      <c r="AR96" s="71"/>
      <c r="AS96" s="136">
        <v>0</v>
      </c>
      <c r="AT96" s="137">
        <f>ROUND(SUM(AV96:AW96),2)</f>
        <v>0</v>
      </c>
      <c r="AU96" s="138">
        <f>'D1_01_1 - Stavební'!P142</f>
        <v>0</v>
      </c>
      <c r="AV96" s="137">
        <f>'D1_01_1 - Stavební'!J35</f>
        <v>0</v>
      </c>
      <c r="AW96" s="137">
        <f>'D1_01_1 - Stavební'!J36</f>
        <v>0</v>
      </c>
      <c r="AX96" s="137">
        <f>'D1_01_1 - Stavební'!J37</f>
        <v>0</v>
      </c>
      <c r="AY96" s="137">
        <f>'D1_01_1 - Stavební'!J38</f>
        <v>0</v>
      </c>
      <c r="AZ96" s="137">
        <f>'D1_01_1 - Stavební'!F35</f>
        <v>0</v>
      </c>
      <c r="BA96" s="137">
        <f>'D1_01_1 - Stavební'!F36</f>
        <v>0</v>
      </c>
      <c r="BB96" s="137">
        <f>'D1_01_1 - Stavební'!F37</f>
        <v>0</v>
      </c>
      <c r="BC96" s="137">
        <f>'D1_01_1 - Stavební'!F38</f>
        <v>0</v>
      </c>
      <c r="BD96" s="139">
        <f>'D1_01_1 - Stavební'!F39</f>
        <v>0</v>
      </c>
      <c r="BE96" s="4"/>
      <c r="BT96" s="140" t="s">
        <v>89</v>
      </c>
      <c r="BV96" s="140" t="s">
        <v>78</v>
      </c>
      <c r="BW96" s="140" t="s">
        <v>90</v>
      </c>
      <c r="BX96" s="140" t="s">
        <v>84</v>
      </c>
      <c r="CL96" s="140" t="s">
        <v>1</v>
      </c>
    </row>
    <row r="97" s="4" customFormat="1" ht="16.5" customHeight="1">
      <c r="A97" s="131" t="s">
        <v>85</v>
      </c>
      <c r="B97" s="69"/>
      <c r="C97" s="132"/>
      <c r="D97" s="132"/>
      <c r="E97" s="133" t="s">
        <v>91</v>
      </c>
      <c r="F97" s="133"/>
      <c r="G97" s="133"/>
      <c r="H97" s="133"/>
      <c r="I97" s="133"/>
      <c r="J97" s="132"/>
      <c r="K97" s="133" t="s">
        <v>92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'D1_01_4a - Vytápění+vzduc...'!J32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88</v>
      </c>
      <c r="AR97" s="71"/>
      <c r="AS97" s="136">
        <v>0</v>
      </c>
      <c r="AT97" s="137">
        <f>ROUND(SUM(AV97:AW97),2)</f>
        <v>0</v>
      </c>
      <c r="AU97" s="138">
        <f>'D1_01_4a - Vytápění+vzduc...'!P124</f>
        <v>0</v>
      </c>
      <c r="AV97" s="137">
        <f>'D1_01_4a - Vytápění+vzduc...'!J35</f>
        <v>0</v>
      </c>
      <c r="AW97" s="137">
        <f>'D1_01_4a - Vytápění+vzduc...'!J36</f>
        <v>0</v>
      </c>
      <c r="AX97" s="137">
        <f>'D1_01_4a - Vytápění+vzduc...'!J37</f>
        <v>0</v>
      </c>
      <c r="AY97" s="137">
        <f>'D1_01_4a - Vytápění+vzduc...'!J38</f>
        <v>0</v>
      </c>
      <c r="AZ97" s="137">
        <f>'D1_01_4a - Vytápění+vzduc...'!F35</f>
        <v>0</v>
      </c>
      <c r="BA97" s="137">
        <f>'D1_01_4a - Vytápění+vzduc...'!F36</f>
        <v>0</v>
      </c>
      <c r="BB97" s="137">
        <f>'D1_01_4a - Vytápění+vzduc...'!F37</f>
        <v>0</v>
      </c>
      <c r="BC97" s="137">
        <f>'D1_01_4a - Vytápění+vzduc...'!F38</f>
        <v>0</v>
      </c>
      <c r="BD97" s="139">
        <f>'D1_01_4a - Vytápění+vzduc...'!F39</f>
        <v>0</v>
      </c>
      <c r="BE97" s="4"/>
      <c r="BT97" s="140" t="s">
        <v>89</v>
      </c>
      <c r="BV97" s="140" t="s">
        <v>78</v>
      </c>
      <c r="BW97" s="140" t="s">
        <v>93</v>
      </c>
      <c r="BX97" s="140" t="s">
        <v>84</v>
      </c>
      <c r="CL97" s="140" t="s">
        <v>1</v>
      </c>
    </row>
    <row r="98" s="4" customFormat="1" ht="16.5" customHeight="1">
      <c r="A98" s="131" t="s">
        <v>85</v>
      </c>
      <c r="B98" s="69"/>
      <c r="C98" s="132"/>
      <c r="D98" s="132"/>
      <c r="E98" s="133" t="s">
        <v>94</v>
      </c>
      <c r="F98" s="133"/>
      <c r="G98" s="133"/>
      <c r="H98" s="133"/>
      <c r="I98" s="133"/>
      <c r="J98" s="132"/>
      <c r="K98" s="133" t="s">
        <v>95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'D1_01_4b - Zdravotní tech...'!J32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88</v>
      </c>
      <c r="AR98" s="71"/>
      <c r="AS98" s="136">
        <v>0</v>
      </c>
      <c r="AT98" s="137">
        <f>ROUND(SUM(AV98:AW98),2)</f>
        <v>0</v>
      </c>
      <c r="AU98" s="138">
        <f>'D1_01_4b - Zdravotní tech...'!P126</f>
        <v>0</v>
      </c>
      <c r="AV98" s="137">
        <f>'D1_01_4b - Zdravotní tech...'!J35</f>
        <v>0</v>
      </c>
      <c r="AW98" s="137">
        <f>'D1_01_4b - Zdravotní tech...'!J36</f>
        <v>0</v>
      </c>
      <c r="AX98" s="137">
        <f>'D1_01_4b - Zdravotní tech...'!J37</f>
        <v>0</v>
      </c>
      <c r="AY98" s="137">
        <f>'D1_01_4b - Zdravotní tech...'!J38</f>
        <v>0</v>
      </c>
      <c r="AZ98" s="137">
        <f>'D1_01_4b - Zdravotní tech...'!F35</f>
        <v>0</v>
      </c>
      <c r="BA98" s="137">
        <f>'D1_01_4b - Zdravotní tech...'!F36</f>
        <v>0</v>
      </c>
      <c r="BB98" s="137">
        <f>'D1_01_4b - Zdravotní tech...'!F37</f>
        <v>0</v>
      </c>
      <c r="BC98" s="137">
        <f>'D1_01_4b - Zdravotní tech...'!F38</f>
        <v>0</v>
      </c>
      <c r="BD98" s="139">
        <f>'D1_01_4b - Zdravotní tech...'!F39</f>
        <v>0</v>
      </c>
      <c r="BE98" s="4"/>
      <c r="BT98" s="140" t="s">
        <v>89</v>
      </c>
      <c r="BV98" s="140" t="s">
        <v>78</v>
      </c>
      <c r="BW98" s="140" t="s">
        <v>96</v>
      </c>
      <c r="BX98" s="140" t="s">
        <v>84</v>
      </c>
      <c r="CL98" s="140" t="s">
        <v>1</v>
      </c>
    </row>
    <row r="99" s="4" customFormat="1" ht="16.5" customHeight="1">
      <c r="A99" s="131" t="s">
        <v>85</v>
      </c>
      <c r="B99" s="69"/>
      <c r="C99" s="132"/>
      <c r="D99" s="132"/>
      <c r="E99" s="133" t="s">
        <v>97</v>
      </c>
      <c r="F99" s="133"/>
      <c r="G99" s="133"/>
      <c r="H99" s="133"/>
      <c r="I99" s="133"/>
      <c r="J99" s="132"/>
      <c r="K99" s="133" t="s">
        <v>98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'D1_01_4c - Silnoproudá el...'!J32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88</v>
      </c>
      <c r="AR99" s="71"/>
      <c r="AS99" s="136">
        <v>0</v>
      </c>
      <c r="AT99" s="137">
        <f>ROUND(SUM(AV99:AW99),2)</f>
        <v>0</v>
      </c>
      <c r="AU99" s="138">
        <f>'D1_01_4c - Silnoproudá el...'!P171</f>
        <v>0</v>
      </c>
      <c r="AV99" s="137">
        <f>'D1_01_4c - Silnoproudá el...'!J35</f>
        <v>0</v>
      </c>
      <c r="AW99" s="137">
        <f>'D1_01_4c - Silnoproudá el...'!J36</f>
        <v>0</v>
      </c>
      <c r="AX99" s="137">
        <f>'D1_01_4c - Silnoproudá el...'!J37</f>
        <v>0</v>
      </c>
      <c r="AY99" s="137">
        <f>'D1_01_4c - Silnoproudá el...'!J38</f>
        <v>0</v>
      </c>
      <c r="AZ99" s="137">
        <f>'D1_01_4c - Silnoproudá el...'!F35</f>
        <v>0</v>
      </c>
      <c r="BA99" s="137">
        <f>'D1_01_4c - Silnoproudá el...'!F36</f>
        <v>0</v>
      </c>
      <c r="BB99" s="137">
        <f>'D1_01_4c - Silnoproudá el...'!F37</f>
        <v>0</v>
      </c>
      <c r="BC99" s="137">
        <f>'D1_01_4c - Silnoproudá el...'!F38</f>
        <v>0</v>
      </c>
      <c r="BD99" s="139">
        <f>'D1_01_4c - Silnoproudá el...'!F39</f>
        <v>0</v>
      </c>
      <c r="BE99" s="4"/>
      <c r="BT99" s="140" t="s">
        <v>89</v>
      </c>
      <c r="BV99" s="140" t="s">
        <v>78</v>
      </c>
      <c r="BW99" s="140" t="s">
        <v>99</v>
      </c>
      <c r="BX99" s="140" t="s">
        <v>84</v>
      </c>
      <c r="CL99" s="140" t="s">
        <v>1</v>
      </c>
    </row>
    <row r="100" s="7" customFormat="1" ht="16.5" customHeight="1">
      <c r="A100" s="131" t="s">
        <v>85</v>
      </c>
      <c r="B100" s="118"/>
      <c r="C100" s="119"/>
      <c r="D100" s="120" t="s">
        <v>100</v>
      </c>
      <c r="E100" s="120"/>
      <c r="F100" s="120"/>
      <c r="G100" s="120"/>
      <c r="H100" s="120"/>
      <c r="I100" s="121"/>
      <c r="J100" s="120" t="s">
        <v>101</v>
      </c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3">
        <f>'OVN - Ostatní a vedlejší ...'!J30</f>
        <v>0</v>
      </c>
      <c r="AH100" s="121"/>
      <c r="AI100" s="121"/>
      <c r="AJ100" s="121"/>
      <c r="AK100" s="121"/>
      <c r="AL100" s="121"/>
      <c r="AM100" s="121"/>
      <c r="AN100" s="123">
        <f>SUM(AG100,AT100)</f>
        <v>0</v>
      </c>
      <c r="AO100" s="121"/>
      <c r="AP100" s="121"/>
      <c r="AQ100" s="124" t="s">
        <v>102</v>
      </c>
      <c r="AR100" s="125"/>
      <c r="AS100" s="141">
        <v>0</v>
      </c>
      <c r="AT100" s="142">
        <f>ROUND(SUM(AV100:AW100),2)</f>
        <v>0</v>
      </c>
      <c r="AU100" s="143">
        <f>'OVN - Ostatní a vedlejší ...'!P120</f>
        <v>0</v>
      </c>
      <c r="AV100" s="142">
        <f>'OVN - Ostatní a vedlejší ...'!J33</f>
        <v>0</v>
      </c>
      <c r="AW100" s="142">
        <f>'OVN - Ostatní a vedlejší ...'!J34</f>
        <v>0</v>
      </c>
      <c r="AX100" s="142">
        <f>'OVN - Ostatní a vedlejší ...'!J35</f>
        <v>0</v>
      </c>
      <c r="AY100" s="142">
        <f>'OVN - Ostatní a vedlejší ...'!J36</f>
        <v>0</v>
      </c>
      <c r="AZ100" s="142">
        <f>'OVN - Ostatní a vedlejší ...'!F33</f>
        <v>0</v>
      </c>
      <c r="BA100" s="142">
        <f>'OVN - Ostatní a vedlejší ...'!F34</f>
        <v>0</v>
      </c>
      <c r="BB100" s="142">
        <f>'OVN - Ostatní a vedlejší ...'!F35</f>
        <v>0</v>
      </c>
      <c r="BC100" s="142">
        <f>'OVN - Ostatní a vedlejší ...'!F36</f>
        <v>0</v>
      </c>
      <c r="BD100" s="144">
        <f>'OVN - Ostatní a vedlejší ...'!F37</f>
        <v>0</v>
      </c>
      <c r="BE100" s="7"/>
      <c r="BT100" s="130" t="s">
        <v>83</v>
      </c>
      <c r="BV100" s="130" t="s">
        <v>78</v>
      </c>
      <c r="BW100" s="130" t="s">
        <v>103</v>
      </c>
      <c r="BX100" s="130" t="s">
        <v>5</v>
      </c>
      <c r="CL100" s="130" t="s">
        <v>1</v>
      </c>
      <c r="CM100" s="130" t="s">
        <v>83</v>
      </c>
    </row>
    <row r="101" s="2" customFormat="1" ht="30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sheetProtection sheet="1" formatColumns="0" formatRows="0" objects="1" scenarios="1" spinCount="100000" saltValue="mB3WKUsvX3CFgzzlBaAK2I0FzcG3CFeMsciL+qeX5TuHGfIR5eOpJL4QJvnqe+PkPMUQPOWJQPNk9bprHWpnWw==" hashValue="P69w+RgmNXOieAt9yONXaJ57BsmzHQZvqSKkHOH68HAaDiJPR3wqIUx1vkjTjjLd1yyRGKl6KDvsouyueTO/Lg==" algorithmName="SHA-512" password="CC35"/>
  <mergeCells count="62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D1_01_1 - Stavební'!C2" display="/"/>
    <hyperlink ref="A97" location="'D1_01_4a - Vytápění+vzduc...'!C2" display="/"/>
    <hyperlink ref="A98" location="'D1_01_4b - Zdravotní tech...'!C2" display="/"/>
    <hyperlink ref="A99" location="'D1_01_4c - Silnoproudá el...'!C2" display="/"/>
    <hyperlink ref="A100" location="'OV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83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Kosov u Jihlavy čp 9 , Oprava bytové jednotky č.1 - aktualizace ceny 2023</v>
      </c>
      <c r="F7" s="149"/>
      <c r="G7" s="149"/>
      <c r="H7" s="149"/>
      <c r="L7" s="19"/>
    </row>
    <row r="8" s="1" customFormat="1" ht="12" customHeight="1">
      <c r="B8" s="19"/>
      <c r="D8" s="149" t="s">
        <v>105</v>
      </c>
      <c r="L8" s="19"/>
    </row>
    <row r="9" s="2" customFormat="1" ht="16.5" customHeight="1">
      <c r="A9" s="37"/>
      <c r="B9" s="43"/>
      <c r="C9" s="37"/>
      <c r="D9" s="37"/>
      <c r="E9" s="150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108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31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ROUND(J142,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ROUND((SUM(BE142:BE658)),  2)</f>
        <v>0</v>
      </c>
      <c r="G35" s="37"/>
      <c r="H35" s="37"/>
      <c r="I35" s="163">
        <v>0.20999999999999999</v>
      </c>
      <c r="J35" s="162">
        <f>ROUND(((SUM(BE142:BE658))*I35),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ROUND((SUM(BF142:BF658)),  2)</f>
        <v>0</v>
      </c>
      <c r="G36" s="37"/>
      <c r="H36" s="37"/>
      <c r="I36" s="163">
        <v>0.14999999999999999</v>
      </c>
      <c r="J36" s="162">
        <f>ROUND(((SUM(BF142:BF658))*I36),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ROUND((SUM(BG142:BG658)),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ROUND((SUM(BH142:BH658)),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ROUND((SUM(BI142:BI658)),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Kosov u Jihlavy čp 9 , Oprava bytové jednotky č.1 - aktualizace ceny 2023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D1_01_1 - Stavební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Kosov u Jihlavy</v>
      </c>
      <c r="G91" s="39"/>
      <c r="H91" s="39"/>
      <c r="I91" s="31" t="s">
        <v>22</v>
      </c>
      <c r="J91" s="78" t="str">
        <f>IF(J14="","",J14)</f>
        <v>11. 1. 2023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Statutární město Jihlava</v>
      </c>
      <c r="G93" s="39"/>
      <c r="H93" s="39"/>
      <c r="I93" s="31" t="s">
        <v>30</v>
      </c>
      <c r="J93" s="35" t="str">
        <f>E23</f>
        <v>Zdeněk Vincenc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Zdeněk Vincenc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110</v>
      </c>
      <c r="D96" s="184"/>
      <c r="E96" s="184"/>
      <c r="F96" s="184"/>
      <c r="G96" s="184"/>
      <c r="H96" s="184"/>
      <c r="I96" s="184"/>
      <c r="J96" s="185" t="s">
        <v>111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112</v>
      </c>
      <c r="D98" s="39"/>
      <c r="E98" s="39"/>
      <c r="F98" s="39"/>
      <c r="G98" s="39"/>
      <c r="H98" s="39"/>
      <c r="I98" s="39"/>
      <c r="J98" s="109">
        <f>J142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113</v>
      </c>
    </row>
    <row r="99" s="9" customFormat="1" ht="24.96" customHeight="1">
      <c r="A99" s="9"/>
      <c r="B99" s="187"/>
      <c r="C99" s="188"/>
      <c r="D99" s="189" t="s">
        <v>114</v>
      </c>
      <c r="E99" s="190"/>
      <c r="F99" s="190"/>
      <c r="G99" s="190"/>
      <c r="H99" s="190"/>
      <c r="I99" s="190"/>
      <c r="J99" s="191">
        <f>J143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115</v>
      </c>
      <c r="E100" s="195"/>
      <c r="F100" s="195"/>
      <c r="G100" s="195"/>
      <c r="H100" s="195"/>
      <c r="I100" s="195"/>
      <c r="J100" s="196">
        <f>J144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116</v>
      </c>
      <c r="E101" s="195"/>
      <c r="F101" s="195"/>
      <c r="G101" s="195"/>
      <c r="H101" s="195"/>
      <c r="I101" s="195"/>
      <c r="J101" s="196">
        <f>J178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117</v>
      </c>
      <c r="E102" s="195"/>
      <c r="F102" s="195"/>
      <c r="G102" s="195"/>
      <c r="H102" s="195"/>
      <c r="I102" s="195"/>
      <c r="J102" s="196">
        <f>J188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3"/>
      <c r="C103" s="132"/>
      <c r="D103" s="194" t="s">
        <v>118</v>
      </c>
      <c r="E103" s="195"/>
      <c r="F103" s="195"/>
      <c r="G103" s="195"/>
      <c r="H103" s="195"/>
      <c r="I103" s="195"/>
      <c r="J103" s="196">
        <f>J189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3"/>
      <c r="C104" s="132"/>
      <c r="D104" s="194" t="s">
        <v>119</v>
      </c>
      <c r="E104" s="195"/>
      <c r="F104" s="195"/>
      <c r="G104" s="195"/>
      <c r="H104" s="195"/>
      <c r="I104" s="195"/>
      <c r="J104" s="196">
        <f>J251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120</v>
      </c>
      <c r="E105" s="195"/>
      <c r="F105" s="195"/>
      <c r="G105" s="195"/>
      <c r="H105" s="195"/>
      <c r="I105" s="195"/>
      <c r="J105" s="196">
        <f>J274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3"/>
      <c r="C106" s="132"/>
      <c r="D106" s="194" t="s">
        <v>121</v>
      </c>
      <c r="E106" s="195"/>
      <c r="F106" s="195"/>
      <c r="G106" s="195"/>
      <c r="H106" s="195"/>
      <c r="I106" s="195"/>
      <c r="J106" s="196">
        <f>J275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93"/>
      <c r="C107" s="132"/>
      <c r="D107" s="194" t="s">
        <v>122</v>
      </c>
      <c r="E107" s="195"/>
      <c r="F107" s="195"/>
      <c r="G107" s="195"/>
      <c r="H107" s="195"/>
      <c r="I107" s="195"/>
      <c r="J107" s="196">
        <f>J280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93"/>
      <c r="C108" s="132"/>
      <c r="D108" s="194" t="s">
        <v>123</v>
      </c>
      <c r="E108" s="195"/>
      <c r="F108" s="195"/>
      <c r="G108" s="195"/>
      <c r="H108" s="195"/>
      <c r="I108" s="195"/>
      <c r="J108" s="196">
        <f>J288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32"/>
      <c r="D109" s="194" t="s">
        <v>124</v>
      </c>
      <c r="E109" s="195"/>
      <c r="F109" s="195"/>
      <c r="G109" s="195"/>
      <c r="H109" s="195"/>
      <c r="I109" s="195"/>
      <c r="J109" s="196">
        <f>J362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7"/>
      <c r="C110" s="188"/>
      <c r="D110" s="189" t="s">
        <v>125</v>
      </c>
      <c r="E110" s="190"/>
      <c r="F110" s="190"/>
      <c r="G110" s="190"/>
      <c r="H110" s="190"/>
      <c r="I110" s="190"/>
      <c r="J110" s="191">
        <f>J364</f>
        <v>0</v>
      </c>
      <c r="K110" s="188"/>
      <c r="L110" s="19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3"/>
      <c r="C111" s="132"/>
      <c r="D111" s="194" t="s">
        <v>126</v>
      </c>
      <c r="E111" s="195"/>
      <c r="F111" s="195"/>
      <c r="G111" s="195"/>
      <c r="H111" s="195"/>
      <c r="I111" s="195"/>
      <c r="J111" s="196">
        <f>J365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32"/>
      <c r="D112" s="194" t="s">
        <v>127</v>
      </c>
      <c r="E112" s="195"/>
      <c r="F112" s="195"/>
      <c r="G112" s="195"/>
      <c r="H112" s="195"/>
      <c r="I112" s="195"/>
      <c r="J112" s="196">
        <f>J374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128</v>
      </c>
      <c r="E113" s="195"/>
      <c r="F113" s="195"/>
      <c r="G113" s="195"/>
      <c r="H113" s="195"/>
      <c r="I113" s="195"/>
      <c r="J113" s="196">
        <f>J395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32"/>
      <c r="D114" s="194" t="s">
        <v>129</v>
      </c>
      <c r="E114" s="195"/>
      <c r="F114" s="195"/>
      <c r="G114" s="195"/>
      <c r="H114" s="195"/>
      <c r="I114" s="195"/>
      <c r="J114" s="196">
        <f>J433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32"/>
      <c r="D115" s="194" t="s">
        <v>130</v>
      </c>
      <c r="E115" s="195"/>
      <c r="F115" s="195"/>
      <c r="G115" s="195"/>
      <c r="H115" s="195"/>
      <c r="I115" s="195"/>
      <c r="J115" s="196">
        <f>J452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32"/>
      <c r="D116" s="194" t="s">
        <v>131</v>
      </c>
      <c r="E116" s="195"/>
      <c r="F116" s="195"/>
      <c r="G116" s="195"/>
      <c r="H116" s="195"/>
      <c r="I116" s="195"/>
      <c r="J116" s="196">
        <f>J462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3"/>
      <c r="C117" s="132"/>
      <c r="D117" s="194" t="s">
        <v>132</v>
      </c>
      <c r="E117" s="195"/>
      <c r="F117" s="195"/>
      <c r="G117" s="195"/>
      <c r="H117" s="195"/>
      <c r="I117" s="195"/>
      <c r="J117" s="196">
        <f>J495</f>
        <v>0</v>
      </c>
      <c r="K117" s="132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3"/>
      <c r="C118" s="132"/>
      <c r="D118" s="194" t="s">
        <v>133</v>
      </c>
      <c r="E118" s="195"/>
      <c r="F118" s="195"/>
      <c r="G118" s="195"/>
      <c r="H118" s="195"/>
      <c r="I118" s="195"/>
      <c r="J118" s="196">
        <f>J539</f>
        <v>0</v>
      </c>
      <c r="K118" s="132"/>
      <c r="L118" s="19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3"/>
      <c r="C119" s="132"/>
      <c r="D119" s="194" t="s">
        <v>134</v>
      </c>
      <c r="E119" s="195"/>
      <c r="F119" s="195"/>
      <c r="G119" s="195"/>
      <c r="H119" s="195"/>
      <c r="I119" s="195"/>
      <c r="J119" s="196">
        <f>J562</f>
        <v>0</v>
      </c>
      <c r="K119" s="132"/>
      <c r="L119" s="19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3"/>
      <c r="C120" s="132"/>
      <c r="D120" s="194" t="s">
        <v>135</v>
      </c>
      <c r="E120" s="195"/>
      <c r="F120" s="195"/>
      <c r="G120" s="195"/>
      <c r="H120" s="195"/>
      <c r="I120" s="195"/>
      <c r="J120" s="196">
        <f>J578</f>
        <v>0</v>
      </c>
      <c r="K120" s="132"/>
      <c r="L120" s="19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6" s="2" customFormat="1" ht="6.96" customHeight="1">
      <c r="A126" s="37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4.96" customHeight="1">
      <c r="A127" s="37"/>
      <c r="B127" s="38"/>
      <c r="C127" s="22" t="s">
        <v>136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16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26.25" customHeight="1">
      <c r="A130" s="37"/>
      <c r="B130" s="38"/>
      <c r="C130" s="39"/>
      <c r="D130" s="39"/>
      <c r="E130" s="182" t="str">
        <f>E7</f>
        <v>Kosov u Jihlavy čp 9 , Oprava bytové jednotky č.1 - aktualizace ceny 2023</v>
      </c>
      <c r="F130" s="31"/>
      <c r="G130" s="31"/>
      <c r="H130" s="31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" customFormat="1" ht="12" customHeight="1">
      <c r="B131" s="20"/>
      <c r="C131" s="31" t="s">
        <v>105</v>
      </c>
      <c r="D131" s="21"/>
      <c r="E131" s="21"/>
      <c r="F131" s="21"/>
      <c r="G131" s="21"/>
      <c r="H131" s="21"/>
      <c r="I131" s="21"/>
      <c r="J131" s="21"/>
      <c r="K131" s="21"/>
      <c r="L131" s="19"/>
    </row>
    <row r="132" s="2" customFormat="1" ht="16.5" customHeight="1">
      <c r="A132" s="37"/>
      <c r="B132" s="38"/>
      <c r="C132" s="39"/>
      <c r="D132" s="39"/>
      <c r="E132" s="182" t="s">
        <v>106</v>
      </c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31" t="s">
        <v>107</v>
      </c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6.5" customHeight="1">
      <c r="A134" s="37"/>
      <c r="B134" s="38"/>
      <c r="C134" s="39"/>
      <c r="D134" s="39"/>
      <c r="E134" s="75" t="str">
        <f>E11</f>
        <v>D1_01_1 - Stavební</v>
      </c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2" customHeight="1">
      <c r="A136" s="37"/>
      <c r="B136" s="38"/>
      <c r="C136" s="31" t="s">
        <v>20</v>
      </c>
      <c r="D136" s="39"/>
      <c r="E136" s="39"/>
      <c r="F136" s="26" t="str">
        <f>F14</f>
        <v>Kosov u Jihlavy</v>
      </c>
      <c r="G136" s="39"/>
      <c r="H136" s="39"/>
      <c r="I136" s="31" t="s">
        <v>22</v>
      </c>
      <c r="J136" s="78" t="str">
        <f>IF(J14="","",J14)</f>
        <v>11. 1. 2023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38"/>
      <c r="C137" s="39"/>
      <c r="D137" s="39"/>
      <c r="E137" s="39"/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5.15" customHeight="1">
      <c r="A138" s="37"/>
      <c r="B138" s="38"/>
      <c r="C138" s="31" t="s">
        <v>24</v>
      </c>
      <c r="D138" s="39"/>
      <c r="E138" s="39"/>
      <c r="F138" s="26" t="str">
        <f>E17</f>
        <v>Statutární město Jihlava</v>
      </c>
      <c r="G138" s="39"/>
      <c r="H138" s="39"/>
      <c r="I138" s="31" t="s">
        <v>30</v>
      </c>
      <c r="J138" s="35" t="str">
        <f>E23</f>
        <v>Zdeněk Vincenc</v>
      </c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5.15" customHeight="1">
      <c r="A139" s="37"/>
      <c r="B139" s="38"/>
      <c r="C139" s="31" t="s">
        <v>28</v>
      </c>
      <c r="D139" s="39"/>
      <c r="E139" s="39"/>
      <c r="F139" s="26" t="str">
        <f>IF(E20="","",E20)</f>
        <v>Vyplň údaj</v>
      </c>
      <c r="G139" s="39"/>
      <c r="H139" s="39"/>
      <c r="I139" s="31" t="s">
        <v>33</v>
      </c>
      <c r="J139" s="35" t="str">
        <f>E26</f>
        <v>Zdeněk Vincenc</v>
      </c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0.32" customHeight="1">
      <c r="A140" s="37"/>
      <c r="B140" s="38"/>
      <c r="C140" s="39"/>
      <c r="D140" s="39"/>
      <c r="E140" s="39"/>
      <c r="F140" s="39"/>
      <c r="G140" s="39"/>
      <c r="H140" s="39"/>
      <c r="I140" s="39"/>
      <c r="J140" s="39"/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11" customFormat="1" ht="29.28" customHeight="1">
      <c r="A141" s="198"/>
      <c r="B141" s="199"/>
      <c r="C141" s="200" t="s">
        <v>137</v>
      </c>
      <c r="D141" s="201" t="s">
        <v>61</v>
      </c>
      <c r="E141" s="201" t="s">
        <v>57</v>
      </c>
      <c r="F141" s="201" t="s">
        <v>58</v>
      </c>
      <c r="G141" s="201" t="s">
        <v>138</v>
      </c>
      <c r="H141" s="201" t="s">
        <v>139</v>
      </c>
      <c r="I141" s="201" t="s">
        <v>140</v>
      </c>
      <c r="J141" s="201" t="s">
        <v>111</v>
      </c>
      <c r="K141" s="202" t="s">
        <v>141</v>
      </c>
      <c r="L141" s="203"/>
      <c r="M141" s="99" t="s">
        <v>1</v>
      </c>
      <c r="N141" s="100" t="s">
        <v>40</v>
      </c>
      <c r="O141" s="100" t="s">
        <v>142</v>
      </c>
      <c r="P141" s="100" t="s">
        <v>143</v>
      </c>
      <c r="Q141" s="100" t="s">
        <v>144</v>
      </c>
      <c r="R141" s="100" t="s">
        <v>145</v>
      </c>
      <c r="S141" s="100" t="s">
        <v>146</v>
      </c>
      <c r="T141" s="101" t="s">
        <v>147</v>
      </c>
      <c r="U141" s="198"/>
      <c r="V141" s="198"/>
      <c r="W141" s="198"/>
      <c r="X141" s="198"/>
      <c r="Y141" s="198"/>
      <c r="Z141" s="198"/>
      <c r="AA141" s="198"/>
      <c r="AB141" s="198"/>
      <c r="AC141" s="198"/>
      <c r="AD141" s="198"/>
      <c r="AE141" s="198"/>
    </row>
    <row r="142" s="2" customFormat="1" ht="22.8" customHeight="1">
      <c r="A142" s="37"/>
      <c r="B142" s="38"/>
      <c r="C142" s="106" t="s">
        <v>148</v>
      </c>
      <c r="D142" s="39"/>
      <c r="E142" s="39"/>
      <c r="F142" s="39"/>
      <c r="G142" s="39"/>
      <c r="H142" s="39"/>
      <c r="I142" s="39"/>
      <c r="J142" s="204">
        <f>BK142</f>
        <v>0</v>
      </c>
      <c r="K142" s="39"/>
      <c r="L142" s="43"/>
      <c r="M142" s="102"/>
      <c r="N142" s="205"/>
      <c r="O142" s="103"/>
      <c r="P142" s="206">
        <f>P143+P364</f>
        <v>0</v>
      </c>
      <c r="Q142" s="103"/>
      <c r="R142" s="206">
        <f>R143+R364</f>
        <v>15.00856974</v>
      </c>
      <c r="S142" s="103"/>
      <c r="T142" s="207">
        <f>T143+T364</f>
        <v>3.1855742399999998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75</v>
      </c>
      <c r="AU142" s="16" t="s">
        <v>113</v>
      </c>
      <c r="BK142" s="208">
        <f>BK143+BK364</f>
        <v>0</v>
      </c>
    </row>
    <row r="143" s="12" customFormat="1" ht="25.92" customHeight="1">
      <c r="A143" s="12"/>
      <c r="B143" s="209"/>
      <c r="C143" s="210"/>
      <c r="D143" s="211" t="s">
        <v>75</v>
      </c>
      <c r="E143" s="212" t="s">
        <v>149</v>
      </c>
      <c r="F143" s="212" t="s">
        <v>150</v>
      </c>
      <c r="G143" s="210"/>
      <c r="H143" s="210"/>
      <c r="I143" s="213"/>
      <c r="J143" s="214">
        <f>BK143</f>
        <v>0</v>
      </c>
      <c r="K143" s="210"/>
      <c r="L143" s="215"/>
      <c r="M143" s="216"/>
      <c r="N143" s="217"/>
      <c r="O143" s="217"/>
      <c r="P143" s="218">
        <f>P144+P178+P188+P274+P362</f>
        <v>0</v>
      </c>
      <c r="Q143" s="217"/>
      <c r="R143" s="218">
        <f>R144+R178+R188+R274+R362</f>
        <v>12.867264430000001</v>
      </c>
      <c r="S143" s="217"/>
      <c r="T143" s="219">
        <f>T144+T178+T188+T274+T362</f>
        <v>3.1179006199999999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83</v>
      </c>
      <c r="AT143" s="221" t="s">
        <v>75</v>
      </c>
      <c r="AU143" s="221" t="s">
        <v>76</v>
      </c>
      <c r="AY143" s="220" t="s">
        <v>151</v>
      </c>
      <c r="BK143" s="222">
        <f>BK144+BK178+BK188+BK274+BK362</f>
        <v>0</v>
      </c>
    </row>
    <row r="144" s="12" customFormat="1" ht="22.8" customHeight="1">
      <c r="A144" s="12"/>
      <c r="B144" s="209"/>
      <c r="C144" s="210"/>
      <c r="D144" s="211" t="s">
        <v>75</v>
      </c>
      <c r="E144" s="223" t="s">
        <v>152</v>
      </c>
      <c r="F144" s="223" t="s">
        <v>153</v>
      </c>
      <c r="G144" s="210"/>
      <c r="H144" s="210"/>
      <c r="I144" s="213"/>
      <c r="J144" s="224">
        <f>BK144</f>
        <v>0</v>
      </c>
      <c r="K144" s="210"/>
      <c r="L144" s="215"/>
      <c r="M144" s="216"/>
      <c r="N144" s="217"/>
      <c r="O144" s="217"/>
      <c r="P144" s="218">
        <f>SUM(P145:P177)</f>
        <v>0</v>
      </c>
      <c r="Q144" s="217"/>
      <c r="R144" s="218">
        <f>SUM(R145:R177)</f>
        <v>3.3662301600000002</v>
      </c>
      <c r="S144" s="217"/>
      <c r="T144" s="219">
        <f>SUM(T145:T177)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0" t="s">
        <v>83</v>
      </c>
      <c r="AT144" s="221" t="s">
        <v>75</v>
      </c>
      <c r="AU144" s="221" t="s">
        <v>83</v>
      </c>
      <c r="AY144" s="220" t="s">
        <v>151</v>
      </c>
      <c r="BK144" s="222">
        <f>SUM(BK145:BK177)</f>
        <v>0</v>
      </c>
    </row>
    <row r="145" s="2" customFormat="1" ht="33" customHeight="1">
      <c r="A145" s="37"/>
      <c r="B145" s="38"/>
      <c r="C145" s="225" t="s">
        <v>83</v>
      </c>
      <c r="D145" s="225" t="s">
        <v>154</v>
      </c>
      <c r="E145" s="226" t="s">
        <v>155</v>
      </c>
      <c r="F145" s="227" t="s">
        <v>156</v>
      </c>
      <c r="G145" s="228" t="s">
        <v>157</v>
      </c>
      <c r="H145" s="229">
        <v>2</v>
      </c>
      <c r="I145" s="230"/>
      <c r="J145" s="231">
        <f>ROUND(I145*H145,2)</f>
        <v>0</v>
      </c>
      <c r="K145" s="227" t="s">
        <v>158</v>
      </c>
      <c r="L145" s="43"/>
      <c r="M145" s="232" t="s">
        <v>1</v>
      </c>
      <c r="N145" s="233" t="s">
        <v>42</v>
      </c>
      <c r="O145" s="90"/>
      <c r="P145" s="234">
        <f>O145*H145</f>
        <v>0</v>
      </c>
      <c r="Q145" s="234">
        <v>0.020209999999999999</v>
      </c>
      <c r="R145" s="234">
        <f>Q145*H145</f>
        <v>0.040419999999999998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159</v>
      </c>
      <c r="AT145" s="236" t="s">
        <v>154</v>
      </c>
      <c r="AU145" s="236" t="s">
        <v>89</v>
      </c>
      <c r="AY145" s="16" t="s">
        <v>151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89</v>
      </c>
      <c r="BK145" s="237">
        <f>ROUND(I145*H145,2)</f>
        <v>0</v>
      </c>
      <c r="BL145" s="16" t="s">
        <v>159</v>
      </c>
      <c r="BM145" s="236" t="s">
        <v>160</v>
      </c>
    </row>
    <row r="146" s="13" customFormat="1">
      <c r="A146" s="13"/>
      <c r="B146" s="238"/>
      <c r="C146" s="239"/>
      <c r="D146" s="240" t="s">
        <v>161</v>
      </c>
      <c r="E146" s="241" t="s">
        <v>1</v>
      </c>
      <c r="F146" s="242" t="s">
        <v>89</v>
      </c>
      <c r="G146" s="239"/>
      <c r="H146" s="243">
        <v>2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161</v>
      </c>
      <c r="AU146" s="249" t="s">
        <v>89</v>
      </c>
      <c r="AV146" s="13" t="s">
        <v>89</v>
      </c>
      <c r="AW146" s="13" t="s">
        <v>32</v>
      </c>
      <c r="AX146" s="13" t="s">
        <v>76</v>
      </c>
      <c r="AY146" s="249" t="s">
        <v>151</v>
      </c>
    </row>
    <row r="147" s="2" customFormat="1" ht="33" customHeight="1">
      <c r="A147" s="37"/>
      <c r="B147" s="38"/>
      <c r="C147" s="225" t="s">
        <v>89</v>
      </c>
      <c r="D147" s="225" t="s">
        <v>154</v>
      </c>
      <c r="E147" s="226" t="s">
        <v>162</v>
      </c>
      <c r="F147" s="227" t="s">
        <v>163</v>
      </c>
      <c r="G147" s="228" t="s">
        <v>157</v>
      </c>
      <c r="H147" s="229">
        <v>1</v>
      </c>
      <c r="I147" s="230"/>
      <c r="J147" s="231">
        <f>ROUND(I147*H147,2)</f>
        <v>0</v>
      </c>
      <c r="K147" s="227" t="s">
        <v>158</v>
      </c>
      <c r="L147" s="43"/>
      <c r="M147" s="232" t="s">
        <v>1</v>
      </c>
      <c r="N147" s="233" t="s">
        <v>42</v>
      </c>
      <c r="O147" s="90"/>
      <c r="P147" s="234">
        <f>O147*H147</f>
        <v>0</v>
      </c>
      <c r="Q147" s="234">
        <v>0.032349999999999997</v>
      </c>
      <c r="R147" s="234">
        <f>Q147*H147</f>
        <v>0.032349999999999997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159</v>
      </c>
      <c r="AT147" s="236" t="s">
        <v>154</v>
      </c>
      <c r="AU147" s="236" t="s">
        <v>89</v>
      </c>
      <c r="AY147" s="16" t="s">
        <v>151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89</v>
      </c>
      <c r="BK147" s="237">
        <f>ROUND(I147*H147,2)</f>
        <v>0</v>
      </c>
      <c r="BL147" s="16" t="s">
        <v>159</v>
      </c>
      <c r="BM147" s="236" t="s">
        <v>164</v>
      </c>
    </row>
    <row r="148" s="13" customFormat="1">
      <c r="A148" s="13"/>
      <c r="B148" s="238"/>
      <c r="C148" s="239"/>
      <c r="D148" s="240" t="s">
        <v>161</v>
      </c>
      <c r="E148" s="241" t="s">
        <v>1</v>
      </c>
      <c r="F148" s="242" t="s">
        <v>83</v>
      </c>
      <c r="G148" s="239"/>
      <c r="H148" s="243">
        <v>1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161</v>
      </c>
      <c r="AU148" s="249" t="s">
        <v>89</v>
      </c>
      <c r="AV148" s="13" t="s">
        <v>89</v>
      </c>
      <c r="AW148" s="13" t="s">
        <v>32</v>
      </c>
      <c r="AX148" s="13" t="s">
        <v>83</v>
      </c>
      <c r="AY148" s="249" t="s">
        <v>151</v>
      </c>
    </row>
    <row r="149" s="2" customFormat="1" ht="16.5" customHeight="1">
      <c r="A149" s="37"/>
      <c r="B149" s="38"/>
      <c r="C149" s="225" t="s">
        <v>152</v>
      </c>
      <c r="D149" s="225" t="s">
        <v>154</v>
      </c>
      <c r="E149" s="226" t="s">
        <v>165</v>
      </c>
      <c r="F149" s="227" t="s">
        <v>166</v>
      </c>
      <c r="G149" s="228" t="s">
        <v>167</v>
      </c>
      <c r="H149" s="229">
        <v>0.11600000000000001</v>
      </c>
      <c r="I149" s="230"/>
      <c r="J149" s="231">
        <f>ROUND(I149*H149,2)</f>
        <v>0</v>
      </c>
      <c r="K149" s="227" t="s">
        <v>158</v>
      </c>
      <c r="L149" s="43"/>
      <c r="M149" s="232" t="s">
        <v>1</v>
      </c>
      <c r="N149" s="233" t="s">
        <v>42</v>
      </c>
      <c r="O149" s="90"/>
      <c r="P149" s="234">
        <f>O149*H149</f>
        <v>0</v>
      </c>
      <c r="Q149" s="234">
        <v>1.94302</v>
      </c>
      <c r="R149" s="234">
        <f>Q149*H149</f>
        <v>0.22539032000000001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159</v>
      </c>
      <c r="AT149" s="236" t="s">
        <v>154</v>
      </c>
      <c r="AU149" s="236" t="s">
        <v>89</v>
      </c>
      <c r="AY149" s="16" t="s">
        <v>151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89</v>
      </c>
      <c r="BK149" s="237">
        <f>ROUND(I149*H149,2)</f>
        <v>0</v>
      </c>
      <c r="BL149" s="16" t="s">
        <v>159</v>
      </c>
      <c r="BM149" s="236" t="s">
        <v>168</v>
      </c>
    </row>
    <row r="150" s="13" customFormat="1">
      <c r="A150" s="13"/>
      <c r="B150" s="238"/>
      <c r="C150" s="239"/>
      <c r="D150" s="240" t="s">
        <v>161</v>
      </c>
      <c r="E150" s="241" t="s">
        <v>1</v>
      </c>
      <c r="F150" s="242" t="s">
        <v>169</v>
      </c>
      <c r="G150" s="239"/>
      <c r="H150" s="243">
        <v>0.11600000000000001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161</v>
      </c>
      <c r="AU150" s="249" t="s">
        <v>89</v>
      </c>
      <c r="AV150" s="13" t="s">
        <v>89</v>
      </c>
      <c r="AW150" s="13" t="s">
        <v>32</v>
      </c>
      <c r="AX150" s="13" t="s">
        <v>76</v>
      </c>
      <c r="AY150" s="249" t="s">
        <v>151</v>
      </c>
    </row>
    <row r="151" s="2" customFormat="1" ht="24.15" customHeight="1">
      <c r="A151" s="37"/>
      <c r="B151" s="38"/>
      <c r="C151" s="225" t="s">
        <v>159</v>
      </c>
      <c r="D151" s="225" t="s">
        <v>154</v>
      </c>
      <c r="E151" s="226" t="s">
        <v>170</v>
      </c>
      <c r="F151" s="227" t="s">
        <v>171</v>
      </c>
      <c r="G151" s="228" t="s">
        <v>172</v>
      </c>
      <c r="H151" s="229">
        <v>0.040000000000000001</v>
      </c>
      <c r="I151" s="230"/>
      <c r="J151" s="231">
        <f>ROUND(I151*H151,2)</f>
        <v>0</v>
      </c>
      <c r="K151" s="227" t="s">
        <v>158</v>
      </c>
      <c r="L151" s="43"/>
      <c r="M151" s="232" t="s">
        <v>1</v>
      </c>
      <c r="N151" s="233" t="s">
        <v>42</v>
      </c>
      <c r="O151" s="90"/>
      <c r="P151" s="234">
        <f>O151*H151</f>
        <v>0</v>
      </c>
      <c r="Q151" s="234">
        <v>1.0900000000000001</v>
      </c>
      <c r="R151" s="234">
        <f>Q151*H151</f>
        <v>0.043600000000000007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159</v>
      </c>
      <c r="AT151" s="236" t="s">
        <v>154</v>
      </c>
      <c r="AU151" s="236" t="s">
        <v>89</v>
      </c>
      <c r="AY151" s="16" t="s">
        <v>151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89</v>
      </c>
      <c r="BK151" s="237">
        <f>ROUND(I151*H151,2)</f>
        <v>0</v>
      </c>
      <c r="BL151" s="16" t="s">
        <v>159</v>
      </c>
      <c r="BM151" s="236" t="s">
        <v>173</v>
      </c>
    </row>
    <row r="152" s="14" customFormat="1">
      <c r="A152" s="14"/>
      <c r="B152" s="250"/>
      <c r="C152" s="251"/>
      <c r="D152" s="240" t="s">
        <v>161</v>
      </c>
      <c r="E152" s="252" t="s">
        <v>1</v>
      </c>
      <c r="F152" s="253" t="s">
        <v>174</v>
      </c>
      <c r="G152" s="251"/>
      <c r="H152" s="252" t="s">
        <v>1</v>
      </c>
      <c r="I152" s="254"/>
      <c r="J152" s="251"/>
      <c r="K152" s="251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161</v>
      </c>
      <c r="AU152" s="259" t="s">
        <v>89</v>
      </c>
      <c r="AV152" s="14" t="s">
        <v>83</v>
      </c>
      <c r="AW152" s="14" t="s">
        <v>32</v>
      </c>
      <c r="AX152" s="14" t="s">
        <v>76</v>
      </c>
      <c r="AY152" s="259" t="s">
        <v>151</v>
      </c>
    </row>
    <row r="153" s="13" customFormat="1">
      <c r="A153" s="13"/>
      <c r="B153" s="238"/>
      <c r="C153" s="239"/>
      <c r="D153" s="240" t="s">
        <v>161</v>
      </c>
      <c r="E153" s="241" t="s">
        <v>1</v>
      </c>
      <c r="F153" s="242" t="s">
        <v>175</v>
      </c>
      <c r="G153" s="239"/>
      <c r="H153" s="243">
        <v>0.040000000000000001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161</v>
      </c>
      <c r="AU153" s="249" t="s">
        <v>89</v>
      </c>
      <c r="AV153" s="13" t="s">
        <v>89</v>
      </c>
      <c r="AW153" s="13" t="s">
        <v>32</v>
      </c>
      <c r="AX153" s="13" t="s">
        <v>76</v>
      </c>
      <c r="AY153" s="249" t="s">
        <v>151</v>
      </c>
    </row>
    <row r="154" s="2" customFormat="1" ht="33" customHeight="1">
      <c r="A154" s="37"/>
      <c r="B154" s="38"/>
      <c r="C154" s="225" t="s">
        <v>176</v>
      </c>
      <c r="D154" s="225" t="s">
        <v>154</v>
      </c>
      <c r="E154" s="226" t="s">
        <v>177</v>
      </c>
      <c r="F154" s="227" t="s">
        <v>178</v>
      </c>
      <c r="G154" s="228" t="s">
        <v>179</v>
      </c>
      <c r="H154" s="229">
        <v>0.14999999999999999</v>
      </c>
      <c r="I154" s="230"/>
      <c r="J154" s="231">
        <f>ROUND(I154*H154,2)</f>
        <v>0</v>
      </c>
      <c r="K154" s="227" t="s">
        <v>158</v>
      </c>
      <c r="L154" s="43"/>
      <c r="M154" s="232" t="s">
        <v>1</v>
      </c>
      <c r="N154" s="233" t="s">
        <v>42</v>
      </c>
      <c r="O154" s="90"/>
      <c r="P154" s="234">
        <f>O154*H154</f>
        <v>0</v>
      </c>
      <c r="Q154" s="234">
        <v>0.071330000000000005</v>
      </c>
      <c r="R154" s="234">
        <f>Q154*H154</f>
        <v>0.010699500000000001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159</v>
      </c>
      <c r="AT154" s="236" t="s">
        <v>154</v>
      </c>
      <c r="AU154" s="236" t="s">
        <v>89</v>
      </c>
      <c r="AY154" s="16" t="s">
        <v>151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89</v>
      </c>
      <c r="BK154" s="237">
        <f>ROUND(I154*H154,2)</f>
        <v>0</v>
      </c>
      <c r="BL154" s="16" t="s">
        <v>159</v>
      </c>
      <c r="BM154" s="236" t="s">
        <v>180</v>
      </c>
    </row>
    <row r="155" s="14" customFormat="1">
      <c r="A155" s="14"/>
      <c r="B155" s="250"/>
      <c r="C155" s="251"/>
      <c r="D155" s="240" t="s">
        <v>161</v>
      </c>
      <c r="E155" s="252" t="s">
        <v>1</v>
      </c>
      <c r="F155" s="253" t="s">
        <v>181</v>
      </c>
      <c r="G155" s="251"/>
      <c r="H155" s="252" t="s">
        <v>1</v>
      </c>
      <c r="I155" s="254"/>
      <c r="J155" s="251"/>
      <c r="K155" s="251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161</v>
      </c>
      <c r="AU155" s="259" t="s">
        <v>89</v>
      </c>
      <c r="AV155" s="14" t="s">
        <v>83</v>
      </c>
      <c r="AW155" s="14" t="s">
        <v>32</v>
      </c>
      <c r="AX155" s="14" t="s">
        <v>76</v>
      </c>
      <c r="AY155" s="259" t="s">
        <v>151</v>
      </c>
    </row>
    <row r="156" s="13" customFormat="1">
      <c r="A156" s="13"/>
      <c r="B156" s="238"/>
      <c r="C156" s="239"/>
      <c r="D156" s="240" t="s">
        <v>161</v>
      </c>
      <c r="E156" s="241" t="s">
        <v>1</v>
      </c>
      <c r="F156" s="242" t="s">
        <v>182</v>
      </c>
      <c r="G156" s="239"/>
      <c r="H156" s="243">
        <v>0.14999999999999999</v>
      </c>
      <c r="I156" s="244"/>
      <c r="J156" s="239"/>
      <c r="K156" s="239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161</v>
      </c>
      <c r="AU156" s="249" t="s">
        <v>89</v>
      </c>
      <c r="AV156" s="13" t="s">
        <v>89</v>
      </c>
      <c r="AW156" s="13" t="s">
        <v>32</v>
      </c>
      <c r="AX156" s="13" t="s">
        <v>83</v>
      </c>
      <c r="AY156" s="249" t="s">
        <v>151</v>
      </c>
    </row>
    <row r="157" s="2" customFormat="1" ht="33" customHeight="1">
      <c r="A157" s="37"/>
      <c r="B157" s="38"/>
      <c r="C157" s="225" t="s">
        <v>183</v>
      </c>
      <c r="D157" s="225" t="s">
        <v>154</v>
      </c>
      <c r="E157" s="226" t="s">
        <v>184</v>
      </c>
      <c r="F157" s="227" t="s">
        <v>185</v>
      </c>
      <c r="G157" s="228" t="s">
        <v>179</v>
      </c>
      <c r="H157" s="229">
        <v>0.58699999999999997</v>
      </c>
      <c r="I157" s="230"/>
      <c r="J157" s="231">
        <f>ROUND(I157*H157,2)</f>
        <v>0</v>
      </c>
      <c r="K157" s="227" t="s">
        <v>158</v>
      </c>
      <c r="L157" s="43"/>
      <c r="M157" s="232" t="s">
        <v>1</v>
      </c>
      <c r="N157" s="233" t="s">
        <v>42</v>
      </c>
      <c r="O157" s="90"/>
      <c r="P157" s="234">
        <f>O157*H157</f>
        <v>0</v>
      </c>
      <c r="Q157" s="234">
        <v>0.080610000000000001</v>
      </c>
      <c r="R157" s="234">
        <f>Q157*H157</f>
        <v>0.047318069999999997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159</v>
      </c>
      <c r="AT157" s="236" t="s">
        <v>154</v>
      </c>
      <c r="AU157" s="236" t="s">
        <v>89</v>
      </c>
      <c r="AY157" s="16" t="s">
        <v>151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89</v>
      </c>
      <c r="BK157" s="237">
        <f>ROUND(I157*H157,2)</f>
        <v>0</v>
      </c>
      <c r="BL157" s="16" t="s">
        <v>159</v>
      </c>
      <c r="BM157" s="236" t="s">
        <v>186</v>
      </c>
    </row>
    <row r="158" s="13" customFormat="1">
      <c r="A158" s="13"/>
      <c r="B158" s="238"/>
      <c r="C158" s="239"/>
      <c r="D158" s="240" t="s">
        <v>161</v>
      </c>
      <c r="E158" s="241" t="s">
        <v>1</v>
      </c>
      <c r="F158" s="242" t="s">
        <v>187</v>
      </c>
      <c r="G158" s="239"/>
      <c r="H158" s="243">
        <v>0.40400000000000003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161</v>
      </c>
      <c r="AU158" s="249" t="s">
        <v>89</v>
      </c>
      <c r="AV158" s="13" t="s">
        <v>89</v>
      </c>
      <c r="AW158" s="13" t="s">
        <v>32</v>
      </c>
      <c r="AX158" s="13" t="s">
        <v>76</v>
      </c>
      <c r="AY158" s="249" t="s">
        <v>151</v>
      </c>
    </row>
    <row r="159" s="13" customFormat="1">
      <c r="A159" s="13"/>
      <c r="B159" s="238"/>
      <c r="C159" s="239"/>
      <c r="D159" s="240" t="s">
        <v>161</v>
      </c>
      <c r="E159" s="241" t="s">
        <v>1</v>
      </c>
      <c r="F159" s="242" t="s">
        <v>188</v>
      </c>
      <c r="G159" s="239"/>
      <c r="H159" s="243">
        <v>0.023</v>
      </c>
      <c r="I159" s="244"/>
      <c r="J159" s="239"/>
      <c r="K159" s="239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161</v>
      </c>
      <c r="AU159" s="249" t="s">
        <v>89</v>
      </c>
      <c r="AV159" s="13" t="s">
        <v>89</v>
      </c>
      <c r="AW159" s="13" t="s">
        <v>32</v>
      </c>
      <c r="AX159" s="13" t="s">
        <v>76</v>
      </c>
      <c r="AY159" s="249" t="s">
        <v>151</v>
      </c>
    </row>
    <row r="160" s="14" customFormat="1">
      <c r="A160" s="14"/>
      <c r="B160" s="250"/>
      <c r="C160" s="251"/>
      <c r="D160" s="240" t="s">
        <v>161</v>
      </c>
      <c r="E160" s="252" t="s">
        <v>1</v>
      </c>
      <c r="F160" s="253" t="s">
        <v>189</v>
      </c>
      <c r="G160" s="251"/>
      <c r="H160" s="252" t="s">
        <v>1</v>
      </c>
      <c r="I160" s="254"/>
      <c r="J160" s="251"/>
      <c r="K160" s="251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161</v>
      </c>
      <c r="AU160" s="259" t="s">
        <v>89</v>
      </c>
      <c r="AV160" s="14" t="s">
        <v>83</v>
      </c>
      <c r="AW160" s="14" t="s">
        <v>32</v>
      </c>
      <c r="AX160" s="14" t="s">
        <v>76</v>
      </c>
      <c r="AY160" s="259" t="s">
        <v>151</v>
      </c>
    </row>
    <row r="161" s="13" customFormat="1">
      <c r="A161" s="13"/>
      <c r="B161" s="238"/>
      <c r="C161" s="239"/>
      <c r="D161" s="240" t="s">
        <v>161</v>
      </c>
      <c r="E161" s="241" t="s">
        <v>1</v>
      </c>
      <c r="F161" s="242" t="s">
        <v>190</v>
      </c>
      <c r="G161" s="239"/>
      <c r="H161" s="243">
        <v>0.16</v>
      </c>
      <c r="I161" s="244"/>
      <c r="J161" s="239"/>
      <c r="K161" s="239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161</v>
      </c>
      <c r="AU161" s="249" t="s">
        <v>89</v>
      </c>
      <c r="AV161" s="13" t="s">
        <v>89</v>
      </c>
      <c r="AW161" s="13" t="s">
        <v>32</v>
      </c>
      <c r="AX161" s="13" t="s">
        <v>76</v>
      </c>
      <c r="AY161" s="249" t="s">
        <v>151</v>
      </c>
    </row>
    <row r="162" s="2" customFormat="1" ht="24.15" customHeight="1">
      <c r="A162" s="37"/>
      <c r="B162" s="38"/>
      <c r="C162" s="225" t="s">
        <v>191</v>
      </c>
      <c r="D162" s="225" t="s">
        <v>154</v>
      </c>
      <c r="E162" s="226" t="s">
        <v>192</v>
      </c>
      <c r="F162" s="227" t="s">
        <v>193</v>
      </c>
      <c r="G162" s="228" t="s">
        <v>179</v>
      </c>
      <c r="H162" s="229">
        <v>13.871</v>
      </c>
      <c r="I162" s="230"/>
      <c r="J162" s="231">
        <f>ROUND(I162*H162,2)</f>
        <v>0</v>
      </c>
      <c r="K162" s="227" t="s">
        <v>158</v>
      </c>
      <c r="L162" s="43"/>
      <c r="M162" s="232" t="s">
        <v>1</v>
      </c>
      <c r="N162" s="233" t="s">
        <v>42</v>
      </c>
      <c r="O162" s="90"/>
      <c r="P162" s="234">
        <f>O162*H162</f>
        <v>0</v>
      </c>
      <c r="Q162" s="234">
        <v>0.052499999999999998</v>
      </c>
      <c r="R162" s="234">
        <f>Q162*H162</f>
        <v>0.72822750000000003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159</v>
      </c>
      <c r="AT162" s="236" t="s">
        <v>154</v>
      </c>
      <c r="AU162" s="236" t="s">
        <v>89</v>
      </c>
      <c r="AY162" s="16" t="s">
        <v>151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89</v>
      </c>
      <c r="BK162" s="237">
        <f>ROUND(I162*H162,2)</f>
        <v>0</v>
      </c>
      <c r="BL162" s="16" t="s">
        <v>159</v>
      </c>
      <c r="BM162" s="236" t="s">
        <v>194</v>
      </c>
    </row>
    <row r="163" s="13" customFormat="1">
      <c r="A163" s="13"/>
      <c r="B163" s="238"/>
      <c r="C163" s="239"/>
      <c r="D163" s="240" t="s">
        <v>161</v>
      </c>
      <c r="E163" s="241" t="s">
        <v>1</v>
      </c>
      <c r="F163" s="242" t="s">
        <v>195</v>
      </c>
      <c r="G163" s="239"/>
      <c r="H163" s="243">
        <v>13.871</v>
      </c>
      <c r="I163" s="244"/>
      <c r="J163" s="239"/>
      <c r="K163" s="239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161</v>
      </c>
      <c r="AU163" s="249" t="s">
        <v>89</v>
      </c>
      <c r="AV163" s="13" t="s">
        <v>89</v>
      </c>
      <c r="AW163" s="13" t="s">
        <v>32</v>
      </c>
      <c r="AX163" s="13" t="s">
        <v>76</v>
      </c>
      <c r="AY163" s="249" t="s">
        <v>151</v>
      </c>
    </row>
    <row r="164" s="2" customFormat="1" ht="24.15" customHeight="1">
      <c r="A164" s="37"/>
      <c r="B164" s="38"/>
      <c r="C164" s="225" t="s">
        <v>196</v>
      </c>
      <c r="D164" s="225" t="s">
        <v>154</v>
      </c>
      <c r="E164" s="226" t="s">
        <v>197</v>
      </c>
      <c r="F164" s="227" t="s">
        <v>198</v>
      </c>
      <c r="G164" s="228" t="s">
        <v>179</v>
      </c>
      <c r="H164" s="229">
        <v>7.1159999999999997</v>
      </c>
      <c r="I164" s="230"/>
      <c r="J164" s="231">
        <f>ROUND(I164*H164,2)</f>
        <v>0</v>
      </c>
      <c r="K164" s="227" t="s">
        <v>158</v>
      </c>
      <c r="L164" s="43"/>
      <c r="M164" s="232" t="s">
        <v>1</v>
      </c>
      <c r="N164" s="233" t="s">
        <v>42</v>
      </c>
      <c r="O164" s="90"/>
      <c r="P164" s="234">
        <f>O164*H164</f>
        <v>0</v>
      </c>
      <c r="Q164" s="234">
        <v>0.069980000000000001</v>
      </c>
      <c r="R164" s="234">
        <f>Q164*H164</f>
        <v>0.49797767999999998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159</v>
      </c>
      <c r="AT164" s="236" t="s">
        <v>154</v>
      </c>
      <c r="AU164" s="236" t="s">
        <v>89</v>
      </c>
      <c r="AY164" s="16" t="s">
        <v>151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89</v>
      </c>
      <c r="BK164" s="237">
        <f>ROUND(I164*H164,2)</f>
        <v>0</v>
      </c>
      <c r="BL164" s="16" t="s">
        <v>159</v>
      </c>
      <c r="BM164" s="236" t="s">
        <v>199</v>
      </c>
    </row>
    <row r="165" s="13" customFormat="1">
      <c r="A165" s="13"/>
      <c r="B165" s="238"/>
      <c r="C165" s="239"/>
      <c r="D165" s="240" t="s">
        <v>161</v>
      </c>
      <c r="E165" s="241" t="s">
        <v>1</v>
      </c>
      <c r="F165" s="242" t="s">
        <v>200</v>
      </c>
      <c r="G165" s="239"/>
      <c r="H165" s="243">
        <v>7.1159999999999997</v>
      </c>
      <c r="I165" s="244"/>
      <c r="J165" s="239"/>
      <c r="K165" s="239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161</v>
      </c>
      <c r="AU165" s="249" t="s">
        <v>89</v>
      </c>
      <c r="AV165" s="13" t="s">
        <v>89</v>
      </c>
      <c r="AW165" s="13" t="s">
        <v>32</v>
      </c>
      <c r="AX165" s="13" t="s">
        <v>76</v>
      </c>
      <c r="AY165" s="249" t="s">
        <v>151</v>
      </c>
    </row>
    <row r="166" s="2" customFormat="1" ht="24.15" customHeight="1">
      <c r="A166" s="37"/>
      <c r="B166" s="38"/>
      <c r="C166" s="225" t="s">
        <v>201</v>
      </c>
      <c r="D166" s="225" t="s">
        <v>154</v>
      </c>
      <c r="E166" s="226" t="s">
        <v>202</v>
      </c>
      <c r="F166" s="227" t="s">
        <v>203</v>
      </c>
      <c r="G166" s="228" t="s">
        <v>204</v>
      </c>
      <c r="H166" s="229">
        <v>6.2750000000000004</v>
      </c>
      <c r="I166" s="230"/>
      <c r="J166" s="231">
        <f>ROUND(I166*H166,2)</f>
        <v>0</v>
      </c>
      <c r="K166" s="227" t="s">
        <v>158</v>
      </c>
      <c r="L166" s="43"/>
      <c r="M166" s="232" t="s">
        <v>1</v>
      </c>
      <c r="N166" s="233" t="s">
        <v>42</v>
      </c>
      <c r="O166" s="90"/>
      <c r="P166" s="234">
        <f>O166*H166</f>
        <v>0</v>
      </c>
      <c r="Q166" s="234">
        <v>8.0000000000000007E-05</v>
      </c>
      <c r="R166" s="234">
        <f>Q166*H166</f>
        <v>0.00050200000000000006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159</v>
      </c>
      <c r="AT166" s="236" t="s">
        <v>154</v>
      </c>
      <c r="AU166" s="236" t="s">
        <v>89</v>
      </c>
      <c r="AY166" s="16" t="s">
        <v>151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89</v>
      </c>
      <c r="BK166" s="237">
        <f>ROUND(I166*H166,2)</f>
        <v>0</v>
      </c>
      <c r="BL166" s="16" t="s">
        <v>159</v>
      </c>
      <c r="BM166" s="236" t="s">
        <v>205</v>
      </c>
    </row>
    <row r="167" s="13" customFormat="1">
      <c r="A167" s="13"/>
      <c r="B167" s="238"/>
      <c r="C167" s="239"/>
      <c r="D167" s="240" t="s">
        <v>161</v>
      </c>
      <c r="E167" s="241" t="s">
        <v>1</v>
      </c>
      <c r="F167" s="242" t="s">
        <v>206</v>
      </c>
      <c r="G167" s="239"/>
      <c r="H167" s="243">
        <v>6.2750000000000004</v>
      </c>
      <c r="I167" s="244"/>
      <c r="J167" s="239"/>
      <c r="K167" s="239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161</v>
      </c>
      <c r="AU167" s="249" t="s">
        <v>89</v>
      </c>
      <c r="AV167" s="13" t="s">
        <v>89</v>
      </c>
      <c r="AW167" s="13" t="s">
        <v>32</v>
      </c>
      <c r="AX167" s="13" t="s">
        <v>76</v>
      </c>
      <c r="AY167" s="249" t="s">
        <v>151</v>
      </c>
    </row>
    <row r="168" s="2" customFormat="1" ht="24.15" customHeight="1">
      <c r="A168" s="37"/>
      <c r="B168" s="38"/>
      <c r="C168" s="225" t="s">
        <v>207</v>
      </c>
      <c r="D168" s="225" t="s">
        <v>154</v>
      </c>
      <c r="E168" s="226" t="s">
        <v>208</v>
      </c>
      <c r="F168" s="227" t="s">
        <v>209</v>
      </c>
      <c r="G168" s="228" t="s">
        <v>204</v>
      </c>
      <c r="H168" s="229">
        <v>3.2799999999999998</v>
      </c>
      <c r="I168" s="230"/>
      <c r="J168" s="231">
        <f>ROUND(I168*H168,2)</f>
        <v>0</v>
      </c>
      <c r="K168" s="227" t="s">
        <v>158</v>
      </c>
      <c r="L168" s="43"/>
      <c r="M168" s="232" t="s">
        <v>1</v>
      </c>
      <c r="N168" s="233" t="s">
        <v>42</v>
      </c>
      <c r="O168" s="90"/>
      <c r="P168" s="234">
        <f>O168*H168</f>
        <v>0</v>
      </c>
      <c r="Q168" s="234">
        <v>0.00012</v>
      </c>
      <c r="R168" s="234">
        <f>Q168*H168</f>
        <v>0.00039359999999999997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159</v>
      </c>
      <c r="AT168" s="236" t="s">
        <v>154</v>
      </c>
      <c r="AU168" s="236" t="s">
        <v>89</v>
      </c>
      <c r="AY168" s="16" t="s">
        <v>151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89</v>
      </c>
      <c r="BK168" s="237">
        <f>ROUND(I168*H168,2)</f>
        <v>0</v>
      </c>
      <c r="BL168" s="16" t="s">
        <v>159</v>
      </c>
      <c r="BM168" s="236" t="s">
        <v>210</v>
      </c>
    </row>
    <row r="169" s="13" customFormat="1">
      <c r="A169" s="13"/>
      <c r="B169" s="238"/>
      <c r="C169" s="239"/>
      <c r="D169" s="240" t="s">
        <v>161</v>
      </c>
      <c r="E169" s="241" t="s">
        <v>1</v>
      </c>
      <c r="F169" s="242" t="s">
        <v>211</v>
      </c>
      <c r="G169" s="239"/>
      <c r="H169" s="243">
        <v>3.2799999999999998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161</v>
      </c>
      <c r="AU169" s="249" t="s">
        <v>89</v>
      </c>
      <c r="AV169" s="13" t="s">
        <v>89</v>
      </c>
      <c r="AW169" s="13" t="s">
        <v>32</v>
      </c>
      <c r="AX169" s="13" t="s">
        <v>83</v>
      </c>
      <c r="AY169" s="249" t="s">
        <v>151</v>
      </c>
    </row>
    <row r="170" s="2" customFormat="1" ht="24.15" customHeight="1">
      <c r="A170" s="37"/>
      <c r="B170" s="38"/>
      <c r="C170" s="225" t="s">
        <v>212</v>
      </c>
      <c r="D170" s="225" t="s">
        <v>154</v>
      </c>
      <c r="E170" s="226" t="s">
        <v>213</v>
      </c>
      <c r="F170" s="227" t="s">
        <v>214</v>
      </c>
      <c r="G170" s="228" t="s">
        <v>204</v>
      </c>
      <c r="H170" s="229">
        <v>13.25</v>
      </c>
      <c r="I170" s="230"/>
      <c r="J170" s="231">
        <f>ROUND(I170*H170,2)</f>
        <v>0</v>
      </c>
      <c r="K170" s="227" t="s">
        <v>158</v>
      </c>
      <c r="L170" s="43"/>
      <c r="M170" s="232" t="s">
        <v>1</v>
      </c>
      <c r="N170" s="233" t="s">
        <v>42</v>
      </c>
      <c r="O170" s="90"/>
      <c r="P170" s="234">
        <f>O170*H170</f>
        <v>0</v>
      </c>
      <c r="Q170" s="234">
        <v>0.00012999999999999999</v>
      </c>
      <c r="R170" s="234">
        <f>Q170*H170</f>
        <v>0.0017224999999999999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159</v>
      </c>
      <c r="AT170" s="236" t="s">
        <v>154</v>
      </c>
      <c r="AU170" s="236" t="s">
        <v>89</v>
      </c>
      <c r="AY170" s="16" t="s">
        <v>151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89</v>
      </c>
      <c r="BK170" s="237">
        <f>ROUND(I170*H170,2)</f>
        <v>0</v>
      </c>
      <c r="BL170" s="16" t="s">
        <v>159</v>
      </c>
      <c r="BM170" s="236" t="s">
        <v>215</v>
      </c>
    </row>
    <row r="171" s="13" customFormat="1">
      <c r="A171" s="13"/>
      <c r="B171" s="238"/>
      <c r="C171" s="239"/>
      <c r="D171" s="240" t="s">
        <v>161</v>
      </c>
      <c r="E171" s="241" t="s">
        <v>1</v>
      </c>
      <c r="F171" s="242" t="s">
        <v>216</v>
      </c>
      <c r="G171" s="239"/>
      <c r="H171" s="243">
        <v>13.25</v>
      </c>
      <c r="I171" s="244"/>
      <c r="J171" s="239"/>
      <c r="K171" s="239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161</v>
      </c>
      <c r="AU171" s="249" t="s">
        <v>89</v>
      </c>
      <c r="AV171" s="13" t="s">
        <v>89</v>
      </c>
      <c r="AW171" s="13" t="s">
        <v>32</v>
      </c>
      <c r="AX171" s="13" t="s">
        <v>83</v>
      </c>
      <c r="AY171" s="249" t="s">
        <v>151</v>
      </c>
    </row>
    <row r="172" s="2" customFormat="1" ht="24.15" customHeight="1">
      <c r="A172" s="37"/>
      <c r="B172" s="38"/>
      <c r="C172" s="225" t="s">
        <v>217</v>
      </c>
      <c r="D172" s="225" t="s">
        <v>154</v>
      </c>
      <c r="E172" s="226" t="s">
        <v>218</v>
      </c>
      <c r="F172" s="227" t="s">
        <v>219</v>
      </c>
      <c r="G172" s="228" t="s">
        <v>179</v>
      </c>
      <c r="H172" s="229">
        <v>0.39200000000000002</v>
      </c>
      <c r="I172" s="230"/>
      <c r="J172" s="231">
        <f>ROUND(I172*H172,2)</f>
        <v>0</v>
      </c>
      <c r="K172" s="227" t="s">
        <v>158</v>
      </c>
      <c r="L172" s="43"/>
      <c r="M172" s="232" t="s">
        <v>1</v>
      </c>
      <c r="N172" s="233" t="s">
        <v>42</v>
      </c>
      <c r="O172" s="90"/>
      <c r="P172" s="234">
        <f>O172*H172</f>
        <v>0</v>
      </c>
      <c r="Q172" s="234">
        <v>0.17818000000000001</v>
      </c>
      <c r="R172" s="234">
        <f>Q172*H172</f>
        <v>0.069846560000000002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159</v>
      </c>
      <c r="AT172" s="236" t="s">
        <v>154</v>
      </c>
      <c r="AU172" s="236" t="s">
        <v>89</v>
      </c>
      <c r="AY172" s="16" t="s">
        <v>151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89</v>
      </c>
      <c r="BK172" s="237">
        <f>ROUND(I172*H172,2)</f>
        <v>0</v>
      </c>
      <c r="BL172" s="16" t="s">
        <v>159</v>
      </c>
      <c r="BM172" s="236" t="s">
        <v>220</v>
      </c>
    </row>
    <row r="173" s="13" customFormat="1">
      <c r="A173" s="13"/>
      <c r="B173" s="238"/>
      <c r="C173" s="239"/>
      <c r="D173" s="240" t="s">
        <v>161</v>
      </c>
      <c r="E173" s="241" t="s">
        <v>1</v>
      </c>
      <c r="F173" s="242" t="s">
        <v>221</v>
      </c>
      <c r="G173" s="239"/>
      <c r="H173" s="243">
        <v>0.39200000000000002</v>
      </c>
      <c r="I173" s="244"/>
      <c r="J173" s="239"/>
      <c r="K173" s="239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161</v>
      </c>
      <c r="AU173" s="249" t="s">
        <v>89</v>
      </c>
      <c r="AV173" s="13" t="s">
        <v>89</v>
      </c>
      <c r="AW173" s="13" t="s">
        <v>32</v>
      </c>
      <c r="AX173" s="13" t="s">
        <v>76</v>
      </c>
      <c r="AY173" s="249" t="s">
        <v>151</v>
      </c>
    </row>
    <row r="174" s="2" customFormat="1" ht="21.75" customHeight="1">
      <c r="A174" s="37"/>
      <c r="B174" s="38"/>
      <c r="C174" s="225" t="s">
        <v>222</v>
      </c>
      <c r="D174" s="225" t="s">
        <v>154</v>
      </c>
      <c r="E174" s="226" t="s">
        <v>223</v>
      </c>
      <c r="F174" s="227" t="s">
        <v>224</v>
      </c>
      <c r="G174" s="228" t="s">
        <v>179</v>
      </c>
      <c r="H174" s="229">
        <v>6.2409999999999997</v>
      </c>
      <c r="I174" s="230"/>
      <c r="J174" s="231">
        <f>ROUND(I174*H174,2)</f>
        <v>0</v>
      </c>
      <c r="K174" s="227" t="s">
        <v>158</v>
      </c>
      <c r="L174" s="43"/>
      <c r="M174" s="232" t="s">
        <v>1</v>
      </c>
      <c r="N174" s="233" t="s">
        <v>42</v>
      </c>
      <c r="O174" s="90"/>
      <c r="P174" s="234">
        <f>O174*H174</f>
        <v>0</v>
      </c>
      <c r="Q174" s="234">
        <v>0.26723000000000002</v>
      </c>
      <c r="R174" s="234">
        <f>Q174*H174</f>
        <v>1.6677824300000002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159</v>
      </c>
      <c r="AT174" s="236" t="s">
        <v>154</v>
      </c>
      <c r="AU174" s="236" t="s">
        <v>89</v>
      </c>
      <c r="AY174" s="16" t="s">
        <v>151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89</v>
      </c>
      <c r="BK174" s="237">
        <f>ROUND(I174*H174,2)</f>
        <v>0</v>
      </c>
      <c r="BL174" s="16" t="s">
        <v>159</v>
      </c>
      <c r="BM174" s="236" t="s">
        <v>225</v>
      </c>
    </row>
    <row r="175" s="13" customFormat="1">
      <c r="A175" s="13"/>
      <c r="B175" s="238"/>
      <c r="C175" s="239"/>
      <c r="D175" s="240" t="s">
        <v>161</v>
      </c>
      <c r="E175" s="241" t="s">
        <v>1</v>
      </c>
      <c r="F175" s="242" t="s">
        <v>226</v>
      </c>
      <c r="G175" s="239"/>
      <c r="H175" s="243">
        <v>2.0910000000000002</v>
      </c>
      <c r="I175" s="244"/>
      <c r="J175" s="239"/>
      <c r="K175" s="239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161</v>
      </c>
      <c r="AU175" s="249" t="s">
        <v>89</v>
      </c>
      <c r="AV175" s="13" t="s">
        <v>89</v>
      </c>
      <c r="AW175" s="13" t="s">
        <v>32</v>
      </c>
      <c r="AX175" s="13" t="s">
        <v>76</v>
      </c>
      <c r="AY175" s="249" t="s">
        <v>151</v>
      </c>
    </row>
    <row r="176" s="13" customFormat="1">
      <c r="A176" s="13"/>
      <c r="B176" s="238"/>
      <c r="C176" s="239"/>
      <c r="D176" s="240" t="s">
        <v>161</v>
      </c>
      <c r="E176" s="241" t="s">
        <v>1</v>
      </c>
      <c r="F176" s="242" t="s">
        <v>227</v>
      </c>
      <c r="G176" s="239"/>
      <c r="H176" s="243">
        <v>2.0499999999999998</v>
      </c>
      <c r="I176" s="244"/>
      <c r="J176" s="239"/>
      <c r="K176" s="239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161</v>
      </c>
      <c r="AU176" s="249" t="s">
        <v>89</v>
      </c>
      <c r="AV176" s="13" t="s">
        <v>89</v>
      </c>
      <c r="AW176" s="13" t="s">
        <v>32</v>
      </c>
      <c r="AX176" s="13" t="s">
        <v>76</v>
      </c>
      <c r="AY176" s="249" t="s">
        <v>151</v>
      </c>
    </row>
    <row r="177" s="13" customFormat="1">
      <c r="A177" s="13"/>
      <c r="B177" s="238"/>
      <c r="C177" s="239"/>
      <c r="D177" s="240" t="s">
        <v>161</v>
      </c>
      <c r="E177" s="241" t="s">
        <v>1</v>
      </c>
      <c r="F177" s="242" t="s">
        <v>228</v>
      </c>
      <c r="G177" s="239"/>
      <c r="H177" s="243">
        <v>2.1000000000000001</v>
      </c>
      <c r="I177" s="244"/>
      <c r="J177" s="239"/>
      <c r="K177" s="239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161</v>
      </c>
      <c r="AU177" s="249" t="s">
        <v>89</v>
      </c>
      <c r="AV177" s="13" t="s">
        <v>89</v>
      </c>
      <c r="AW177" s="13" t="s">
        <v>32</v>
      </c>
      <c r="AX177" s="13" t="s">
        <v>76</v>
      </c>
      <c r="AY177" s="249" t="s">
        <v>151</v>
      </c>
    </row>
    <row r="178" s="12" customFormat="1" ht="22.8" customHeight="1">
      <c r="A178" s="12"/>
      <c r="B178" s="209"/>
      <c r="C178" s="210"/>
      <c r="D178" s="211" t="s">
        <v>75</v>
      </c>
      <c r="E178" s="223" t="s">
        <v>159</v>
      </c>
      <c r="F178" s="223" t="s">
        <v>229</v>
      </c>
      <c r="G178" s="210"/>
      <c r="H178" s="210"/>
      <c r="I178" s="213"/>
      <c r="J178" s="224">
        <f>BK178</f>
        <v>0</v>
      </c>
      <c r="K178" s="210"/>
      <c r="L178" s="215"/>
      <c r="M178" s="216"/>
      <c r="N178" s="217"/>
      <c r="O178" s="217"/>
      <c r="P178" s="218">
        <f>SUM(P179:P187)</f>
        <v>0</v>
      </c>
      <c r="Q178" s="217"/>
      <c r="R178" s="218">
        <f>SUM(R179:R187)</f>
        <v>0.54632448999999994</v>
      </c>
      <c r="S178" s="217"/>
      <c r="T178" s="219">
        <f>SUM(T179:T187)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0" t="s">
        <v>83</v>
      </c>
      <c r="AT178" s="221" t="s">
        <v>75</v>
      </c>
      <c r="AU178" s="221" t="s">
        <v>83</v>
      </c>
      <c r="AY178" s="220" t="s">
        <v>151</v>
      </c>
      <c r="BK178" s="222">
        <f>SUM(BK179:BK187)</f>
        <v>0</v>
      </c>
    </row>
    <row r="179" s="2" customFormat="1" ht="33" customHeight="1">
      <c r="A179" s="37"/>
      <c r="B179" s="38"/>
      <c r="C179" s="225" t="s">
        <v>230</v>
      </c>
      <c r="D179" s="225" t="s">
        <v>154</v>
      </c>
      <c r="E179" s="226" t="s">
        <v>231</v>
      </c>
      <c r="F179" s="227" t="s">
        <v>232</v>
      </c>
      <c r="G179" s="228" t="s">
        <v>179</v>
      </c>
      <c r="H179" s="229">
        <v>18.120000000000001</v>
      </c>
      <c r="I179" s="230"/>
      <c r="J179" s="231">
        <f>ROUND(I179*H179,2)</f>
        <v>0</v>
      </c>
      <c r="K179" s="227" t="s">
        <v>233</v>
      </c>
      <c r="L179" s="43"/>
      <c r="M179" s="232" t="s">
        <v>1</v>
      </c>
      <c r="N179" s="233" t="s">
        <v>42</v>
      </c>
      <c r="O179" s="90"/>
      <c r="P179" s="234">
        <f>O179*H179</f>
        <v>0</v>
      </c>
      <c r="Q179" s="234">
        <v>0.01128</v>
      </c>
      <c r="R179" s="234">
        <f>Q179*H179</f>
        <v>0.20439360000000001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159</v>
      </c>
      <c r="AT179" s="236" t="s">
        <v>154</v>
      </c>
      <c r="AU179" s="236" t="s">
        <v>89</v>
      </c>
      <c r="AY179" s="16" t="s">
        <v>151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89</v>
      </c>
      <c r="BK179" s="237">
        <f>ROUND(I179*H179,2)</f>
        <v>0</v>
      </c>
      <c r="BL179" s="16" t="s">
        <v>159</v>
      </c>
      <c r="BM179" s="236" t="s">
        <v>234</v>
      </c>
    </row>
    <row r="180" s="14" customFormat="1">
      <c r="A180" s="14"/>
      <c r="B180" s="250"/>
      <c r="C180" s="251"/>
      <c r="D180" s="240" t="s">
        <v>161</v>
      </c>
      <c r="E180" s="252" t="s">
        <v>1</v>
      </c>
      <c r="F180" s="253" t="s">
        <v>235</v>
      </c>
      <c r="G180" s="251"/>
      <c r="H180" s="252" t="s">
        <v>1</v>
      </c>
      <c r="I180" s="254"/>
      <c r="J180" s="251"/>
      <c r="K180" s="251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161</v>
      </c>
      <c r="AU180" s="259" t="s">
        <v>89</v>
      </c>
      <c r="AV180" s="14" t="s">
        <v>83</v>
      </c>
      <c r="AW180" s="14" t="s">
        <v>32</v>
      </c>
      <c r="AX180" s="14" t="s">
        <v>76</v>
      </c>
      <c r="AY180" s="259" t="s">
        <v>151</v>
      </c>
    </row>
    <row r="181" s="13" customFormat="1">
      <c r="A181" s="13"/>
      <c r="B181" s="238"/>
      <c r="C181" s="239"/>
      <c r="D181" s="240" t="s">
        <v>161</v>
      </c>
      <c r="E181" s="241" t="s">
        <v>1</v>
      </c>
      <c r="F181" s="242" t="s">
        <v>236</v>
      </c>
      <c r="G181" s="239"/>
      <c r="H181" s="243">
        <v>18.120000000000001</v>
      </c>
      <c r="I181" s="244"/>
      <c r="J181" s="239"/>
      <c r="K181" s="239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161</v>
      </c>
      <c r="AU181" s="249" t="s">
        <v>89</v>
      </c>
      <c r="AV181" s="13" t="s">
        <v>89</v>
      </c>
      <c r="AW181" s="13" t="s">
        <v>32</v>
      </c>
      <c r="AX181" s="13" t="s">
        <v>83</v>
      </c>
      <c r="AY181" s="249" t="s">
        <v>151</v>
      </c>
    </row>
    <row r="182" s="2" customFormat="1" ht="33" customHeight="1">
      <c r="A182" s="37"/>
      <c r="B182" s="38"/>
      <c r="C182" s="225" t="s">
        <v>8</v>
      </c>
      <c r="D182" s="225" t="s">
        <v>154</v>
      </c>
      <c r="E182" s="226" t="s">
        <v>237</v>
      </c>
      <c r="F182" s="227" t="s">
        <v>238</v>
      </c>
      <c r="G182" s="228" t="s">
        <v>172</v>
      </c>
      <c r="H182" s="229">
        <v>0.076999999999999999</v>
      </c>
      <c r="I182" s="230"/>
      <c r="J182" s="231">
        <f>ROUND(I182*H182,2)</f>
        <v>0</v>
      </c>
      <c r="K182" s="227" t="s">
        <v>158</v>
      </c>
      <c r="L182" s="43"/>
      <c r="M182" s="232" t="s">
        <v>1</v>
      </c>
      <c r="N182" s="233" t="s">
        <v>42</v>
      </c>
      <c r="O182" s="90"/>
      <c r="P182" s="234">
        <f>O182*H182</f>
        <v>0</v>
      </c>
      <c r="Q182" s="234">
        <v>0.019539999999999998</v>
      </c>
      <c r="R182" s="234">
        <f>Q182*H182</f>
        <v>0.0015045799999999999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159</v>
      </c>
      <c r="AT182" s="236" t="s">
        <v>154</v>
      </c>
      <c r="AU182" s="236" t="s">
        <v>89</v>
      </c>
      <c r="AY182" s="16" t="s">
        <v>151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89</v>
      </c>
      <c r="BK182" s="237">
        <f>ROUND(I182*H182,2)</f>
        <v>0</v>
      </c>
      <c r="BL182" s="16" t="s">
        <v>159</v>
      </c>
      <c r="BM182" s="236" t="s">
        <v>239</v>
      </c>
    </row>
    <row r="183" s="2" customFormat="1" ht="24.15" customHeight="1">
      <c r="A183" s="37"/>
      <c r="B183" s="38"/>
      <c r="C183" s="260" t="s">
        <v>240</v>
      </c>
      <c r="D183" s="260" t="s">
        <v>241</v>
      </c>
      <c r="E183" s="261" t="s">
        <v>242</v>
      </c>
      <c r="F183" s="262" t="s">
        <v>243</v>
      </c>
      <c r="G183" s="263" t="s">
        <v>172</v>
      </c>
      <c r="H183" s="264">
        <v>0.076999999999999999</v>
      </c>
      <c r="I183" s="265"/>
      <c r="J183" s="266">
        <f>ROUND(I183*H183,2)</f>
        <v>0</v>
      </c>
      <c r="K183" s="262" t="s">
        <v>158</v>
      </c>
      <c r="L183" s="267"/>
      <c r="M183" s="268" t="s">
        <v>1</v>
      </c>
      <c r="N183" s="269" t="s">
        <v>42</v>
      </c>
      <c r="O183" s="90"/>
      <c r="P183" s="234">
        <f>O183*H183</f>
        <v>0</v>
      </c>
      <c r="Q183" s="234">
        <v>1</v>
      </c>
      <c r="R183" s="234">
        <f>Q183*H183</f>
        <v>0.076999999999999999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196</v>
      </c>
      <c r="AT183" s="236" t="s">
        <v>241</v>
      </c>
      <c r="AU183" s="236" t="s">
        <v>89</v>
      </c>
      <c r="AY183" s="16" t="s">
        <v>151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89</v>
      </c>
      <c r="BK183" s="237">
        <f>ROUND(I183*H183,2)</f>
        <v>0</v>
      </c>
      <c r="BL183" s="16" t="s">
        <v>159</v>
      </c>
      <c r="BM183" s="236" t="s">
        <v>244</v>
      </c>
    </row>
    <row r="184" s="13" customFormat="1">
      <c r="A184" s="13"/>
      <c r="B184" s="238"/>
      <c r="C184" s="239"/>
      <c r="D184" s="240" t="s">
        <v>161</v>
      </c>
      <c r="E184" s="241" t="s">
        <v>1</v>
      </c>
      <c r="F184" s="242" t="s">
        <v>245</v>
      </c>
      <c r="G184" s="239"/>
      <c r="H184" s="243">
        <v>0.076999999999999999</v>
      </c>
      <c r="I184" s="244"/>
      <c r="J184" s="239"/>
      <c r="K184" s="239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161</v>
      </c>
      <c r="AU184" s="249" t="s">
        <v>89</v>
      </c>
      <c r="AV184" s="13" t="s">
        <v>89</v>
      </c>
      <c r="AW184" s="13" t="s">
        <v>32</v>
      </c>
      <c r="AX184" s="13" t="s">
        <v>76</v>
      </c>
      <c r="AY184" s="249" t="s">
        <v>151</v>
      </c>
    </row>
    <row r="185" s="2" customFormat="1" ht="37.8" customHeight="1">
      <c r="A185" s="37"/>
      <c r="B185" s="38"/>
      <c r="C185" s="225" t="s">
        <v>246</v>
      </c>
      <c r="D185" s="225" t="s">
        <v>154</v>
      </c>
      <c r="E185" s="226" t="s">
        <v>247</v>
      </c>
      <c r="F185" s="227" t="s">
        <v>248</v>
      </c>
      <c r="G185" s="228" t="s">
        <v>172</v>
      </c>
      <c r="H185" s="229">
        <v>0.25900000000000001</v>
      </c>
      <c r="I185" s="230"/>
      <c r="J185" s="231">
        <f>ROUND(I185*H185,2)</f>
        <v>0</v>
      </c>
      <c r="K185" s="227" t="s">
        <v>158</v>
      </c>
      <c r="L185" s="43"/>
      <c r="M185" s="232" t="s">
        <v>1</v>
      </c>
      <c r="N185" s="233" t="s">
        <v>42</v>
      </c>
      <c r="O185" s="90"/>
      <c r="P185" s="234">
        <f>O185*H185</f>
        <v>0</v>
      </c>
      <c r="Q185" s="234">
        <v>0.017090000000000001</v>
      </c>
      <c r="R185" s="234">
        <f>Q185*H185</f>
        <v>0.0044263100000000001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159</v>
      </c>
      <c r="AT185" s="236" t="s">
        <v>154</v>
      </c>
      <c r="AU185" s="236" t="s">
        <v>89</v>
      </c>
      <c r="AY185" s="16" t="s">
        <v>151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89</v>
      </c>
      <c r="BK185" s="237">
        <f>ROUND(I185*H185,2)</f>
        <v>0</v>
      </c>
      <c r="BL185" s="16" t="s">
        <v>159</v>
      </c>
      <c r="BM185" s="236" t="s">
        <v>249</v>
      </c>
    </row>
    <row r="186" s="2" customFormat="1" ht="24.15" customHeight="1">
      <c r="A186" s="37"/>
      <c r="B186" s="38"/>
      <c r="C186" s="260" t="s">
        <v>250</v>
      </c>
      <c r="D186" s="260" t="s">
        <v>241</v>
      </c>
      <c r="E186" s="261" t="s">
        <v>251</v>
      </c>
      <c r="F186" s="262" t="s">
        <v>252</v>
      </c>
      <c r="G186" s="263" t="s">
        <v>172</v>
      </c>
      <c r="H186" s="264">
        <v>0.25900000000000001</v>
      </c>
      <c r="I186" s="265"/>
      <c r="J186" s="266">
        <f>ROUND(I186*H186,2)</f>
        <v>0</v>
      </c>
      <c r="K186" s="262" t="s">
        <v>158</v>
      </c>
      <c r="L186" s="267"/>
      <c r="M186" s="268" t="s">
        <v>1</v>
      </c>
      <c r="N186" s="269" t="s">
        <v>42</v>
      </c>
      <c r="O186" s="90"/>
      <c r="P186" s="234">
        <f>O186*H186</f>
        <v>0</v>
      </c>
      <c r="Q186" s="234">
        <v>1</v>
      </c>
      <c r="R186" s="234">
        <f>Q186*H186</f>
        <v>0.25900000000000001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196</v>
      </c>
      <c r="AT186" s="236" t="s">
        <v>241</v>
      </c>
      <c r="AU186" s="236" t="s">
        <v>89</v>
      </c>
      <c r="AY186" s="16" t="s">
        <v>151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89</v>
      </c>
      <c r="BK186" s="237">
        <f>ROUND(I186*H186,2)</f>
        <v>0</v>
      </c>
      <c r="BL186" s="16" t="s">
        <v>159</v>
      </c>
      <c r="BM186" s="236" t="s">
        <v>253</v>
      </c>
    </row>
    <row r="187" s="13" customFormat="1">
      <c r="A187" s="13"/>
      <c r="B187" s="238"/>
      <c r="C187" s="239"/>
      <c r="D187" s="240" t="s">
        <v>161</v>
      </c>
      <c r="E187" s="241" t="s">
        <v>1</v>
      </c>
      <c r="F187" s="242" t="s">
        <v>254</v>
      </c>
      <c r="G187" s="239"/>
      <c r="H187" s="243">
        <v>0.25900000000000001</v>
      </c>
      <c r="I187" s="244"/>
      <c r="J187" s="239"/>
      <c r="K187" s="239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161</v>
      </c>
      <c r="AU187" s="249" t="s">
        <v>89</v>
      </c>
      <c r="AV187" s="13" t="s">
        <v>89</v>
      </c>
      <c r="AW187" s="13" t="s">
        <v>32</v>
      </c>
      <c r="AX187" s="13" t="s">
        <v>76</v>
      </c>
      <c r="AY187" s="249" t="s">
        <v>151</v>
      </c>
    </row>
    <row r="188" s="12" customFormat="1" ht="22.8" customHeight="1">
      <c r="A188" s="12"/>
      <c r="B188" s="209"/>
      <c r="C188" s="210"/>
      <c r="D188" s="211" t="s">
        <v>75</v>
      </c>
      <c r="E188" s="223" t="s">
        <v>183</v>
      </c>
      <c r="F188" s="223" t="s">
        <v>255</v>
      </c>
      <c r="G188" s="210"/>
      <c r="H188" s="210"/>
      <c r="I188" s="213"/>
      <c r="J188" s="224">
        <f>BK188</f>
        <v>0</v>
      </c>
      <c r="K188" s="210"/>
      <c r="L188" s="215"/>
      <c r="M188" s="216"/>
      <c r="N188" s="217"/>
      <c r="O188" s="217"/>
      <c r="P188" s="218">
        <f>P189+P251</f>
        <v>0</v>
      </c>
      <c r="Q188" s="217"/>
      <c r="R188" s="218">
        <f>R189+R251</f>
        <v>8.8670545300000008</v>
      </c>
      <c r="S188" s="217"/>
      <c r="T188" s="219">
        <f>T189+T251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0" t="s">
        <v>83</v>
      </c>
      <c r="AT188" s="221" t="s">
        <v>75</v>
      </c>
      <c r="AU188" s="221" t="s">
        <v>83</v>
      </c>
      <c r="AY188" s="220" t="s">
        <v>151</v>
      </c>
      <c r="BK188" s="222">
        <f>BK189+BK251</f>
        <v>0</v>
      </c>
    </row>
    <row r="189" s="12" customFormat="1" ht="20.88" customHeight="1">
      <c r="A189" s="12"/>
      <c r="B189" s="209"/>
      <c r="C189" s="210"/>
      <c r="D189" s="211" t="s">
        <v>75</v>
      </c>
      <c r="E189" s="223" t="s">
        <v>256</v>
      </c>
      <c r="F189" s="223" t="s">
        <v>257</v>
      </c>
      <c r="G189" s="210"/>
      <c r="H189" s="210"/>
      <c r="I189" s="213"/>
      <c r="J189" s="224">
        <f>BK189</f>
        <v>0</v>
      </c>
      <c r="K189" s="210"/>
      <c r="L189" s="215"/>
      <c r="M189" s="216"/>
      <c r="N189" s="217"/>
      <c r="O189" s="217"/>
      <c r="P189" s="218">
        <f>SUM(P190:P250)</f>
        <v>0</v>
      </c>
      <c r="Q189" s="217"/>
      <c r="R189" s="218">
        <f>SUM(R190:R250)</f>
        <v>6.0245363900000006</v>
      </c>
      <c r="S189" s="217"/>
      <c r="T189" s="219">
        <f>SUM(T190:T250)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0" t="s">
        <v>83</v>
      </c>
      <c r="AT189" s="221" t="s">
        <v>75</v>
      </c>
      <c r="AU189" s="221" t="s">
        <v>89</v>
      </c>
      <c r="AY189" s="220" t="s">
        <v>151</v>
      </c>
      <c r="BK189" s="222">
        <f>SUM(BK190:BK250)</f>
        <v>0</v>
      </c>
    </row>
    <row r="190" s="2" customFormat="1" ht="21.75" customHeight="1">
      <c r="A190" s="37"/>
      <c r="B190" s="38"/>
      <c r="C190" s="225" t="s">
        <v>258</v>
      </c>
      <c r="D190" s="225" t="s">
        <v>154</v>
      </c>
      <c r="E190" s="226" t="s">
        <v>259</v>
      </c>
      <c r="F190" s="227" t="s">
        <v>260</v>
      </c>
      <c r="G190" s="228" t="s">
        <v>179</v>
      </c>
      <c r="H190" s="229">
        <v>6.2140000000000004</v>
      </c>
      <c r="I190" s="230"/>
      <c r="J190" s="231">
        <f>ROUND(I190*H190,2)</f>
        <v>0</v>
      </c>
      <c r="K190" s="227" t="s">
        <v>158</v>
      </c>
      <c r="L190" s="43"/>
      <c r="M190" s="232" t="s">
        <v>1</v>
      </c>
      <c r="N190" s="233" t="s">
        <v>42</v>
      </c>
      <c r="O190" s="90"/>
      <c r="P190" s="234">
        <f>O190*H190</f>
        <v>0</v>
      </c>
      <c r="Q190" s="234">
        <v>0.056000000000000001</v>
      </c>
      <c r="R190" s="234">
        <f>Q190*H190</f>
        <v>0.34798400000000002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159</v>
      </c>
      <c r="AT190" s="236" t="s">
        <v>154</v>
      </c>
      <c r="AU190" s="236" t="s">
        <v>152</v>
      </c>
      <c r="AY190" s="16" t="s">
        <v>151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89</v>
      </c>
      <c r="BK190" s="237">
        <f>ROUND(I190*H190,2)</f>
        <v>0</v>
      </c>
      <c r="BL190" s="16" t="s">
        <v>159</v>
      </c>
      <c r="BM190" s="236" t="s">
        <v>261</v>
      </c>
    </row>
    <row r="191" s="14" customFormat="1">
      <c r="A191" s="14"/>
      <c r="B191" s="250"/>
      <c r="C191" s="251"/>
      <c r="D191" s="240" t="s">
        <v>161</v>
      </c>
      <c r="E191" s="252" t="s">
        <v>1</v>
      </c>
      <c r="F191" s="253" t="s">
        <v>262</v>
      </c>
      <c r="G191" s="251"/>
      <c r="H191" s="252" t="s">
        <v>1</v>
      </c>
      <c r="I191" s="254"/>
      <c r="J191" s="251"/>
      <c r="K191" s="251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161</v>
      </c>
      <c r="AU191" s="259" t="s">
        <v>152</v>
      </c>
      <c r="AV191" s="14" t="s">
        <v>83</v>
      </c>
      <c r="AW191" s="14" t="s">
        <v>32</v>
      </c>
      <c r="AX191" s="14" t="s">
        <v>76</v>
      </c>
      <c r="AY191" s="259" t="s">
        <v>151</v>
      </c>
    </row>
    <row r="192" s="13" customFormat="1">
      <c r="A192" s="13"/>
      <c r="B192" s="238"/>
      <c r="C192" s="239"/>
      <c r="D192" s="240" t="s">
        <v>161</v>
      </c>
      <c r="E192" s="241" t="s">
        <v>1</v>
      </c>
      <c r="F192" s="242" t="s">
        <v>263</v>
      </c>
      <c r="G192" s="239"/>
      <c r="H192" s="243">
        <v>1.214</v>
      </c>
      <c r="I192" s="244"/>
      <c r="J192" s="239"/>
      <c r="K192" s="239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161</v>
      </c>
      <c r="AU192" s="249" t="s">
        <v>152</v>
      </c>
      <c r="AV192" s="13" t="s">
        <v>89</v>
      </c>
      <c r="AW192" s="13" t="s">
        <v>32</v>
      </c>
      <c r="AX192" s="13" t="s">
        <v>76</v>
      </c>
      <c r="AY192" s="249" t="s">
        <v>151</v>
      </c>
    </row>
    <row r="193" s="14" customFormat="1">
      <c r="A193" s="14"/>
      <c r="B193" s="250"/>
      <c r="C193" s="251"/>
      <c r="D193" s="240" t="s">
        <v>161</v>
      </c>
      <c r="E193" s="252" t="s">
        <v>1</v>
      </c>
      <c r="F193" s="253" t="s">
        <v>264</v>
      </c>
      <c r="G193" s="251"/>
      <c r="H193" s="252" t="s">
        <v>1</v>
      </c>
      <c r="I193" s="254"/>
      <c r="J193" s="251"/>
      <c r="K193" s="251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161</v>
      </c>
      <c r="AU193" s="259" t="s">
        <v>152</v>
      </c>
      <c r="AV193" s="14" t="s">
        <v>83</v>
      </c>
      <c r="AW193" s="14" t="s">
        <v>32</v>
      </c>
      <c r="AX193" s="14" t="s">
        <v>76</v>
      </c>
      <c r="AY193" s="259" t="s">
        <v>151</v>
      </c>
    </row>
    <row r="194" s="13" customFormat="1">
      <c r="A194" s="13"/>
      <c r="B194" s="238"/>
      <c r="C194" s="239"/>
      <c r="D194" s="240" t="s">
        <v>161</v>
      </c>
      <c r="E194" s="241" t="s">
        <v>1</v>
      </c>
      <c r="F194" s="242" t="s">
        <v>265</v>
      </c>
      <c r="G194" s="239"/>
      <c r="H194" s="243">
        <v>5</v>
      </c>
      <c r="I194" s="244"/>
      <c r="J194" s="239"/>
      <c r="K194" s="239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161</v>
      </c>
      <c r="AU194" s="249" t="s">
        <v>152</v>
      </c>
      <c r="AV194" s="13" t="s">
        <v>89</v>
      </c>
      <c r="AW194" s="13" t="s">
        <v>32</v>
      </c>
      <c r="AX194" s="13" t="s">
        <v>76</v>
      </c>
      <c r="AY194" s="249" t="s">
        <v>151</v>
      </c>
    </row>
    <row r="195" s="2" customFormat="1" ht="21.75" customHeight="1">
      <c r="A195" s="37"/>
      <c r="B195" s="38"/>
      <c r="C195" s="225" t="s">
        <v>266</v>
      </c>
      <c r="D195" s="225" t="s">
        <v>154</v>
      </c>
      <c r="E195" s="226" t="s">
        <v>267</v>
      </c>
      <c r="F195" s="227" t="s">
        <v>268</v>
      </c>
      <c r="G195" s="228" t="s">
        <v>179</v>
      </c>
      <c r="H195" s="229">
        <v>14.880000000000001</v>
      </c>
      <c r="I195" s="230"/>
      <c r="J195" s="231">
        <f>ROUND(I195*H195,2)</f>
        <v>0</v>
      </c>
      <c r="K195" s="227" t="s">
        <v>158</v>
      </c>
      <c r="L195" s="43"/>
      <c r="M195" s="232" t="s">
        <v>1</v>
      </c>
      <c r="N195" s="233" t="s">
        <v>42</v>
      </c>
      <c r="O195" s="90"/>
      <c r="P195" s="234">
        <f>O195*H195</f>
        <v>0</v>
      </c>
      <c r="Q195" s="234">
        <v>0.056000000000000001</v>
      </c>
      <c r="R195" s="234">
        <f>Q195*H195</f>
        <v>0.83328000000000002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159</v>
      </c>
      <c r="AT195" s="236" t="s">
        <v>154</v>
      </c>
      <c r="AU195" s="236" t="s">
        <v>152</v>
      </c>
      <c r="AY195" s="16" t="s">
        <v>151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89</v>
      </c>
      <c r="BK195" s="237">
        <f>ROUND(I195*H195,2)</f>
        <v>0</v>
      </c>
      <c r="BL195" s="16" t="s">
        <v>159</v>
      </c>
      <c r="BM195" s="236" t="s">
        <v>269</v>
      </c>
    </row>
    <row r="196" s="14" customFormat="1">
      <c r="A196" s="14"/>
      <c r="B196" s="250"/>
      <c r="C196" s="251"/>
      <c r="D196" s="240" t="s">
        <v>161</v>
      </c>
      <c r="E196" s="252" t="s">
        <v>1</v>
      </c>
      <c r="F196" s="253" t="s">
        <v>270</v>
      </c>
      <c r="G196" s="251"/>
      <c r="H196" s="252" t="s">
        <v>1</v>
      </c>
      <c r="I196" s="254"/>
      <c r="J196" s="251"/>
      <c r="K196" s="251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161</v>
      </c>
      <c r="AU196" s="259" t="s">
        <v>152</v>
      </c>
      <c r="AV196" s="14" t="s">
        <v>83</v>
      </c>
      <c r="AW196" s="14" t="s">
        <v>32</v>
      </c>
      <c r="AX196" s="14" t="s">
        <v>76</v>
      </c>
      <c r="AY196" s="259" t="s">
        <v>151</v>
      </c>
    </row>
    <row r="197" s="13" customFormat="1">
      <c r="A197" s="13"/>
      <c r="B197" s="238"/>
      <c r="C197" s="239"/>
      <c r="D197" s="240" t="s">
        <v>161</v>
      </c>
      <c r="E197" s="241" t="s">
        <v>1</v>
      </c>
      <c r="F197" s="242" t="s">
        <v>271</v>
      </c>
      <c r="G197" s="239"/>
      <c r="H197" s="243">
        <v>5</v>
      </c>
      <c r="I197" s="244"/>
      <c r="J197" s="239"/>
      <c r="K197" s="239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161</v>
      </c>
      <c r="AU197" s="249" t="s">
        <v>152</v>
      </c>
      <c r="AV197" s="13" t="s">
        <v>89</v>
      </c>
      <c r="AW197" s="13" t="s">
        <v>32</v>
      </c>
      <c r="AX197" s="13" t="s">
        <v>76</v>
      </c>
      <c r="AY197" s="249" t="s">
        <v>151</v>
      </c>
    </row>
    <row r="198" s="14" customFormat="1">
      <c r="A198" s="14"/>
      <c r="B198" s="250"/>
      <c r="C198" s="251"/>
      <c r="D198" s="240" t="s">
        <v>161</v>
      </c>
      <c r="E198" s="252" t="s">
        <v>1</v>
      </c>
      <c r="F198" s="253" t="s">
        <v>272</v>
      </c>
      <c r="G198" s="251"/>
      <c r="H198" s="252" t="s">
        <v>1</v>
      </c>
      <c r="I198" s="254"/>
      <c r="J198" s="251"/>
      <c r="K198" s="251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161</v>
      </c>
      <c r="AU198" s="259" t="s">
        <v>152</v>
      </c>
      <c r="AV198" s="14" t="s">
        <v>83</v>
      </c>
      <c r="AW198" s="14" t="s">
        <v>32</v>
      </c>
      <c r="AX198" s="14" t="s">
        <v>76</v>
      </c>
      <c r="AY198" s="259" t="s">
        <v>151</v>
      </c>
    </row>
    <row r="199" s="14" customFormat="1">
      <c r="A199" s="14"/>
      <c r="B199" s="250"/>
      <c r="C199" s="251"/>
      <c r="D199" s="240" t="s">
        <v>161</v>
      </c>
      <c r="E199" s="252" t="s">
        <v>1</v>
      </c>
      <c r="F199" s="253" t="s">
        <v>273</v>
      </c>
      <c r="G199" s="251"/>
      <c r="H199" s="252" t="s">
        <v>1</v>
      </c>
      <c r="I199" s="254"/>
      <c r="J199" s="251"/>
      <c r="K199" s="251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161</v>
      </c>
      <c r="AU199" s="259" t="s">
        <v>152</v>
      </c>
      <c r="AV199" s="14" t="s">
        <v>83</v>
      </c>
      <c r="AW199" s="14" t="s">
        <v>32</v>
      </c>
      <c r="AX199" s="14" t="s">
        <v>76</v>
      </c>
      <c r="AY199" s="259" t="s">
        <v>151</v>
      </c>
    </row>
    <row r="200" s="13" customFormat="1">
      <c r="A200" s="13"/>
      <c r="B200" s="238"/>
      <c r="C200" s="239"/>
      <c r="D200" s="240" t="s">
        <v>161</v>
      </c>
      <c r="E200" s="241" t="s">
        <v>1</v>
      </c>
      <c r="F200" s="242" t="s">
        <v>274</v>
      </c>
      <c r="G200" s="239"/>
      <c r="H200" s="243">
        <v>9.8800000000000008</v>
      </c>
      <c r="I200" s="244"/>
      <c r="J200" s="239"/>
      <c r="K200" s="239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161</v>
      </c>
      <c r="AU200" s="249" t="s">
        <v>152</v>
      </c>
      <c r="AV200" s="13" t="s">
        <v>89</v>
      </c>
      <c r="AW200" s="13" t="s">
        <v>32</v>
      </c>
      <c r="AX200" s="13" t="s">
        <v>76</v>
      </c>
      <c r="AY200" s="249" t="s">
        <v>151</v>
      </c>
    </row>
    <row r="201" s="2" customFormat="1" ht="24.15" customHeight="1">
      <c r="A201" s="37"/>
      <c r="B201" s="38"/>
      <c r="C201" s="225" t="s">
        <v>7</v>
      </c>
      <c r="D201" s="225" t="s">
        <v>154</v>
      </c>
      <c r="E201" s="226" t="s">
        <v>275</v>
      </c>
      <c r="F201" s="227" t="s">
        <v>276</v>
      </c>
      <c r="G201" s="228" t="s">
        <v>179</v>
      </c>
      <c r="H201" s="229">
        <v>9.5410000000000004</v>
      </c>
      <c r="I201" s="230"/>
      <c r="J201" s="231">
        <f>ROUND(I201*H201,2)</f>
        <v>0</v>
      </c>
      <c r="K201" s="227" t="s">
        <v>158</v>
      </c>
      <c r="L201" s="43"/>
      <c r="M201" s="232" t="s">
        <v>1</v>
      </c>
      <c r="N201" s="233" t="s">
        <v>42</v>
      </c>
      <c r="O201" s="90"/>
      <c r="P201" s="234">
        <f>O201*H201</f>
        <v>0</v>
      </c>
      <c r="Q201" s="234">
        <v>0.0073499999999999998</v>
      </c>
      <c r="R201" s="234">
        <f>Q201*H201</f>
        <v>0.070126350000000004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159</v>
      </c>
      <c r="AT201" s="236" t="s">
        <v>154</v>
      </c>
      <c r="AU201" s="236" t="s">
        <v>152</v>
      </c>
      <c r="AY201" s="16" t="s">
        <v>151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89</v>
      </c>
      <c r="BK201" s="237">
        <f>ROUND(I201*H201,2)</f>
        <v>0</v>
      </c>
      <c r="BL201" s="16" t="s">
        <v>159</v>
      </c>
      <c r="BM201" s="236" t="s">
        <v>277</v>
      </c>
    </row>
    <row r="202" s="14" customFormat="1">
      <c r="A202" s="14"/>
      <c r="B202" s="250"/>
      <c r="C202" s="251"/>
      <c r="D202" s="240" t="s">
        <v>161</v>
      </c>
      <c r="E202" s="252" t="s">
        <v>1</v>
      </c>
      <c r="F202" s="253" t="s">
        <v>278</v>
      </c>
      <c r="G202" s="251"/>
      <c r="H202" s="252" t="s">
        <v>1</v>
      </c>
      <c r="I202" s="254"/>
      <c r="J202" s="251"/>
      <c r="K202" s="251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161</v>
      </c>
      <c r="AU202" s="259" t="s">
        <v>152</v>
      </c>
      <c r="AV202" s="14" t="s">
        <v>83</v>
      </c>
      <c r="AW202" s="14" t="s">
        <v>32</v>
      </c>
      <c r="AX202" s="14" t="s">
        <v>76</v>
      </c>
      <c r="AY202" s="259" t="s">
        <v>151</v>
      </c>
    </row>
    <row r="203" s="13" customFormat="1">
      <c r="A203" s="13"/>
      <c r="B203" s="238"/>
      <c r="C203" s="239"/>
      <c r="D203" s="240" t="s">
        <v>161</v>
      </c>
      <c r="E203" s="241" t="s">
        <v>1</v>
      </c>
      <c r="F203" s="242" t="s">
        <v>279</v>
      </c>
      <c r="G203" s="239"/>
      <c r="H203" s="243">
        <v>1.8</v>
      </c>
      <c r="I203" s="244"/>
      <c r="J203" s="239"/>
      <c r="K203" s="239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161</v>
      </c>
      <c r="AU203" s="249" t="s">
        <v>152</v>
      </c>
      <c r="AV203" s="13" t="s">
        <v>89</v>
      </c>
      <c r="AW203" s="13" t="s">
        <v>32</v>
      </c>
      <c r="AX203" s="13" t="s">
        <v>76</v>
      </c>
      <c r="AY203" s="249" t="s">
        <v>151</v>
      </c>
    </row>
    <row r="204" s="13" customFormat="1">
      <c r="A204" s="13"/>
      <c r="B204" s="238"/>
      <c r="C204" s="239"/>
      <c r="D204" s="240" t="s">
        <v>161</v>
      </c>
      <c r="E204" s="241" t="s">
        <v>1</v>
      </c>
      <c r="F204" s="242" t="s">
        <v>280</v>
      </c>
      <c r="G204" s="239"/>
      <c r="H204" s="243">
        <v>1.0740000000000001</v>
      </c>
      <c r="I204" s="244"/>
      <c r="J204" s="239"/>
      <c r="K204" s="239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161</v>
      </c>
      <c r="AU204" s="249" t="s">
        <v>152</v>
      </c>
      <c r="AV204" s="13" t="s">
        <v>89</v>
      </c>
      <c r="AW204" s="13" t="s">
        <v>32</v>
      </c>
      <c r="AX204" s="13" t="s">
        <v>76</v>
      </c>
      <c r="AY204" s="249" t="s">
        <v>151</v>
      </c>
    </row>
    <row r="205" s="13" customFormat="1">
      <c r="A205" s="13"/>
      <c r="B205" s="238"/>
      <c r="C205" s="239"/>
      <c r="D205" s="240" t="s">
        <v>161</v>
      </c>
      <c r="E205" s="241" t="s">
        <v>1</v>
      </c>
      <c r="F205" s="242" t="s">
        <v>281</v>
      </c>
      <c r="G205" s="239"/>
      <c r="H205" s="243">
        <v>5.6200000000000001</v>
      </c>
      <c r="I205" s="244"/>
      <c r="J205" s="239"/>
      <c r="K205" s="239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161</v>
      </c>
      <c r="AU205" s="249" t="s">
        <v>152</v>
      </c>
      <c r="AV205" s="13" t="s">
        <v>89</v>
      </c>
      <c r="AW205" s="13" t="s">
        <v>32</v>
      </c>
      <c r="AX205" s="13" t="s">
        <v>76</v>
      </c>
      <c r="AY205" s="249" t="s">
        <v>151</v>
      </c>
    </row>
    <row r="206" s="13" customFormat="1">
      <c r="A206" s="13"/>
      <c r="B206" s="238"/>
      <c r="C206" s="239"/>
      <c r="D206" s="240" t="s">
        <v>161</v>
      </c>
      <c r="E206" s="241" t="s">
        <v>1</v>
      </c>
      <c r="F206" s="242" t="s">
        <v>282</v>
      </c>
      <c r="G206" s="239"/>
      <c r="H206" s="243">
        <v>1.0469999999999999</v>
      </c>
      <c r="I206" s="244"/>
      <c r="J206" s="239"/>
      <c r="K206" s="239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161</v>
      </c>
      <c r="AU206" s="249" t="s">
        <v>152</v>
      </c>
      <c r="AV206" s="13" t="s">
        <v>89</v>
      </c>
      <c r="AW206" s="13" t="s">
        <v>32</v>
      </c>
      <c r="AX206" s="13" t="s">
        <v>76</v>
      </c>
      <c r="AY206" s="249" t="s">
        <v>151</v>
      </c>
    </row>
    <row r="207" s="2" customFormat="1" ht="24.15" customHeight="1">
      <c r="A207" s="37"/>
      <c r="B207" s="38"/>
      <c r="C207" s="225" t="s">
        <v>283</v>
      </c>
      <c r="D207" s="225" t="s">
        <v>154</v>
      </c>
      <c r="E207" s="226" t="s">
        <v>284</v>
      </c>
      <c r="F207" s="227" t="s">
        <v>285</v>
      </c>
      <c r="G207" s="228" t="s">
        <v>179</v>
      </c>
      <c r="H207" s="229">
        <v>44.728000000000002</v>
      </c>
      <c r="I207" s="230"/>
      <c r="J207" s="231">
        <f>ROUND(I207*H207,2)</f>
        <v>0</v>
      </c>
      <c r="K207" s="227" t="s">
        <v>158</v>
      </c>
      <c r="L207" s="43"/>
      <c r="M207" s="232" t="s">
        <v>1</v>
      </c>
      <c r="N207" s="233" t="s">
        <v>42</v>
      </c>
      <c r="O207" s="90"/>
      <c r="P207" s="234">
        <f>O207*H207</f>
        <v>0</v>
      </c>
      <c r="Q207" s="234">
        <v>0.0043800000000000002</v>
      </c>
      <c r="R207" s="234">
        <f>Q207*H207</f>
        <v>0.19590864000000002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159</v>
      </c>
      <c r="AT207" s="236" t="s">
        <v>154</v>
      </c>
      <c r="AU207" s="236" t="s">
        <v>152</v>
      </c>
      <c r="AY207" s="16" t="s">
        <v>151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89</v>
      </c>
      <c r="BK207" s="237">
        <f>ROUND(I207*H207,2)</f>
        <v>0</v>
      </c>
      <c r="BL207" s="16" t="s">
        <v>159</v>
      </c>
      <c r="BM207" s="236" t="s">
        <v>286</v>
      </c>
    </row>
    <row r="208" s="14" customFormat="1">
      <c r="A208" s="14"/>
      <c r="B208" s="250"/>
      <c r="C208" s="251"/>
      <c r="D208" s="240" t="s">
        <v>161</v>
      </c>
      <c r="E208" s="252" t="s">
        <v>1</v>
      </c>
      <c r="F208" s="253" t="s">
        <v>287</v>
      </c>
      <c r="G208" s="251"/>
      <c r="H208" s="252" t="s">
        <v>1</v>
      </c>
      <c r="I208" s="254"/>
      <c r="J208" s="251"/>
      <c r="K208" s="251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161</v>
      </c>
      <c r="AU208" s="259" t="s">
        <v>152</v>
      </c>
      <c r="AV208" s="14" t="s">
        <v>83</v>
      </c>
      <c r="AW208" s="14" t="s">
        <v>32</v>
      </c>
      <c r="AX208" s="14" t="s">
        <v>76</v>
      </c>
      <c r="AY208" s="259" t="s">
        <v>151</v>
      </c>
    </row>
    <row r="209" s="13" customFormat="1">
      <c r="A209" s="13"/>
      <c r="B209" s="238"/>
      <c r="C209" s="239"/>
      <c r="D209" s="240" t="s">
        <v>161</v>
      </c>
      <c r="E209" s="241" t="s">
        <v>1</v>
      </c>
      <c r="F209" s="242" t="s">
        <v>288</v>
      </c>
      <c r="G209" s="239"/>
      <c r="H209" s="243">
        <v>15.727</v>
      </c>
      <c r="I209" s="244"/>
      <c r="J209" s="239"/>
      <c r="K209" s="239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161</v>
      </c>
      <c r="AU209" s="249" t="s">
        <v>152</v>
      </c>
      <c r="AV209" s="13" t="s">
        <v>89</v>
      </c>
      <c r="AW209" s="13" t="s">
        <v>32</v>
      </c>
      <c r="AX209" s="13" t="s">
        <v>76</v>
      </c>
      <c r="AY209" s="249" t="s">
        <v>151</v>
      </c>
    </row>
    <row r="210" s="13" customFormat="1">
      <c r="A210" s="13"/>
      <c r="B210" s="238"/>
      <c r="C210" s="239"/>
      <c r="D210" s="240" t="s">
        <v>161</v>
      </c>
      <c r="E210" s="241" t="s">
        <v>1</v>
      </c>
      <c r="F210" s="242" t="s">
        <v>289</v>
      </c>
      <c r="G210" s="239"/>
      <c r="H210" s="243">
        <v>8.3399999999999999</v>
      </c>
      <c r="I210" s="244"/>
      <c r="J210" s="239"/>
      <c r="K210" s="239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161</v>
      </c>
      <c r="AU210" s="249" t="s">
        <v>152</v>
      </c>
      <c r="AV210" s="13" t="s">
        <v>89</v>
      </c>
      <c r="AW210" s="13" t="s">
        <v>32</v>
      </c>
      <c r="AX210" s="13" t="s">
        <v>76</v>
      </c>
      <c r="AY210" s="249" t="s">
        <v>151</v>
      </c>
    </row>
    <row r="211" s="13" customFormat="1">
      <c r="A211" s="13"/>
      <c r="B211" s="238"/>
      <c r="C211" s="239"/>
      <c r="D211" s="240" t="s">
        <v>161</v>
      </c>
      <c r="E211" s="241" t="s">
        <v>1</v>
      </c>
      <c r="F211" s="242" t="s">
        <v>290</v>
      </c>
      <c r="G211" s="239"/>
      <c r="H211" s="243">
        <v>1.224</v>
      </c>
      <c r="I211" s="244"/>
      <c r="J211" s="239"/>
      <c r="K211" s="239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161</v>
      </c>
      <c r="AU211" s="249" t="s">
        <v>152</v>
      </c>
      <c r="AV211" s="13" t="s">
        <v>89</v>
      </c>
      <c r="AW211" s="13" t="s">
        <v>32</v>
      </c>
      <c r="AX211" s="13" t="s">
        <v>76</v>
      </c>
      <c r="AY211" s="249" t="s">
        <v>151</v>
      </c>
    </row>
    <row r="212" s="13" customFormat="1">
      <c r="A212" s="13"/>
      <c r="B212" s="238"/>
      <c r="C212" s="239"/>
      <c r="D212" s="240" t="s">
        <v>161</v>
      </c>
      <c r="E212" s="241" t="s">
        <v>1</v>
      </c>
      <c r="F212" s="242" t="s">
        <v>291</v>
      </c>
      <c r="G212" s="239"/>
      <c r="H212" s="243">
        <v>1.3</v>
      </c>
      <c r="I212" s="244"/>
      <c r="J212" s="239"/>
      <c r="K212" s="239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161</v>
      </c>
      <c r="AU212" s="249" t="s">
        <v>152</v>
      </c>
      <c r="AV212" s="13" t="s">
        <v>89</v>
      </c>
      <c r="AW212" s="13" t="s">
        <v>32</v>
      </c>
      <c r="AX212" s="13" t="s">
        <v>76</v>
      </c>
      <c r="AY212" s="249" t="s">
        <v>151</v>
      </c>
    </row>
    <row r="213" s="13" customFormat="1">
      <c r="A213" s="13"/>
      <c r="B213" s="238"/>
      <c r="C213" s="239"/>
      <c r="D213" s="240" t="s">
        <v>161</v>
      </c>
      <c r="E213" s="241" t="s">
        <v>1</v>
      </c>
      <c r="F213" s="242" t="s">
        <v>292</v>
      </c>
      <c r="G213" s="239"/>
      <c r="H213" s="243">
        <v>4.7690000000000001</v>
      </c>
      <c r="I213" s="244"/>
      <c r="J213" s="239"/>
      <c r="K213" s="239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161</v>
      </c>
      <c r="AU213" s="249" t="s">
        <v>152</v>
      </c>
      <c r="AV213" s="13" t="s">
        <v>89</v>
      </c>
      <c r="AW213" s="13" t="s">
        <v>32</v>
      </c>
      <c r="AX213" s="13" t="s">
        <v>76</v>
      </c>
      <c r="AY213" s="249" t="s">
        <v>151</v>
      </c>
    </row>
    <row r="214" s="13" customFormat="1">
      <c r="A214" s="13"/>
      <c r="B214" s="238"/>
      <c r="C214" s="239"/>
      <c r="D214" s="240" t="s">
        <v>161</v>
      </c>
      <c r="E214" s="241" t="s">
        <v>1</v>
      </c>
      <c r="F214" s="242" t="s">
        <v>293</v>
      </c>
      <c r="G214" s="239"/>
      <c r="H214" s="243">
        <v>13.368</v>
      </c>
      <c r="I214" s="244"/>
      <c r="J214" s="239"/>
      <c r="K214" s="239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161</v>
      </c>
      <c r="AU214" s="249" t="s">
        <v>152</v>
      </c>
      <c r="AV214" s="13" t="s">
        <v>89</v>
      </c>
      <c r="AW214" s="13" t="s">
        <v>32</v>
      </c>
      <c r="AX214" s="13" t="s">
        <v>76</v>
      </c>
      <c r="AY214" s="249" t="s">
        <v>151</v>
      </c>
    </row>
    <row r="215" s="2" customFormat="1" ht="24.15" customHeight="1">
      <c r="A215" s="37"/>
      <c r="B215" s="38"/>
      <c r="C215" s="225" t="s">
        <v>294</v>
      </c>
      <c r="D215" s="225" t="s">
        <v>154</v>
      </c>
      <c r="E215" s="226" t="s">
        <v>295</v>
      </c>
      <c r="F215" s="227" t="s">
        <v>296</v>
      </c>
      <c r="G215" s="228" t="s">
        <v>179</v>
      </c>
      <c r="H215" s="229">
        <v>173.696</v>
      </c>
      <c r="I215" s="230"/>
      <c r="J215" s="231">
        <f>ROUND(I215*H215,2)</f>
        <v>0</v>
      </c>
      <c r="K215" s="227" t="s">
        <v>158</v>
      </c>
      <c r="L215" s="43"/>
      <c r="M215" s="232" t="s">
        <v>1</v>
      </c>
      <c r="N215" s="233" t="s">
        <v>42</v>
      </c>
      <c r="O215" s="90"/>
      <c r="P215" s="234">
        <f>O215*H215</f>
        <v>0</v>
      </c>
      <c r="Q215" s="234">
        <v>0.0040000000000000001</v>
      </c>
      <c r="R215" s="234">
        <f>Q215*H215</f>
        <v>0.69478399999999996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159</v>
      </c>
      <c r="AT215" s="236" t="s">
        <v>154</v>
      </c>
      <c r="AU215" s="236" t="s">
        <v>152</v>
      </c>
      <c r="AY215" s="16" t="s">
        <v>151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89</v>
      </c>
      <c r="BK215" s="237">
        <f>ROUND(I215*H215,2)</f>
        <v>0</v>
      </c>
      <c r="BL215" s="16" t="s">
        <v>159</v>
      </c>
      <c r="BM215" s="236" t="s">
        <v>297</v>
      </c>
    </row>
    <row r="216" s="13" customFormat="1">
      <c r="A216" s="13"/>
      <c r="B216" s="238"/>
      <c r="C216" s="239"/>
      <c r="D216" s="240" t="s">
        <v>161</v>
      </c>
      <c r="E216" s="241" t="s">
        <v>1</v>
      </c>
      <c r="F216" s="242" t="s">
        <v>298</v>
      </c>
      <c r="G216" s="239"/>
      <c r="H216" s="243">
        <v>9.6140000000000008</v>
      </c>
      <c r="I216" s="244"/>
      <c r="J216" s="239"/>
      <c r="K216" s="239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161</v>
      </c>
      <c r="AU216" s="249" t="s">
        <v>152</v>
      </c>
      <c r="AV216" s="13" t="s">
        <v>89</v>
      </c>
      <c r="AW216" s="13" t="s">
        <v>32</v>
      </c>
      <c r="AX216" s="13" t="s">
        <v>76</v>
      </c>
      <c r="AY216" s="249" t="s">
        <v>151</v>
      </c>
    </row>
    <row r="217" s="13" customFormat="1">
      <c r="A217" s="13"/>
      <c r="B217" s="238"/>
      <c r="C217" s="239"/>
      <c r="D217" s="240" t="s">
        <v>161</v>
      </c>
      <c r="E217" s="241" t="s">
        <v>1</v>
      </c>
      <c r="F217" s="242" t="s">
        <v>299</v>
      </c>
      <c r="G217" s="239"/>
      <c r="H217" s="243">
        <v>26.433</v>
      </c>
      <c r="I217" s="244"/>
      <c r="J217" s="239"/>
      <c r="K217" s="239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161</v>
      </c>
      <c r="AU217" s="249" t="s">
        <v>152</v>
      </c>
      <c r="AV217" s="13" t="s">
        <v>89</v>
      </c>
      <c r="AW217" s="13" t="s">
        <v>32</v>
      </c>
      <c r="AX217" s="13" t="s">
        <v>76</v>
      </c>
      <c r="AY217" s="249" t="s">
        <v>151</v>
      </c>
    </row>
    <row r="218" s="13" customFormat="1">
      <c r="A218" s="13"/>
      <c r="B218" s="238"/>
      <c r="C218" s="239"/>
      <c r="D218" s="240" t="s">
        <v>161</v>
      </c>
      <c r="E218" s="241" t="s">
        <v>1</v>
      </c>
      <c r="F218" s="242" t="s">
        <v>300</v>
      </c>
      <c r="G218" s="239"/>
      <c r="H218" s="243">
        <v>40.194000000000003</v>
      </c>
      <c r="I218" s="244"/>
      <c r="J218" s="239"/>
      <c r="K218" s="239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161</v>
      </c>
      <c r="AU218" s="249" t="s">
        <v>152</v>
      </c>
      <c r="AV218" s="13" t="s">
        <v>89</v>
      </c>
      <c r="AW218" s="13" t="s">
        <v>32</v>
      </c>
      <c r="AX218" s="13" t="s">
        <v>76</v>
      </c>
      <c r="AY218" s="249" t="s">
        <v>151</v>
      </c>
    </row>
    <row r="219" s="13" customFormat="1">
      <c r="A219" s="13"/>
      <c r="B219" s="238"/>
      <c r="C219" s="239"/>
      <c r="D219" s="240" t="s">
        <v>161</v>
      </c>
      <c r="E219" s="241" t="s">
        <v>1</v>
      </c>
      <c r="F219" s="242" t="s">
        <v>301</v>
      </c>
      <c r="G219" s="239"/>
      <c r="H219" s="243">
        <v>48.814999999999998</v>
      </c>
      <c r="I219" s="244"/>
      <c r="J219" s="239"/>
      <c r="K219" s="239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161</v>
      </c>
      <c r="AU219" s="249" t="s">
        <v>152</v>
      </c>
      <c r="AV219" s="13" t="s">
        <v>89</v>
      </c>
      <c r="AW219" s="13" t="s">
        <v>32</v>
      </c>
      <c r="AX219" s="13" t="s">
        <v>76</v>
      </c>
      <c r="AY219" s="249" t="s">
        <v>151</v>
      </c>
    </row>
    <row r="220" s="13" customFormat="1">
      <c r="A220" s="13"/>
      <c r="B220" s="238"/>
      <c r="C220" s="239"/>
      <c r="D220" s="240" t="s">
        <v>161</v>
      </c>
      <c r="E220" s="241" t="s">
        <v>1</v>
      </c>
      <c r="F220" s="242" t="s">
        <v>302</v>
      </c>
      <c r="G220" s="239"/>
      <c r="H220" s="243">
        <v>41.527999999999999</v>
      </c>
      <c r="I220" s="244"/>
      <c r="J220" s="239"/>
      <c r="K220" s="239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161</v>
      </c>
      <c r="AU220" s="249" t="s">
        <v>152</v>
      </c>
      <c r="AV220" s="13" t="s">
        <v>89</v>
      </c>
      <c r="AW220" s="13" t="s">
        <v>32</v>
      </c>
      <c r="AX220" s="13" t="s">
        <v>76</v>
      </c>
      <c r="AY220" s="249" t="s">
        <v>151</v>
      </c>
    </row>
    <row r="221" s="13" customFormat="1">
      <c r="A221" s="13"/>
      <c r="B221" s="238"/>
      <c r="C221" s="239"/>
      <c r="D221" s="240" t="s">
        <v>161</v>
      </c>
      <c r="E221" s="241" t="s">
        <v>1</v>
      </c>
      <c r="F221" s="242" t="s">
        <v>303</v>
      </c>
      <c r="G221" s="239"/>
      <c r="H221" s="243">
        <v>3.0910000000000002</v>
      </c>
      <c r="I221" s="244"/>
      <c r="J221" s="239"/>
      <c r="K221" s="239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161</v>
      </c>
      <c r="AU221" s="249" t="s">
        <v>152</v>
      </c>
      <c r="AV221" s="13" t="s">
        <v>89</v>
      </c>
      <c r="AW221" s="13" t="s">
        <v>32</v>
      </c>
      <c r="AX221" s="13" t="s">
        <v>76</v>
      </c>
      <c r="AY221" s="249" t="s">
        <v>151</v>
      </c>
    </row>
    <row r="222" s="13" customFormat="1">
      <c r="A222" s="13"/>
      <c r="B222" s="238"/>
      <c r="C222" s="239"/>
      <c r="D222" s="240" t="s">
        <v>161</v>
      </c>
      <c r="E222" s="241" t="s">
        <v>1</v>
      </c>
      <c r="F222" s="242" t="s">
        <v>304</v>
      </c>
      <c r="G222" s="239"/>
      <c r="H222" s="243">
        <v>4.0209999999999999</v>
      </c>
      <c r="I222" s="244"/>
      <c r="J222" s="239"/>
      <c r="K222" s="239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161</v>
      </c>
      <c r="AU222" s="249" t="s">
        <v>152</v>
      </c>
      <c r="AV222" s="13" t="s">
        <v>89</v>
      </c>
      <c r="AW222" s="13" t="s">
        <v>32</v>
      </c>
      <c r="AX222" s="13" t="s">
        <v>76</v>
      </c>
      <c r="AY222" s="249" t="s">
        <v>151</v>
      </c>
    </row>
    <row r="223" s="2" customFormat="1" ht="24.15" customHeight="1">
      <c r="A223" s="37"/>
      <c r="B223" s="38"/>
      <c r="C223" s="225" t="s">
        <v>305</v>
      </c>
      <c r="D223" s="225" t="s">
        <v>154</v>
      </c>
      <c r="E223" s="226" t="s">
        <v>306</v>
      </c>
      <c r="F223" s="227" t="s">
        <v>307</v>
      </c>
      <c r="G223" s="228" t="s">
        <v>179</v>
      </c>
      <c r="H223" s="229">
        <v>9.5410000000000004</v>
      </c>
      <c r="I223" s="230"/>
      <c r="J223" s="231">
        <f>ROUND(I223*H223,2)</f>
        <v>0</v>
      </c>
      <c r="K223" s="227" t="s">
        <v>158</v>
      </c>
      <c r="L223" s="43"/>
      <c r="M223" s="232" t="s">
        <v>1</v>
      </c>
      <c r="N223" s="233" t="s">
        <v>42</v>
      </c>
      <c r="O223" s="90"/>
      <c r="P223" s="234">
        <f>O223*H223</f>
        <v>0</v>
      </c>
      <c r="Q223" s="234">
        <v>0.015400000000000001</v>
      </c>
      <c r="R223" s="234">
        <f>Q223*H223</f>
        <v>0.14693140000000002</v>
      </c>
      <c r="S223" s="234">
        <v>0</v>
      </c>
      <c r="T223" s="23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6" t="s">
        <v>159</v>
      </c>
      <c r="AT223" s="236" t="s">
        <v>154</v>
      </c>
      <c r="AU223" s="236" t="s">
        <v>152</v>
      </c>
      <c r="AY223" s="16" t="s">
        <v>151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6" t="s">
        <v>89</v>
      </c>
      <c r="BK223" s="237">
        <f>ROUND(I223*H223,2)</f>
        <v>0</v>
      </c>
      <c r="BL223" s="16" t="s">
        <v>159</v>
      </c>
      <c r="BM223" s="236" t="s">
        <v>308</v>
      </c>
    </row>
    <row r="224" s="14" customFormat="1">
      <c r="A224" s="14"/>
      <c r="B224" s="250"/>
      <c r="C224" s="251"/>
      <c r="D224" s="240" t="s">
        <v>161</v>
      </c>
      <c r="E224" s="252" t="s">
        <v>1</v>
      </c>
      <c r="F224" s="253" t="s">
        <v>278</v>
      </c>
      <c r="G224" s="251"/>
      <c r="H224" s="252" t="s">
        <v>1</v>
      </c>
      <c r="I224" s="254"/>
      <c r="J224" s="251"/>
      <c r="K224" s="251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161</v>
      </c>
      <c r="AU224" s="259" t="s">
        <v>152</v>
      </c>
      <c r="AV224" s="14" t="s">
        <v>83</v>
      </c>
      <c r="AW224" s="14" t="s">
        <v>32</v>
      </c>
      <c r="AX224" s="14" t="s">
        <v>76</v>
      </c>
      <c r="AY224" s="259" t="s">
        <v>151</v>
      </c>
    </row>
    <row r="225" s="13" customFormat="1">
      <c r="A225" s="13"/>
      <c r="B225" s="238"/>
      <c r="C225" s="239"/>
      <c r="D225" s="240" t="s">
        <v>161</v>
      </c>
      <c r="E225" s="241" t="s">
        <v>1</v>
      </c>
      <c r="F225" s="242" t="s">
        <v>279</v>
      </c>
      <c r="G225" s="239"/>
      <c r="H225" s="243">
        <v>1.8</v>
      </c>
      <c r="I225" s="244"/>
      <c r="J225" s="239"/>
      <c r="K225" s="239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161</v>
      </c>
      <c r="AU225" s="249" t="s">
        <v>152</v>
      </c>
      <c r="AV225" s="13" t="s">
        <v>89</v>
      </c>
      <c r="AW225" s="13" t="s">
        <v>32</v>
      </c>
      <c r="AX225" s="13" t="s">
        <v>76</v>
      </c>
      <c r="AY225" s="249" t="s">
        <v>151</v>
      </c>
    </row>
    <row r="226" s="13" customFormat="1">
      <c r="A226" s="13"/>
      <c r="B226" s="238"/>
      <c r="C226" s="239"/>
      <c r="D226" s="240" t="s">
        <v>161</v>
      </c>
      <c r="E226" s="241" t="s">
        <v>1</v>
      </c>
      <c r="F226" s="242" t="s">
        <v>280</v>
      </c>
      <c r="G226" s="239"/>
      <c r="H226" s="243">
        <v>1.0740000000000001</v>
      </c>
      <c r="I226" s="244"/>
      <c r="J226" s="239"/>
      <c r="K226" s="239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161</v>
      </c>
      <c r="AU226" s="249" t="s">
        <v>152</v>
      </c>
      <c r="AV226" s="13" t="s">
        <v>89</v>
      </c>
      <c r="AW226" s="13" t="s">
        <v>32</v>
      </c>
      <c r="AX226" s="13" t="s">
        <v>76</v>
      </c>
      <c r="AY226" s="249" t="s">
        <v>151</v>
      </c>
    </row>
    <row r="227" s="13" customFormat="1">
      <c r="A227" s="13"/>
      <c r="B227" s="238"/>
      <c r="C227" s="239"/>
      <c r="D227" s="240" t="s">
        <v>161</v>
      </c>
      <c r="E227" s="241" t="s">
        <v>1</v>
      </c>
      <c r="F227" s="242" t="s">
        <v>281</v>
      </c>
      <c r="G227" s="239"/>
      <c r="H227" s="243">
        <v>5.6200000000000001</v>
      </c>
      <c r="I227" s="244"/>
      <c r="J227" s="239"/>
      <c r="K227" s="239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161</v>
      </c>
      <c r="AU227" s="249" t="s">
        <v>152</v>
      </c>
      <c r="AV227" s="13" t="s">
        <v>89</v>
      </c>
      <c r="AW227" s="13" t="s">
        <v>32</v>
      </c>
      <c r="AX227" s="13" t="s">
        <v>76</v>
      </c>
      <c r="AY227" s="249" t="s">
        <v>151</v>
      </c>
    </row>
    <row r="228" s="13" customFormat="1">
      <c r="A228" s="13"/>
      <c r="B228" s="238"/>
      <c r="C228" s="239"/>
      <c r="D228" s="240" t="s">
        <v>161</v>
      </c>
      <c r="E228" s="241" t="s">
        <v>1</v>
      </c>
      <c r="F228" s="242" t="s">
        <v>282</v>
      </c>
      <c r="G228" s="239"/>
      <c r="H228" s="243">
        <v>1.0469999999999999</v>
      </c>
      <c r="I228" s="244"/>
      <c r="J228" s="239"/>
      <c r="K228" s="239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161</v>
      </c>
      <c r="AU228" s="249" t="s">
        <v>152</v>
      </c>
      <c r="AV228" s="13" t="s">
        <v>89</v>
      </c>
      <c r="AW228" s="13" t="s">
        <v>32</v>
      </c>
      <c r="AX228" s="13" t="s">
        <v>76</v>
      </c>
      <c r="AY228" s="249" t="s">
        <v>151</v>
      </c>
    </row>
    <row r="229" s="2" customFormat="1" ht="24.15" customHeight="1">
      <c r="A229" s="37"/>
      <c r="B229" s="38"/>
      <c r="C229" s="225" t="s">
        <v>309</v>
      </c>
      <c r="D229" s="225" t="s">
        <v>154</v>
      </c>
      <c r="E229" s="226" t="s">
        <v>310</v>
      </c>
      <c r="F229" s="227" t="s">
        <v>311</v>
      </c>
      <c r="G229" s="228" t="s">
        <v>179</v>
      </c>
      <c r="H229" s="229">
        <v>71.549999999999997</v>
      </c>
      <c r="I229" s="230"/>
      <c r="J229" s="231">
        <f>ROUND(I229*H229,2)</f>
        <v>0</v>
      </c>
      <c r="K229" s="227" t="s">
        <v>158</v>
      </c>
      <c r="L229" s="43"/>
      <c r="M229" s="232" t="s">
        <v>1</v>
      </c>
      <c r="N229" s="233" t="s">
        <v>42</v>
      </c>
      <c r="O229" s="90"/>
      <c r="P229" s="234">
        <f>O229*H229</f>
        <v>0</v>
      </c>
      <c r="Q229" s="234">
        <v>0.017000000000000001</v>
      </c>
      <c r="R229" s="234">
        <f>Q229*H229</f>
        <v>1.21635</v>
      </c>
      <c r="S229" s="234">
        <v>0</v>
      </c>
      <c r="T229" s="23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159</v>
      </c>
      <c r="AT229" s="236" t="s">
        <v>154</v>
      </c>
      <c r="AU229" s="236" t="s">
        <v>152</v>
      </c>
      <c r="AY229" s="16" t="s">
        <v>151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89</v>
      </c>
      <c r="BK229" s="237">
        <f>ROUND(I229*H229,2)</f>
        <v>0</v>
      </c>
      <c r="BL229" s="16" t="s">
        <v>159</v>
      </c>
      <c r="BM229" s="236" t="s">
        <v>312</v>
      </c>
    </row>
    <row r="230" s="13" customFormat="1">
      <c r="A230" s="13"/>
      <c r="B230" s="238"/>
      <c r="C230" s="239"/>
      <c r="D230" s="240" t="s">
        <v>161</v>
      </c>
      <c r="E230" s="241" t="s">
        <v>1</v>
      </c>
      <c r="F230" s="242" t="s">
        <v>313</v>
      </c>
      <c r="G230" s="239"/>
      <c r="H230" s="243">
        <v>71.549999999999997</v>
      </c>
      <c r="I230" s="244"/>
      <c r="J230" s="239"/>
      <c r="K230" s="239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161</v>
      </c>
      <c r="AU230" s="249" t="s">
        <v>152</v>
      </c>
      <c r="AV230" s="13" t="s">
        <v>89</v>
      </c>
      <c r="AW230" s="13" t="s">
        <v>32</v>
      </c>
      <c r="AX230" s="13" t="s">
        <v>76</v>
      </c>
      <c r="AY230" s="249" t="s">
        <v>151</v>
      </c>
    </row>
    <row r="231" s="2" customFormat="1" ht="24.15" customHeight="1">
      <c r="A231" s="37"/>
      <c r="B231" s="38"/>
      <c r="C231" s="225" t="s">
        <v>314</v>
      </c>
      <c r="D231" s="225" t="s">
        <v>154</v>
      </c>
      <c r="E231" s="226" t="s">
        <v>315</v>
      </c>
      <c r="F231" s="227" t="s">
        <v>316</v>
      </c>
      <c r="G231" s="228" t="s">
        <v>179</v>
      </c>
      <c r="H231" s="229">
        <v>146.75200000000001</v>
      </c>
      <c r="I231" s="230"/>
      <c r="J231" s="231">
        <f>ROUND(I231*H231,2)</f>
        <v>0</v>
      </c>
      <c r="K231" s="227" t="s">
        <v>158</v>
      </c>
      <c r="L231" s="43"/>
      <c r="M231" s="232" t="s">
        <v>1</v>
      </c>
      <c r="N231" s="233" t="s">
        <v>42</v>
      </c>
      <c r="O231" s="90"/>
      <c r="P231" s="234">
        <f>O231*H231</f>
        <v>0</v>
      </c>
      <c r="Q231" s="234">
        <v>0.017000000000000001</v>
      </c>
      <c r="R231" s="234">
        <f>Q231*H231</f>
        <v>2.4947840000000006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159</v>
      </c>
      <c r="AT231" s="236" t="s">
        <v>154</v>
      </c>
      <c r="AU231" s="236" t="s">
        <v>152</v>
      </c>
      <c r="AY231" s="16" t="s">
        <v>151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89</v>
      </c>
      <c r="BK231" s="237">
        <f>ROUND(I231*H231,2)</f>
        <v>0</v>
      </c>
      <c r="BL231" s="16" t="s">
        <v>159</v>
      </c>
      <c r="BM231" s="236" t="s">
        <v>317</v>
      </c>
    </row>
    <row r="232" s="13" customFormat="1">
      <c r="A232" s="13"/>
      <c r="B232" s="238"/>
      <c r="C232" s="239"/>
      <c r="D232" s="240" t="s">
        <v>161</v>
      </c>
      <c r="E232" s="241" t="s">
        <v>1</v>
      </c>
      <c r="F232" s="242" t="s">
        <v>298</v>
      </c>
      <c r="G232" s="239"/>
      <c r="H232" s="243">
        <v>9.6140000000000008</v>
      </c>
      <c r="I232" s="244"/>
      <c r="J232" s="239"/>
      <c r="K232" s="239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161</v>
      </c>
      <c r="AU232" s="249" t="s">
        <v>152</v>
      </c>
      <c r="AV232" s="13" t="s">
        <v>89</v>
      </c>
      <c r="AW232" s="13" t="s">
        <v>32</v>
      </c>
      <c r="AX232" s="13" t="s">
        <v>76</v>
      </c>
      <c r="AY232" s="249" t="s">
        <v>151</v>
      </c>
    </row>
    <row r="233" s="13" customFormat="1">
      <c r="A233" s="13"/>
      <c r="B233" s="238"/>
      <c r="C233" s="239"/>
      <c r="D233" s="240" t="s">
        <v>161</v>
      </c>
      <c r="E233" s="241" t="s">
        <v>1</v>
      </c>
      <c r="F233" s="242" t="s">
        <v>318</v>
      </c>
      <c r="G233" s="239"/>
      <c r="H233" s="243">
        <v>11.885</v>
      </c>
      <c r="I233" s="244"/>
      <c r="J233" s="239"/>
      <c r="K233" s="239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161</v>
      </c>
      <c r="AU233" s="249" t="s">
        <v>152</v>
      </c>
      <c r="AV233" s="13" t="s">
        <v>89</v>
      </c>
      <c r="AW233" s="13" t="s">
        <v>32</v>
      </c>
      <c r="AX233" s="13" t="s">
        <v>76</v>
      </c>
      <c r="AY233" s="249" t="s">
        <v>151</v>
      </c>
    </row>
    <row r="234" s="13" customFormat="1">
      <c r="A234" s="13"/>
      <c r="B234" s="238"/>
      <c r="C234" s="239"/>
      <c r="D234" s="240" t="s">
        <v>161</v>
      </c>
      <c r="E234" s="241" t="s">
        <v>1</v>
      </c>
      <c r="F234" s="242" t="s">
        <v>319</v>
      </c>
      <c r="G234" s="239"/>
      <c r="H234" s="243">
        <v>33.454000000000001</v>
      </c>
      <c r="I234" s="244"/>
      <c r="J234" s="239"/>
      <c r="K234" s="239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161</v>
      </c>
      <c r="AU234" s="249" t="s">
        <v>152</v>
      </c>
      <c r="AV234" s="13" t="s">
        <v>89</v>
      </c>
      <c r="AW234" s="13" t="s">
        <v>32</v>
      </c>
      <c r="AX234" s="13" t="s">
        <v>76</v>
      </c>
      <c r="AY234" s="249" t="s">
        <v>151</v>
      </c>
    </row>
    <row r="235" s="13" customFormat="1">
      <c r="A235" s="13"/>
      <c r="B235" s="238"/>
      <c r="C235" s="239"/>
      <c r="D235" s="240" t="s">
        <v>161</v>
      </c>
      <c r="E235" s="241" t="s">
        <v>1</v>
      </c>
      <c r="F235" s="242" t="s">
        <v>301</v>
      </c>
      <c r="G235" s="239"/>
      <c r="H235" s="243">
        <v>48.814999999999998</v>
      </c>
      <c r="I235" s="244"/>
      <c r="J235" s="239"/>
      <c r="K235" s="239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161</v>
      </c>
      <c r="AU235" s="249" t="s">
        <v>152</v>
      </c>
      <c r="AV235" s="13" t="s">
        <v>89</v>
      </c>
      <c r="AW235" s="13" t="s">
        <v>32</v>
      </c>
      <c r="AX235" s="13" t="s">
        <v>76</v>
      </c>
      <c r="AY235" s="249" t="s">
        <v>151</v>
      </c>
    </row>
    <row r="236" s="13" customFormat="1">
      <c r="A236" s="13"/>
      <c r="B236" s="238"/>
      <c r="C236" s="239"/>
      <c r="D236" s="240" t="s">
        <v>161</v>
      </c>
      <c r="E236" s="241" t="s">
        <v>1</v>
      </c>
      <c r="F236" s="242" t="s">
        <v>320</v>
      </c>
      <c r="G236" s="239"/>
      <c r="H236" s="243">
        <v>40.478000000000002</v>
      </c>
      <c r="I236" s="244"/>
      <c r="J236" s="239"/>
      <c r="K236" s="239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161</v>
      </c>
      <c r="AU236" s="249" t="s">
        <v>152</v>
      </c>
      <c r="AV236" s="13" t="s">
        <v>89</v>
      </c>
      <c r="AW236" s="13" t="s">
        <v>32</v>
      </c>
      <c r="AX236" s="13" t="s">
        <v>76</v>
      </c>
      <c r="AY236" s="249" t="s">
        <v>151</v>
      </c>
    </row>
    <row r="237" s="13" customFormat="1">
      <c r="A237" s="13"/>
      <c r="B237" s="238"/>
      <c r="C237" s="239"/>
      <c r="D237" s="240" t="s">
        <v>161</v>
      </c>
      <c r="E237" s="241" t="s">
        <v>1</v>
      </c>
      <c r="F237" s="242" t="s">
        <v>321</v>
      </c>
      <c r="G237" s="239"/>
      <c r="H237" s="243">
        <v>1.546</v>
      </c>
      <c r="I237" s="244"/>
      <c r="J237" s="239"/>
      <c r="K237" s="239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161</v>
      </c>
      <c r="AU237" s="249" t="s">
        <v>152</v>
      </c>
      <c r="AV237" s="13" t="s">
        <v>89</v>
      </c>
      <c r="AW237" s="13" t="s">
        <v>32</v>
      </c>
      <c r="AX237" s="13" t="s">
        <v>76</v>
      </c>
      <c r="AY237" s="249" t="s">
        <v>151</v>
      </c>
    </row>
    <row r="238" s="13" customFormat="1">
      <c r="A238" s="13"/>
      <c r="B238" s="238"/>
      <c r="C238" s="239"/>
      <c r="D238" s="240" t="s">
        <v>161</v>
      </c>
      <c r="E238" s="241" t="s">
        <v>1</v>
      </c>
      <c r="F238" s="242" t="s">
        <v>322</v>
      </c>
      <c r="G238" s="239"/>
      <c r="H238" s="243">
        <v>0.95999999999999996</v>
      </c>
      <c r="I238" s="244"/>
      <c r="J238" s="239"/>
      <c r="K238" s="239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161</v>
      </c>
      <c r="AU238" s="249" t="s">
        <v>152</v>
      </c>
      <c r="AV238" s="13" t="s">
        <v>89</v>
      </c>
      <c r="AW238" s="13" t="s">
        <v>32</v>
      </c>
      <c r="AX238" s="13" t="s">
        <v>76</v>
      </c>
      <c r="AY238" s="249" t="s">
        <v>151</v>
      </c>
    </row>
    <row r="239" s="2" customFormat="1" ht="24.15" customHeight="1">
      <c r="A239" s="37"/>
      <c r="B239" s="38"/>
      <c r="C239" s="225" t="s">
        <v>323</v>
      </c>
      <c r="D239" s="225" t="s">
        <v>154</v>
      </c>
      <c r="E239" s="226" t="s">
        <v>324</v>
      </c>
      <c r="F239" s="227" t="s">
        <v>325</v>
      </c>
      <c r="G239" s="228" t="s">
        <v>157</v>
      </c>
      <c r="H239" s="229">
        <v>1</v>
      </c>
      <c r="I239" s="230"/>
      <c r="J239" s="231">
        <f>ROUND(I239*H239,2)</f>
        <v>0</v>
      </c>
      <c r="K239" s="227" t="s">
        <v>158</v>
      </c>
      <c r="L239" s="43"/>
      <c r="M239" s="232" t="s">
        <v>1</v>
      </c>
      <c r="N239" s="233" t="s">
        <v>42</v>
      </c>
      <c r="O239" s="90"/>
      <c r="P239" s="234">
        <f>O239*H239</f>
        <v>0</v>
      </c>
      <c r="Q239" s="234">
        <v>0.0037599999999999999</v>
      </c>
      <c r="R239" s="234">
        <f>Q239*H239</f>
        <v>0.0037599999999999999</v>
      </c>
      <c r="S239" s="234">
        <v>0</v>
      </c>
      <c r="T239" s="23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6" t="s">
        <v>159</v>
      </c>
      <c r="AT239" s="236" t="s">
        <v>154</v>
      </c>
      <c r="AU239" s="236" t="s">
        <v>152</v>
      </c>
      <c r="AY239" s="16" t="s">
        <v>151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6" t="s">
        <v>89</v>
      </c>
      <c r="BK239" s="237">
        <f>ROUND(I239*H239,2)</f>
        <v>0</v>
      </c>
      <c r="BL239" s="16" t="s">
        <v>159</v>
      </c>
      <c r="BM239" s="236" t="s">
        <v>326</v>
      </c>
    </row>
    <row r="240" s="14" customFormat="1">
      <c r="A240" s="14"/>
      <c r="B240" s="250"/>
      <c r="C240" s="251"/>
      <c r="D240" s="240" t="s">
        <v>161</v>
      </c>
      <c r="E240" s="252" t="s">
        <v>1</v>
      </c>
      <c r="F240" s="253" t="s">
        <v>327</v>
      </c>
      <c r="G240" s="251"/>
      <c r="H240" s="252" t="s">
        <v>1</v>
      </c>
      <c r="I240" s="254"/>
      <c r="J240" s="251"/>
      <c r="K240" s="251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161</v>
      </c>
      <c r="AU240" s="259" t="s">
        <v>152</v>
      </c>
      <c r="AV240" s="14" t="s">
        <v>83</v>
      </c>
      <c r="AW240" s="14" t="s">
        <v>32</v>
      </c>
      <c r="AX240" s="14" t="s">
        <v>76</v>
      </c>
      <c r="AY240" s="259" t="s">
        <v>151</v>
      </c>
    </row>
    <row r="241" s="13" customFormat="1">
      <c r="A241" s="13"/>
      <c r="B241" s="238"/>
      <c r="C241" s="239"/>
      <c r="D241" s="240" t="s">
        <v>161</v>
      </c>
      <c r="E241" s="241" t="s">
        <v>1</v>
      </c>
      <c r="F241" s="242" t="s">
        <v>83</v>
      </c>
      <c r="G241" s="239"/>
      <c r="H241" s="243">
        <v>1</v>
      </c>
      <c r="I241" s="244"/>
      <c r="J241" s="239"/>
      <c r="K241" s="239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161</v>
      </c>
      <c r="AU241" s="249" t="s">
        <v>152</v>
      </c>
      <c r="AV241" s="13" t="s">
        <v>89</v>
      </c>
      <c r="AW241" s="13" t="s">
        <v>32</v>
      </c>
      <c r="AX241" s="13" t="s">
        <v>83</v>
      </c>
      <c r="AY241" s="249" t="s">
        <v>151</v>
      </c>
    </row>
    <row r="242" s="2" customFormat="1" ht="24.15" customHeight="1">
      <c r="A242" s="37"/>
      <c r="B242" s="38"/>
      <c r="C242" s="225" t="s">
        <v>328</v>
      </c>
      <c r="D242" s="225" t="s">
        <v>154</v>
      </c>
      <c r="E242" s="226" t="s">
        <v>329</v>
      </c>
      <c r="F242" s="227" t="s">
        <v>330</v>
      </c>
      <c r="G242" s="228" t="s">
        <v>157</v>
      </c>
      <c r="H242" s="229">
        <v>1</v>
      </c>
      <c r="I242" s="230"/>
      <c r="J242" s="231">
        <f>ROUND(I242*H242,2)</f>
        <v>0</v>
      </c>
      <c r="K242" s="227" t="s">
        <v>158</v>
      </c>
      <c r="L242" s="43"/>
      <c r="M242" s="232" t="s">
        <v>1</v>
      </c>
      <c r="N242" s="233" t="s">
        <v>42</v>
      </c>
      <c r="O242" s="90"/>
      <c r="P242" s="234">
        <f>O242*H242</f>
        <v>0</v>
      </c>
      <c r="Q242" s="234">
        <v>0.010200000000000001</v>
      </c>
      <c r="R242" s="234">
        <f>Q242*H242</f>
        <v>0.010200000000000001</v>
      </c>
      <c r="S242" s="234">
        <v>0</v>
      </c>
      <c r="T242" s="23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6" t="s">
        <v>159</v>
      </c>
      <c r="AT242" s="236" t="s">
        <v>154</v>
      </c>
      <c r="AU242" s="236" t="s">
        <v>152</v>
      </c>
      <c r="AY242" s="16" t="s">
        <v>151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6" t="s">
        <v>89</v>
      </c>
      <c r="BK242" s="237">
        <f>ROUND(I242*H242,2)</f>
        <v>0</v>
      </c>
      <c r="BL242" s="16" t="s">
        <v>159</v>
      </c>
      <c r="BM242" s="236" t="s">
        <v>331</v>
      </c>
    </row>
    <row r="243" s="14" customFormat="1">
      <c r="A243" s="14"/>
      <c r="B243" s="250"/>
      <c r="C243" s="251"/>
      <c r="D243" s="240" t="s">
        <v>161</v>
      </c>
      <c r="E243" s="252" t="s">
        <v>1</v>
      </c>
      <c r="F243" s="253" t="s">
        <v>327</v>
      </c>
      <c r="G243" s="251"/>
      <c r="H243" s="252" t="s">
        <v>1</v>
      </c>
      <c r="I243" s="254"/>
      <c r="J243" s="251"/>
      <c r="K243" s="251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161</v>
      </c>
      <c r="AU243" s="259" t="s">
        <v>152</v>
      </c>
      <c r="AV243" s="14" t="s">
        <v>83</v>
      </c>
      <c r="AW243" s="14" t="s">
        <v>32</v>
      </c>
      <c r="AX243" s="14" t="s">
        <v>76</v>
      </c>
      <c r="AY243" s="259" t="s">
        <v>151</v>
      </c>
    </row>
    <row r="244" s="13" customFormat="1">
      <c r="A244" s="13"/>
      <c r="B244" s="238"/>
      <c r="C244" s="239"/>
      <c r="D244" s="240" t="s">
        <v>161</v>
      </c>
      <c r="E244" s="241" t="s">
        <v>1</v>
      </c>
      <c r="F244" s="242" t="s">
        <v>83</v>
      </c>
      <c r="G244" s="239"/>
      <c r="H244" s="243">
        <v>1</v>
      </c>
      <c r="I244" s="244"/>
      <c r="J244" s="239"/>
      <c r="K244" s="239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161</v>
      </c>
      <c r="AU244" s="249" t="s">
        <v>152</v>
      </c>
      <c r="AV244" s="13" t="s">
        <v>89</v>
      </c>
      <c r="AW244" s="13" t="s">
        <v>32</v>
      </c>
      <c r="AX244" s="13" t="s">
        <v>83</v>
      </c>
      <c r="AY244" s="249" t="s">
        <v>151</v>
      </c>
    </row>
    <row r="245" s="2" customFormat="1" ht="16.5" customHeight="1">
      <c r="A245" s="37"/>
      <c r="B245" s="38"/>
      <c r="C245" s="225" t="s">
        <v>332</v>
      </c>
      <c r="D245" s="225" t="s">
        <v>154</v>
      </c>
      <c r="E245" s="226" t="s">
        <v>333</v>
      </c>
      <c r="F245" s="227" t="s">
        <v>334</v>
      </c>
      <c r="G245" s="228" t="s">
        <v>204</v>
      </c>
      <c r="H245" s="229">
        <v>23.699999999999999</v>
      </c>
      <c r="I245" s="230"/>
      <c r="J245" s="231">
        <f>ROUND(I245*H245,2)</f>
        <v>0</v>
      </c>
      <c r="K245" s="227" t="s">
        <v>233</v>
      </c>
      <c r="L245" s="43"/>
      <c r="M245" s="232" t="s">
        <v>1</v>
      </c>
      <c r="N245" s="233" t="s">
        <v>42</v>
      </c>
      <c r="O245" s="90"/>
      <c r="P245" s="234">
        <f>O245*H245</f>
        <v>0</v>
      </c>
      <c r="Q245" s="234">
        <v>0.00044000000000000002</v>
      </c>
      <c r="R245" s="234">
        <f>Q245*H245</f>
        <v>0.010428</v>
      </c>
      <c r="S245" s="234">
        <v>0</v>
      </c>
      <c r="T245" s="23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6" t="s">
        <v>159</v>
      </c>
      <c r="AT245" s="236" t="s">
        <v>154</v>
      </c>
      <c r="AU245" s="236" t="s">
        <v>152</v>
      </c>
      <c r="AY245" s="16" t="s">
        <v>151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6" t="s">
        <v>89</v>
      </c>
      <c r="BK245" s="237">
        <f>ROUND(I245*H245,2)</f>
        <v>0</v>
      </c>
      <c r="BL245" s="16" t="s">
        <v>159</v>
      </c>
      <c r="BM245" s="236" t="s">
        <v>335</v>
      </c>
    </row>
    <row r="246" s="14" customFormat="1">
      <c r="A246" s="14"/>
      <c r="B246" s="250"/>
      <c r="C246" s="251"/>
      <c r="D246" s="240" t="s">
        <v>161</v>
      </c>
      <c r="E246" s="252" t="s">
        <v>1</v>
      </c>
      <c r="F246" s="253" t="s">
        <v>336</v>
      </c>
      <c r="G246" s="251"/>
      <c r="H246" s="252" t="s">
        <v>1</v>
      </c>
      <c r="I246" s="254"/>
      <c r="J246" s="251"/>
      <c r="K246" s="251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161</v>
      </c>
      <c r="AU246" s="259" t="s">
        <v>152</v>
      </c>
      <c r="AV246" s="14" t="s">
        <v>83</v>
      </c>
      <c r="AW246" s="14" t="s">
        <v>32</v>
      </c>
      <c r="AX246" s="14" t="s">
        <v>76</v>
      </c>
      <c r="AY246" s="259" t="s">
        <v>151</v>
      </c>
    </row>
    <row r="247" s="13" customFormat="1">
      <c r="A247" s="13"/>
      <c r="B247" s="238"/>
      <c r="C247" s="239"/>
      <c r="D247" s="240" t="s">
        <v>161</v>
      </c>
      <c r="E247" s="241" t="s">
        <v>1</v>
      </c>
      <c r="F247" s="242" t="s">
        <v>337</v>
      </c>
      <c r="G247" s="239"/>
      <c r="H247" s="243">
        <v>23.699999999999999</v>
      </c>
      <c r="I247" s="244"/>
      <c r="J247" s="239"/>
      <c r="K247" s="239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161</v>
      </c>
      <c r="AU247" s="249" t="s">
        <v>152</v>
      </c>
      <c r="AV247" s="13" t="s">
        <v>89</v>
      </c>
      <c r="AW247" s="13" t="s">
        <v>32</v>
      </c>
      <c r="AX247" s="13" t="s">
        <v>76</v>
      </c>
      <c r="AY247" s="249" t="s">
        <v>151</v>
      </c>
    </row>
    <row r="248" s="2" customFormat="1" ht="24.15" customHeight="1">
      <c r="A248" s="37"/>
      <c r="B248" s="38"/>
      <c r="C248" s="225" t="s">
        <v>338</v>
      </c>
      <c r="D248" s="225" t="s">
        <v>154</v>
      </c>
      <c r="E248" s="226" t="s">
        <v>339</v>
      </c>
      <c r="F248" s="227" t="s">
        <v>340</v>
      </c>
      <c r="G248" s="228" t="s">
        <v>179</v>
      </c>
      <c r="H248" s="229">
        <v>10.037000000000001</v>
      </c>
      <c r="I248" s="230"/>
      <c r="J248" s="231">
        <f>ROUND(I248*H248,2)</f>
        <v>0</v>
      </c>
      <c r="K248" s="227" t="s">
        <v>158</v>
      </c>
      <c r="L248" s="43"/>
      <c r="M248" s="232" t="s">
        <v>1</v>
      </c>
      <c r="N248" s="233" t="s">
        <v>42</v>
      </c>
      <c r="O248" s="90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159</v>
      </c>
      <c r="AT248" s="236" t="s">
        <v>154</v>
      </c>
      <c r="AU248" s="236" t="s">
        <v>152</v>
      </c>
      <c r="AY248" s="16" t="s">
        <v>151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89</v>
      </c>
      <c r="BK248" s="237">
        <f>ROUND(I248*H248,2)</f>
        <v>0</v>
      </c>
      <c r="BL248" s="16" t="s">
        <v>159</v>
      </c>
      <c r="BM248" s="236" t="s">
        <v>341</v>
      </c>
    </row>
    <row r="249" s="14" customFormat="1">
      <c r="A249" s="14"/>
      <c r="B249" s="250"/>
      <c r="C249" s="251"/>
      <c r="D249" s="240" t="s">
        <v>161</v>
      </c>
      <c r="E249" s="252" t="s">
        <v>1</v>
      </c>
      <c r="F249" s="253" t="s">
        <v>342</v>
      </c>
      <c r="G249" s="251"/>
      <c r="H249" s="252" t="s">
        <v>1</v>
      </c>
      <c r="I249" s="254"/>
      <c r="J249" s="251"/>
      <c r="K249" s="251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161</v>
      </c>
      <c r="AU249" s="259" t="s">
        <v>152</v>
      </c>
      <c r="AV249" s="14" t="s">
        <v>83</v>
      </c>
      <c r="AW249" s="14" t="s">
        <v>32</v>
      </c>
      <c r="AX249" s="14" t="s">
        <v>76</v>
      </c>
      <c r="AY249" s="259" t="s">
        <v>151</v>
      </c>
    </row>
    <row r="250" s="13" customFormat="1">
      <c r="A250" s="13"/>
      <c r="B250" s="238"/>
      <c r="C250" s="239"/>
      <c r="D250" s="240" t="s">
        <v>161</v>
      </c>
      <c r="E250" s="241" t="s">
        <v>1</v>
      </c>
      <c r="F250" s="242" t="s">
        <v>343</v>
      </c>
      <c r="G250" s="239"/>
      <c r="H250" s="243">
        <v>10.037000000000001</v>
      </c>
      <c r="I250" s="244"/>
      <c r="J250" s="239"/>
      <c r="K250" s="239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161</v>
      </c>
      <c r="AU250" s="249" t="s">
        <v>152</v>
      </c>
      <c r="AV250" s="13" t="s">
        <v>89</v>
      </c>
      <c r="AW250" s="13" t="s">
        <v>32</v>
      </c>
      <c r="AX250" s="13" t="s">
        <v>76</v>
      </c>
      <c r="AY250" s="249" t="s">
        <v>151</v>
      </c>
    </row>
    <row r="251" s="12" customFormat="1" ht="20.88" customHeight="1">
      <c r="A251" s="12"/>
      <c r="B251" s="209"/>
      <c r="C251" s="210"/>
      <c r="D251" s="211" t="s">
        <v>75</v>
      </c>
      <c r="E251" s="223" t="s">
        <v>344</v>
      </c>
      <c r="F251" s="223" t="s">
        <v>345</v>
      </c>
      <c r="G251" s="210"/>
      <c r="H251" s="210"/>
      <c r="I251" s="213"/>
      <c r="J251" s="224">
        <f>BK251</f>
        <v>0</v>
      </c>
      <c r="K251" s="210"/>
      <c r="L251" s="215"/>
      <c r="M251" s="216"/>
      <c r="N251" s="217"/>
      <c r="O251" s="217"/>
      <c r="P251" s="218">
        <f>SUM(P252:P273)</f>
        <v>0</v>
      </c>
      <c r="Q251" s="217"/>
      <c r="R251" s="218">
        <f>SUM(R252:R273)</f>
        <v>2.8425181399999997</v>
      </c>
      <c r="S251" s="217"/>
      <c r="T251" s="219">
        <f>SUM(T252:T273)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0" t="s">
        <v>83</v>
      </c>
      <c r="AT251" s="221" t="s">
        <v>75</v>
      </c>
      <c r="AU251" s="221" t="s">
        <v>89</v>
      </c>
      <c r="AY251" s="220" t="s">
        <v>151</v>
      </c>
      <c r="BK251" s="222">
        <f>SUM(BK252:BK273)</f>
        <v>0</v>
      </c>
    </row>
    <row r="252" s="2" customFormat="1" ht="33" customHeight="1">
      <c r="A252" s="37"/>
      <c r="B252" s="38"/>
      <c r="C252" s="225" t="s">
        <v>346</v>
      </c>
      <c r="D252" s="225" t="s">
        <v>154</v>
      </c>
      <c r="E252" s="226" t="s">
        <v>347</v>
      </c>
      <c r="F252" s="227" t="s">
        <v>348</v>
      </c>
      <c r="G252" s="228" t="s">
        <v>167</v>
      </c>
      <c r="H252" s="229">
        <v>1.0569999999999999</v>
      </c>
      <c r="I252" s="230"/>
      <c r="J252" s="231">
        <f>ROUND(I252*H252,2)</f>
        <v>0</v>
      </c>
      <c r="K252" s="227" t="s">
        <v>158</v>
      </c>
      <c r="L252" s="43"/>
      <c r="M252" s="232" t="s">
        <v>1</v>
      </c>
      <c r="N252" s="233" t="s">
        <v>42</v>
      </c>
      <c r="O252" s="90"/>
      <c r="P252" s="234">
        <f>O252*H252</f>
        <v>0</v>
      </c>
      <c r="Q252" s="234">
        <v>2.3010199999999998</v>
      </c>
      <c r="R252" s="234">
        <f>Q252*H252</f>
        <v>2.4321781399999995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159</v>
      </c>
      <c r="AT252" s="236" t="s">
        <v>154</v>
      </c>
      <c r="AU252" s="236" t="s">
        <v>152</v>
      </c>
      <c r="AY252" s="16" t="s">
        <v>151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89</v>
      </c>
      <c r="BK252" s="237">
        <f>ROUND(I252*H252,2)</f>
        <v>0</v>
      </c>
      <c r="BL252" s="16" t="s">
        <v>159</v>
      </c>
      <c r="BM252" s="236" t="s">
        <v>349</v>
      </c>
    </row>
    <row r="253" s="14" customFormat="1">
      <c r="A253" s="14"/>
      <c r="B253" s="250"/>
      <c r="C253" s="251"/>
      <c r="D253" s="240" t="s">
        <v>161</v>
      </c>
      <c r="E253" s="252" t="s">
        <v>1</v>
      </c>
      <c r="F253" s="253" t="s">
        <v>350</v>
      </c>
      <c r="G253" s="251"/>
      <c r="H253" s="252" t="s">
        <v>1</v>
      </c>
      <c r="I253" s="254"/>
      <c r="J253" s="251"/>
      <c r="K253" s="251"/>
      <c r="L253" s="255"/>
      <c r="M253" s="256"/>
      <c r="N253" s="257"/>
      <c r="O253" s="257"/>
      <c r="P253" s="257"/>
      <c r="Q253" s="257"/>
      <c r="R253" s="257"/>
      <c r="S253" s="257"/>
      <c r="T253" s="25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9" t="s">
        <v>161</v>
      </c>
      <c r="AU253" s="259" t="s">
        <v>152</v>
      </c>
      <c r="AV253" s="14" t="s">
        <v>83</v>
      </c>
      <c r="AW253" s="14" t="s">
        <v>32</v>
      </c>
      <c r="AX253" s="14" t="s">
        <v>76</v>
      </c>
      <c r="AY253" s="259" t="s">
        <v>151</v>
      </c>
    </row>
    <row r="254" s="13" customFormat="1">
      <c r="A254" s="13"/>
      <c r="B254" s="238"/>
      <c r="C254" s="239"/>
      <c r="D254" s="240" t="s">
        <v>161</v>
      </c>
      <c r="E254" s="241" t="s">
        <v>1</v>
      </c>
      <c r="F254" s="242" t="s">
        <v>351</v>
      </c>
      <c r="G254" s="239"/>
      <c r="H254" s="243">
        <v>1.0569999999999999</v>
      </c>
      <c r="I254" s="244"/>
      <c r="J254" s="239"/>
      <c r="K254" s="239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161</v>
      </c>
      <c r="AU254" s="249" t="s">
        <v>152</v>
      </c>
      <c r="AV254" s="13" t="s">
        <v>89</v>
      </c>
      <c r="AW254" s="13" t="s">
        <v>32</v>
      </c>
      <c r="AX254" s="13" t="s">
        <v>76</v>
      </c>
      <c r="AY254" s="249" t="s">
        <v>151</v>
      </c>
    </row>
    <row r="255" s="2" customFormat="1" ht="24.15" customHeight="1">
      <c r="A255" s="37"/>
      <c r="B255" s="38"/>
      <c r="C255" s="225" t="s">
        <v>352</v>
      </c>
      <c r="D255" s="225" t="s">
        <v>154</v>
      </c>
      <c r="E255" s="226" t="s">
        <v>353</v>
      </c>
      <c r="F255" s="227" t="s">
        <v>354</v>
      </c>
      <c r="G255" s="228" t="s">
        <v>167</v>
      </c>
      <c r="H255" s="229">
        <v>1.0569999999999999</v>
      </c>
      <c r="I255" s="230"/>
      <c r="J255" s="231">
        <f>ROUND(I255*H255,2)</f>
        <v>0</v>
      </c>
      <c r="K255" s="227" t="s">
        <v>158</v>
      </c>
      <c r="L255" s="43"/>
      <c r="M255" s="232" t="s">
        <v>1</v>
      </c>
      <c r="N255" s="233" t="s">
        <v>42</v>
      </c>
      <c r="O255" s="90"/>
      <c r="P255" s="234">
        <f>O255*H255</f>
        <v>0</v>
      </c>
      <c r="Q255" s="234">
        <v>0</v>
      </c>
      <c r="R255" s="234">
        <f>Q255*H255</f>
        <v>0</v>
      </c>
      <c r="S255" s="234">
        <v>0</v>
      </c>
      <c r="T255" s="23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6" t="s">
        <v>159</v>
      </c>
      <c r="AT255" s="236" t="s">
        <v>154</v>
      </c>
      <c r="AU255" s="236" t="s">
        <v>152</v>
      </c>
      <c r="AY255" s="16" t="s">
        <v>151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6" t="s">
        <v>89</v>
      </c>
      <c r="BK255" s="237">
        <f>ROUND(I255*H255,2)</f>
        <v>0</v>
      </c>
      <c r="BL255" s="16" t="s">
        <v>159</v>
      </c>
      <c r="BM255" s="236" t="s">
        <v>355</v>
      </c>
    </row>
    <row r="256" s="14" customFormat="1">
      <c r="A256" s="14"/>
      <c r="B256" s="250"/>
      <c r="C256" s="251"/>
      <c r="D256" s="240" t="s">
        <v>161</v>
      </c>
      <c r="E256" s="252" t="s">
        <v>1</v>
      </c>
      <c r="F256" s="253" t="s">
        <v>350</v>
      </c>
      <c r="G256" s="251"/>
      <c r="H256" s="252" t="s">
        <v>1</v>
      </c>
      <c r="I256" s="254"/>
      <c r="J256" s="251"/>
      <c r="K256" s="251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161</v>
      </c>
      <c r="AU256" s="259" t="s">
        <v>152</v>
      </c>
      <c r="AV256" s="14" t="s">
        <v>83</v>
      </c>
      <c r="AW256" s="14" t="s">
        <v>32</v>
      </c>
      <c r="AX256" s="14" t="s">
        <v>76</v>
      </c>
      <c r="AY256" s="259" t="s">
        <v>151</v>
      </c>
    </row>
    <row r="257" s="13" customFormat="1">
      <c r="A257" s="13"/>
      <c r="B257" s="238"/>
      <c r="C257" s="239"/>
      <c r="D257" s="240" t="s">
        <v>161</v>
      </c>
      <c r="E257" s="241" t="s">
        <v>1</v>
      </c>
      <c r="F257" s="242" t="s">
        <v>351</v>
      </c>
      <c r="G257" s="239"/>
      <c r="H257" s="243">
        <v>1.0569999999999999</v>
      </c>
      <c r="I257" s="244"/>
      <c r="J257" s="239"/>
      <c r="K257" s="239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161</v>
      </c>
      <c r="AU257" s="249" t="s">
        <v>152</v>
      </c>
      <c r="AV257" s="13" t="s">
        <v>89</v>
      </c>
      <c r="AW257" s="13" t="s">
        <v>32</v>
      </c>
      <c r="AX257" s="13" t="s">
        <v>76</v>
      </c>
      <c r="AY257" s="249" t="s">
        <v>151</v>
      </c>
    </row>
    <row r="258" s="2" customFormat="1" ht="37.8" customHeight="1">
      <c r="A258" s="37"/>
      <c r="B258" s="38"/>
      <c r="C258" s="225" t="s">
        <v>356</v>
      </c>
      <c r="D258" s="225" t="s">
        <v>154</v>
      </c>
      <c r="E258" s="226" t="s">
        <v>357</v>
      </c>
      <c r="F258" s="227" t="s">
        <v>358</v>
      </c>
      <c r="G258" s="228" t="s">
        <v>179</v>
      </c>
      <c r="H258" s="229">
        <v>34.072000000000003</v>
      </c>
      <c r="I258" s="230"/>
      <c r="J258" s="231">
        <f>ROUND(I258*H258,2)</f>
        <v>0</v>
      </c>
      <c r="K258" s="227" t="s">
        <v>233</v>
      </c>
      <c r="L258" s="43"/>
      <c r="M258" s="232" t="s">
        <v>1</v>
      </c>
      <c r="N258" s="233" t="s">
        <v>42</v>
      </c>
      <c r="O258" s="90"/>
      <c r="P258" s="234">
        <f>O258*H258</f>
        <v>0</v>
      </c>
      <c r="Q258" s="234">
        <v>0</v>
      </c>
      <c r="R258" s="234">
        <f>Q258*H258</f>
        <v>0</v>
      </c>
      <c r="S258" s="234">
        <v>0</v>
      </c>
      <c r="T258" s="23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6" t="s">
        <v>159</v>
      </c>
      <c r="AT258" s="236" t="s">
        <v>154</v>
      </c>
      <c r="AU258" s="236" t="s">
        <v>152</v>
      </c>
      <c r="AY258" s="16" t="s">
        <v>151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6" t="s">
        <v>89</v>
      </c>
      <c r="BK258" s="237">
        <f>ROUND(I258*H258,2)</f>
        <v>0</v>
      </c>
      <c r="BL258" s="16" t="s">
        <v>159</v>
      </c>
      <c r="BM258" s="236" t="s">
        <v>359</v>
      </c>
    </row>
    <row r="259" s="14" customFormat="1">
      <c r="A259" s="14"/>
      <c r="B259" s="250"/>
      <c r="C259" s="251"/>
      <c r="D259" s="240" t="s">
        <v>161</v>
      </c>
      <c r="E259" s="252" t="s">
        <v>1</v>
      </c>
      <c r="F259" s="253" t="s">
        <v>360</v>
      </c>
      <c r="G259" s="251"/>
      <c r="H259" s="252" t="s">
        <v>1</v>
      </c>
      <c r="I259" s="254"/>
      <c r="J259" s="251"/>
      <c r="K259" s="251"/>
      <c r="L259" s="255"/>
      <c r="M259" s="256"/>
      <c r="N259" s="257"/>
      <c r="O259" s="257"/>
      <c r="P259" s="257"/>
      <c r="Q259" s="257"/>
      <c r="R259" s="257"/>
      <c r="S259" s="257"/>
      <c r="T259" s="25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9" t="s">
        <v>161</v>
      </c>
      <c r="AU259" s="259" t="s">
        <v>152</v>
      </c>
      <c r="AV259" s="14" t="s">
        <v>83</v>
      </c>
      <c r="AW259" s="14" t="s">
        <v>32</v>
      </c>
      <c r="AX259" s="14" t="s">
        <v>76</v>
      </c>
      <c r="AY259" s="259" t="s">
        <v>151</v>
      </c>
    </row>
    <row r="260" s="13" customFormat="1">
      <c r="A260" s="13"/>
      <c r="B260" s="238"/>
      <c r="C260" s="239"/>
      <c r="D260" s="240" t="s">
        <v>161</v>
      </c>
      <c r="E260" s="241" t="s">
        <v>1</v>
      </c>
      <c r="F260" s="242" t="s">
        <v>361</v>
      </c>
      <c r="G260" s="239"/>
      <c r="H260" s="243">
        <v>12.694000000000001</v>
      </c>
      <c r="I260" s="244"/>
      <c r="J260" s="239"/>
      <c r="K260" s="239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161</v>
      </c>
      <c r="AU260" s="249" t="s">
        <v>152</v>
      </c>
      <c r="AV260" s="13" t="s">
        <v>89</v>
      </c>
      <c r="AW260" s="13" t="s">
        <v>32</v>
      </c>
      <c r="AX260" s="13" t="s">
        <v>76</v>
      </c>
      <c r="AY260" s="249" t="s">
        <v>151</v>
      </c>
    </row>
    <row r="261" s="14" customFormat="1">
      <c r="A261" s="14"/>
      <c r="B261" s="250"/>
      <c r="C261" s="251"/>
      <c r="D261" s="240" t="s">
        <v>161</v>
      </c>
      <c r="E261" s="252" t="s">
        <v>1</v>
      </c>
      <c r="F261" s="253" t="s">
        <v>362</v>
      </c>
      <c r="G261" s="251"/>
      <c r="H261" s="252" t="s">
        <v>1</v>
      </c>
      <c r="I261" s="254"/>
      <c r="J261" s="251"/>
      <c r="K261" s="251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161</v>
      </c>
      <c r="AU261" s="259" t="s">
        <v>152</v>
      </c>
      <c r="AV261" s="14" t="s">
        <v>83</v>
      </c>
      <c r="AW261" s="14" t="s">
        <v>32</v>
      </c>
      <c r="AX261" s="14" t="s">
        <v>76</v>
      </c>
      <c r="AY261" s="259" t="s">
        <v>151</v>
      </c>
    </row>
    <row r="262" s="13" customFormat="1">
      <c r="A262" s="13"/>
      <c r="B262" s="238"/>
      <c r="C262" s="239"/>
      <c r="D262" s="240" t="s">
        <v>161</v>
      </c>
      <c r="E262" s="241" t="s">
        <v>1</v>
      </c>
      <c r="F262" s="242" t="s">
        <v>363</v>
      </c>
      <c r="G262" s="239"/>
      <c r="H262" s="243">
        <v>8.4749999999999996</v>
      </c>
      <c r="I262" s="244"/>
      <c r="J262" s="239"/>
      <c r="K262" s="239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161</v>
      </c>
      <c r="AU262" s="249" t="s">
        <v>152</v>
      </c>
      <c r="AV262" s="13" t="s">
        <v>89</v>
      </c>
      <c r="AW262" s="13" t="s">
        <v>32</v>
      </c>
      <c r="AX262" s="13" t="s">
        <v>76</v>
      </c>
      <c r="AY262" s="249" t="s">
        <v>151</v>
      </c>
    </row>
    <row r="263" s="14" customFormat="1">
      <c r="A263" s="14"/>
      <c r="B263" s="250"/>
      <c r="C263" s="251"/>
      <c r="D263" s="240" t="s">
        <v>161</v>
      </c>
      <c r="E263" s="252" t="s">
        <v>1</v>
      </c>
      <c r="F263" s="253" t="s">
        <v>364</v>
      </c>
      <c r="G263" s="251"/>
      <c r="H263" s="252" t="s">
        <v>1</v>
      </c>
      <c r="I263" s="254"/>
      <c r="J263" s="251"/>
      <c r="K263" s="251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161</v>
      </c>
      <c r="AU263" s="259" t="s">
        <v>152</v>
      </c>
      <c r="AV263" s="14" t="s">
        <v>83</v>
      </c>
      <c r="AW263" s="14" t="s">
        <v>32</v>
      </c>
      <c r="AX263" s="14" t="s">
        <v>76</v>
      </c>
      <c r="AY263" s="259" t="s">
        <v>151</v>
      </c>
    </row>
    <row r="264" s="13" customFormat="1">
      <c r="A264" s="13"/>
      <c r="B264" s="238"/>
      <c r="C264" s="239"/>
      <c r="D264" s="240" t="s">
        <v>161</v>
      </c>
      <c r="E264" s="241" t="s">
        <v>1</v>
      </c>
      <c r="F264" s="242" t="s">
        <v>365</v>
      </c>
      <c r="G264" s="239"/>
      <c r="H264" s="243">
        <v>12.903000000000001</v>
      </c>
      <c r="I264" s="244"/>
      <c r="J264" s="239"/>
      <c r="K264" s="239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161</v>
      </c>
      <c r="AU264" s="249" t="s">
        <v>152</v>
      </c>
      <c r="AV264" s="13" t="s">
        <v>89</v>
      </c>
      <c r="AW264" s="13" t="s">
        <v>32</v>
      </c>
      <c r="AX264" s="13" t="s">
        <v>76</v>
      </c>
      <c r="AY264" s="249" t="s">
        <v>151</v>
      </c>
    </row>
    <row r="265" s="2" customFormat="1" ht="16.5" customHeight="1">
      <c r="A265" s="37"/>
      <c r="B265" s="38"/>
      <c r="C265" s="225" t="s">
        <v>366</v>
      </c>
      <c r="D265" s="225" t="s">
        <v>154</v>
      </c>
      <c r="E265" s="226" t="s">
        <v>367</v>
      </c>
      <c r="F265" s="227" t="s">
        <v>368</v>
      </c>
      <c r="G265" s="228" t="s">
        <v>167</v>
      </c>
      <c r="H265" s="229">
        <v>0.97699999999999998</v>
      </c>
      <c r="I265" s="230"/>
      <c r="J265" s="231">
        <f>ROUND(I265*H265,2)</f>
        <v>0</v>
      </c>
      <c r="K265" s="227" t="s">
        <v>158</v>
      </c>
      <c r="L265" s="43"/>
      <c r="M265" s="232" t="s">
        <v>1</v>
      </c>
      <c r="N265" s="233" t="s">
        <v>42</v>
      </c>
      <c r="O265" s="90"/>
      <c r="P265" s="234">
        <f>O265*H265</f>
        <v>0</v>
      </c>
      <c r="Q265" s="234">
        <v>0.41999999999999998</v>
      </c>
      <c r="R265" s="234">
        <f>Q265*H265</f>
        <v>0.41033999999999998</v>
      </c>
      <c r="S265" s="234">
        <v>0</v>
      </c>
      <c r="T265" s="23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6" t="s">
        <v>159</v>
      </c>
      <c r="AT265" s="236" t="s">
        <v>154</v>
      </c>
      <c r="AU265" s="236" t="s">
        <v>152</v>
      </c>
      <c r="AY265" s="16" t="s">
        <v>151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6" t="s">
        <v>89</v>
      </c>
      <c r="BK265" s="237">
        <f>ROUND(I265*H265,2)</f>
        <v>0</v>
      </c>
      <c r="BL265" s="16" t="s">
        <v>159</v>
      </c>
      <c r="BM265" s="236" t="s">
        <v>369</v>
      </c>
    </row>
    <row r="266" s="14" customFormat="1">
      <c r="A266" s="14"/>
      <c r="B266" s="250"/>
      <c r="C266" s="251"/>
      <c r="D266" s="240" t="s">
        <v>161</v>
      </c>
      <c r="E266" s="252" t="s">
        <v>1</v>
      </c>
      <c r="F266" s="253" t="s">
        <v>370</v>
      </c>
      <c r="G266" s="251"/>
      <c r="H266" s="252" t="s">
        <v>1</v>
      </c>
      <c r="I266" s="254"/>
      <c r="J266" s="251"/>
      <c r="K266" s="251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161</v>
      </c>
      <c r="AU266" s="259" t="s">
        <v>152</v>
      </c>
      <c r="AV266" s="14" t="s">
        <v>83</v>
      </c>
      <c r="AW266" s="14" t="s">
        <v>32</v>
      </c>
      <c r="AX266" s="14" t="s">
        <v>76</v>
      </c>
      <c r="AY266" s="259" t="s">
        <v>151</v>
      </c>
    </row>
    <row r="267" s="14" customFormat="1">
      <c r="A267" s="14"/>
      <c r="B267" s="250"/>
      <c r="C267" s="251"/>
      <c r="D267" s="240" t="s">
        <v>161</v>
      </c>
      <c r="E267" s="252" t="s">
        <v>1</v>
      </c>
      <c r="F267" s="253" t="s">
        <v>272</v>
      </c>
      <c r="G267" s="251"/>
      <c r="H267" s="252" t="s">
        <v>1</v>
      </c>
      <c r="I267" s="254"/>
      <c r="J267" s="251"/>
      <c r="K267" s="251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161</v>
      </c>
      <c r="AU267" s="259" t="s">
        <v>152</v>
      </c>
      <c r="AV267" s="14" t="s">
        <v>83</v>
      </c>
      <c r="AW267" s="14" t="s">
        <v>32</v>
      </c>
      <c r="AX267" s="14" t="s">
        <v>76</v>
      </c>
      <c r="AY267" s="259" t="s">
        <v>151</v>
      </c>
    </row>
    <row r="268" s="14" customFormat="1">
      <c r="A268" s="14"/>
      <c r="B268" s="250"/>
      <c r="C268" s="251"/>
      <c r="D268" s="240" t="s">
        <v>161</v>
      </c>
      <c r="E268" s="252" t="s">
        <v>1</v>
      </c>
      <c r="F268" s="253" t="s">
        <v>371</v>
      </c>
      <c r="G268" s="251"/>
      <c r="H268" s="252" t="s">
        <v>1</v>
      </c>
      <c r="I268" s="254"/>
      <c r="J268" s="251"/>
      <c r="K268" s="251"/>
      <c r="L268" s="255"/>
      <c r="M268" s="256"/>
      <c r="N268" s="257"/>
      <c r="O268" s="257"/>
      <c r="P268" s="257"/>
      <c r="Q268" s="257"/>
      <c r="R268" s="257"/>
      <c r="S268" s="257"/>
      <c r="T268" s="25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9" t="s">
        <v>161</v>
      </c>
      <c r="AU268" s="259" t="s">
        <v>152</v>
      </c>
      <c r="AV268" s="14" t="s">
        <v>83</v>
      </c>
      <c r="AW268" s="14" t="s">
        <v>32</v>
      </c>
      <c r="AX268" s="14" t="s">
        <v>76</v>
      </c>
      <c r="AY268" s="259" t="s">
        <v>151</v>
      </c>
    </row>
    <row r="269" s="13" customFormat="1">
      <c r="A269" s="13"/>
      <c r="B269" s="238"/>
      <c r="C269" s="239"/>
      <c r="D269" s="240" t="s">
        <v>161</v>
      </c>
      <c r="E269" s="241" t="s">
        <v>1</v>
      </c>
      <c r="F269" s="242" t="s">
        <v>372</v>
      </c>
      <c r="G269" s="239"/>
      <c r="H269" s="243">
        <v>0.42799999999999999</v>
      </c>
      <c r="I269" s="244"/>
      <c r="J269" s="239"/>
      <c r="K269" s="239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161</v>
      </c>
      <c r="AU269" s="249" t="s">
        <v>152</v>
      </c>
      <c r="AV269" s="13" t="s">
        <v>89</v>
      </c>
      <c r="AW269" s="13" t="s">
        <v>32</v>
      </c>
      <c r="AX269" s="13" t="s">
        <v>76</v>
      </c>
      <c r="AY269" s="249" t="s">
        <v>151</v>
      </c>
    </row>
    <row r="270" s="13" customFormat="1">
      <c r="A270" s="13"/>
      <c r="B270" s="238"/>
      <c r="C270" s="239"/>
      <c r="D270" s="240" t="s">
        <v>161</v>
      </c>
      <c r="E270" s="241" t="s">
        <v>1</v>
      </c>
      <c r="F270" s="242" t="s">
        <v>373</v>
      </c>
      <c r="G270" s="239"/>
      <c r="H270" s="243">
        <v>0.22700000000000001</v>
      </c>
      <c r="I270" s="244"/>
      <c r="J270" s="239"/>
      <c r="K270" s="239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161</v>
      </c>
      <c r="AU270" s="249" t="s">
        <v>152</v>
      </c>
      <c r="AV270" s="13" t="s">
        <v>89</v>
      </c>
      <c r="AW270" s="13" t="s">
        <v>32</v>
      </c>
      <c r="AX270" s="13" t="s">
        <v>76</v>
      </c>
      <c r="AY270" s="249" t="s">
        <v>151</v>
      </c>
    </row>
    <row r="271" s="14" customFormat="1">
      <c r="A271" s="14"/>
      <c r="B271" s="250"/>
      <c r="C271" s="251"/>
      <c r="D271" s="240" t="s">
        <v>161</v>
      </c>
      <c r="E271" s="252" t="s">
        <v>1</v>
      </c>
      <c r="F271" s="253" t="s">
        <v>374</v>
      </c>
      <c r="G271" s="251"/>
      <c r="H271" s="252" t="s">
        <v>1</v>
      </c>
      <c r="I271" s="254"/>
      <c r="J271" s="251"/>
      <c r="K271" s="251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161</v>
      </c>
      <c r="AU271" s="259" t="s">
        <v>152</v>
      </c>
      <c r="AV271" s="14" t="s">
        <v>83</v>
      </c>
      <c r="AW271" s="14" t="s">
        <v>32</v>
      </c>
      <c r="AX271" s="14" t="s">
        <v>76</v>
      </c>
      <c r="AY271" s="259" t="s">
        <v>151</v>
      </c>
    </row>
    <row r="272" s="13" customFormat="1">
      <c r="A272" s="13"/>
      <c r="B272" s="238"/>
      <c r="C272" s="239"/>
      <c r="D272" s="240" t="s">
        <v>161</v>
      </c>
      <c r="E272" s="241" t="s">
        <v>1</v>
      </c>
      <c r="F272" s="242" t="s">
        <v>375</v>
      </c>
      <c r="G272" s="239"/>
      <c r="H272" s="243">
        <v>0.112</v>
      </c>
      <c r="I272" s="244"/>
      <c r="J272" s="239"/>
      <c r="K272" s="239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161</v>
      </c>
      <c r="AU272" s="249" t="s">
        <v>152</v>
      </c>
      <c r="AV272" s="13" t="s">
        <v>89</v>
      </c>
      <c r="AW272" s="13" t="s">
        <v>32</v>
      </c>
      <c r="AX272" s="13" t="s">
        <v>76</v>
      </c>
      <c r="AY272" s="249" t="s">
        <v>151</v>
      </c>
    </row>
    <row r="273" s="13" customFormat="1">
      <c r="A273" s="13"/>
      <c r="B273" s="238"/>
      <c r="C273" s="239"/>
      <c r="D273" s="240" t="s">
        <v>161</v>
      </c>
      <c r="E273" s="241" t="s">
        <v>1</v>
      </c>
      <c r="F273" s="242" t="s">
        <v>376</v>
      </c>
      <c r="G273" s="239"/>
      <c r="H273" s="243">
        <v>0.20999999999999999</v>
      </c>
      <c r="I273" s="244"/>
      <c r="J273" s="239"/>
      <c r="K273" s="239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161</v>
      </c>
      <c r="AU273" s="249" t="s">
        <v>152</v>
      </c>
      <c r="AV273" s="13" t="s">
        <v>89</v>
      </c>
      <c r="AW273" s="13" t="s">
        <v>32</v>
      </c>
      <c r="AX273" s="13" t="s">
        <v>76</v>
      </c>
      <c r="AY273" s="249" t="s">
        <v>151</v>
      </c>
    </row>
    <row r="274" s="12" customFormat="1" ht="22.8" customHeight="1">
      <c r="A274" s="12"/>
      <c r="B274" s="209"/>
      <c r="C274" s="210"/>
      <c r="D274" s="211" t="s">
        <v>75</v>
      </c>
      <c r="E274" s="223" t="s">
        <v>201</v>
      </c>
      <c r="F274" s="223" t="s">
        <v>377</v>
      </c>
      <c r="G274" s="210"/>
      <c r="H274" s="210"/>
      <c r="I274" s="213"/>
      <c r="J274" s="224">
        <f>BK274</f>
        <v>0</v>
      </c>
      <c r="K274" s="210"/>
      <c r="L274" s="215"/>
      <c r="M274" s="216"/>
      <c r="N274" s="217"/>
      <c r="O274" s="217"/>
      <c r="P274" s="218">
        <f>P275+P280+P288</f>
        <v>0</v>
      </c>
      <c r="Q274" s="217"/>
      <c r="R274" s="218">
        <f>R275+R280+R288</f>
        <v>0.087655250000000004</v>
      </c>
      <c r="S274" s="217"/>
      <c r="T274" s="219">
        <f>T275+T280+T288</f>
        <v>3.1179006199999999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0" t="s">
        <v>83</v>
      </c>
      <c r="AT274" s="221" t="s">
        <v>75</v>
      </c>
      <c r="AU274" s="221" t="s">
        <v>83</v>
      </c>
      <c r="AY274" s="220" t="s">
        <v>151</v>
      </c>
      <c r="BK274" s="222">
        <f>BK275+BK280+BK288</f>
        <v>0</v>
      </c>
    </row>
    <row r="275" s="12" customFormat="1" ht="20.88" customHeight="1">
      <c r="A275" s="12"/>
      <c r="B275" s="209"/>
      <c r="C275" s="210"/>
      <c r="D275" s="211" t="s">
        <v>75</v>
      </c>
      <c r="E275" s="223" t="s">
        <v>378</v>
      </c>
      <c r="F275" s="223" t="s">
        <v>379</v>
      </c>
      <c r="G275" s="210"/>
      <c r="H275" s="210"/>
      <c r="I275" s="213"/>
      <c r="J275" s="224">
        <f>BK275</f>
        <v>0</v>
      </c>
      <c r="K275" s="210"/>
      <c r="L275" s="215"/>
      <c r="M275" s="216"/>
      <c r="N275" s="217"/>
      <c r="O275" s="217"/>
      <c r="P275" s="218">
        <f>SUM(P276:P279)</f>
        <v>0</v>
      </c>
      <c r="Q275" s="217"/>
      <c r="R275" s="218">
        <f>SUM(R276:R279)</f>
        <v>0.013952249999999999</v>
      </c>
      <c r="S275" s="217"/>
      <c r="T275" s="219">
        <f>SUM(T276:T279)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0" t="s">
        <v>83</v>
      </c>
      <c r="AT275" s="221" t="s">
        <v>75</v>
      </c>
      <c r="AU275" s="221" t="s">
        <v>89</v>
      </c>
      <c r="AY275" s="220" t="s">
        <v>151</v>
      </c>
      <c r="BK275" s="222">
        <f>SUM(BK276:BK279)</f>
        <v>0</v>
      </c>
    </row>
    <row r="276" s="2" customFormat="1" ht="33" customHeight="1">
      <c r="A276" s="37"/>
      <c r="B276" s="38"/>
      <c r="C276" s="225" t="s">
        <v>380</v>
      </c>
      <c r="D276" s="225" t="s">
        <v>154</v>
      </c>
      <c r="E276" s="226" t="s">
        <v>381</v>
      </c>
      <c r="F276" s="227" t="s">
        <v>382</v>
      </c>
      <c r="G276" s="228" t="s">
        <v>179</v>
      </c>
      <c r="H276" s="229">
        <v>107.325</v>
      </c>
      <c r="I276" s="230"/>
      <c r="J276" s="231">
        <f>ROUND(I276*H276,2)</f>
        <v>0</v>
      </c>
      <c r="K276" s="227" t="s">
        <v>158</v>
      </c>
      <c r="L276" s="43"/>
      <c r="M276" s="232" t="s">
        <v>1</v>
      </c>
      <c r="N276" s="233" t="s">
        <v>42</v>
      </c>
      <c r="O276" s="90"/>
      <c r="P276" s="234">
        <f>O276*H276</f>
        <v>0</v>
      </c>
      <c r="Q276" s="234">
        <v>0.00012999999999999999</v>
      </c>
      <c r="R276" s="234">
        <f>Q276*H276</f>
        <v>0.013952249999999999</v>
      </c>
      <c r="S276" s="234">
        <v>0</v>
      </c>
      <c r="T276" s="23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6" t="s">
        <v>159</v>
      </c>
      <c r="AT276" s="236" t="s">
        <v>154</v>
      </c>
      <c r="AU276" s="236" t="s">
        <v>152</v>
      </c>
      <c r="AY276" s="16" t="s">
        <v>151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6" t="s">
        <v>89</v>
      </c>
      <c r="BK276" s="237">
        <f>ROUND(I276*H276,2)</f>
        <v>0</v>
      </c>
      <c r="BL276" s="16" t="s">
        <v>159</v>
      </c>
      <c r="BM276" s="236" t="s">
        <v>383</v>
      </c>
    </row>
    <row r="277" s="14" customFormat="1">
      <c r="A277" s="14"/>
      <c r="B277" s="250"/>
      <c r="C277" s="251"/>
      <c r="D277" s="240" t="s">
        <v>161</v>
      </c>
      <c r="E277" s="252" t="s">
        <v>1</v>
      </c>
      <c r="F277" s="253" t="s">
        <v>384</v>
      </c>
      <c r="G277" s="251"/>
      <c r="H277" s="252" t="s">
        <v>1</v>
      </c>
      <c r="I277" s="254"/>
      <c r="J277" s="251"/>
      <c r="K277" s="251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161</v>
      </c>
      <c r="AU277" s="259" t="s">
        <v>152</v>
      </c>
      <c r="AV277" s="14" t="s">
        <v>83</v>
      </c>
      <c r="AW277" s="14" t="s">
        <v>32</v>
      </c>
      <c r="AX277" s="14" t="s">
        <v>76</v>
      </c>
      <c r="AY277" s="259" t="s">
        <v>151</v>
      </c>
    </row>
    <row r="278" s="14" customFormat="1">
      <c r="A278" s="14"/>
      <c r="B278" s="250"/>
      <c r="C278" s="251"/>
      <c r="D278" s="240" t="s">
        <v>161</v>
      </c>
      <c r="E278" s="252" t="s">
        <v>1</v>
      </c>
      <c r="F278" s="253" t="s">
        <v>385</v>
      </c>
      <c r="G278" s="251"/>
      <c r="H278" s="252" t="s">
        <v>1</v>
      </c>
      <c r="I278" s="254"/>
      <c r="J278" s="251"/>
      <c r="K278" s="251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161</v>
      </c>
      <c r="AU278" s="259" t="s">
        <v>152</v>
      </c>
      <c r="AV278" s="14" t="s">
        <v>83</v>
      </c>
      <c r="AW278" s="14" t="s">
        <v>32</v>
      </c>
      <c r="AX278" s="14" t="s">
        <v>76</v>
      </c>
      <c r="AY278" s="259" t="s">
        <v>151</v>
      </c>
    </row>
    <row r="279" s="13" customFormat="1">
      <c r="A279" s="13"/>
      <c r="B279" s="238"/>
      <c r="C279" s="239"/>
      <c r="D279" s="240" t="s">
        <v>161</v>
      </c>
      <c r="E279" s="241" t="s">
        <v>1</v>
      </c>
      <c r="F279" s="242" t="s">
        <v>386</v>
      </c>
      <c r="G279" s="239"/>
      <c r="H279" s="243">
        <v>107.325</v>
      </c>
      <c r="I279" s="244"/>
      <c r="J279" s="239"/>
      <c r="K279" s="239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161</v>
      </c>
      <c r="AU279" s="249" t="s">
        <v>152</v>
      </c>
      <c r="AV279" s="13" t="s">
        <v>89</v>
      </c>
      <c r="AW279" s="13" t="s">
        <v>32</v>
      </c>
      <c r="AX279" s="13" t="s">
        <v>76</v>
      </c>
      <c r="AY279" s="249" t="s">
        <v>151</v>
      </c>
    </row>
    <row r="280" s="12" customFormat="1" ht="20.88" customHeight="1">
      <c r="A280" s="12"/>
      <c r="B280" s="209"/>
      <c r="C280" s="210"/>
      <c r="D280" s="211" t="s">
        <v>75</v>
      </c>
      <c r="E280" s="223" t="s">
        <v>387</v>
      </c>
      <c r="F280" s="223" t="s">
        <v>388</v>
      </c>
      <c r="G280" s="210"/>
      <c r="H280" s="210"/>
      <c r="I280" s="213"/>
      <c r="J280" s="224">
        <f>BK280</f>
        <v>0</v>
      </c>
      <c r="K280" s="210"/>
      <c r="L280" s="215"/>
      <c r="M280" s="216"/>
      <c r="N280" s="217"/>
      <c r="O280" s="217"/>
      <c r="P280" s="218">
        <f>SUM(P281:P287)</f>
        <v>0</v>
      </c>
      <c r="Q280" s="217"/>
      <c r="R280" s="218">
        <f>SUM(R281:R287)</f>
        <v>0.002862</v>
      </c>
      <c r="S280" s="217"/>
      <c r="T280" s="219">
        <f>SUM(T281:T287)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0" t="s">
        <v>83</v>
      </c>
      <c r="AT280" s="221" t="s">
        <v>75</v>
      </c>
      <c r="AU280" s="221" t="s">
        <v>89</v>
      </c>
      <c r="AY280" s="220" t="s">
        <v>151</v>
      </c>
      <c r="BK280" s="222">
        <f>SUM(BK281:BK287)</f>
        <v>0</v>
      </c>
    </row>
    <row r="281" s="2" customFormat="1" ht="24.15" customHeight="1">
      <c r="A281" s="37"/>
      <c r="B281" s="38"/>
      <c r="C281" s="225" t="s">
        <v>389</v>
      </c>
      <c r="D281" s="225" t="s">
        <v>154</v>
      </c>
      <c r="E281" s="226" t="s">
        <v>390</v>
      </c>
      <c r="F281" s="227" t="s">
        <v>391</v>
      </c>
      <c r="G281" s="228" t="s">
        <v>179</v>
      </c>
      <c r="H281" s="229">
        <v>71.549999999999997</v>
      </c>
      <c r="I281" s="230"/>
      <c r="J281" s="231">
        <f>ROUND(I281*H281,2)</f>
        <v>0</v>
      </c>
      <c r="K281" s="227" t="s">
        <v>158</v>
      </c>
      <c r="L281" s="43"/>
      <c r="M281" s="232" t="s">
        <v>1</v>
      </c>
      <c r="N281" s="233" t="s">
        <v>42</v>
      </c>
      <c r="O281" s="90"/>
      <c r="P281" s="234">
        <f>O281*H281</f>
        <v>0</v>
      </c>
      <c r="Q281" s="234">
        <v>4.0000000000000003E-05</v>
      </c>
      <c r="R281" s="234">
        <f>Q281*H281</f>
        <v>0.002862</v>
      </c>
      <c r="S281" s="234">
        <v>0</v>
      </c>
      <c r="T281" s="23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6" t="s">
        <v>159</v>
      </c>
      <c r="AT281" s="236" t="s">
        <v>154</v>
      </c>
      <c r="AU281" s="236" t="s">
        <v>152</v>
      </c>
      <c r="AY281" s="16" t="s">
        <v>151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6" t="s">
        <v>89</v>
      </c>
      <c r="BK281" s="237">
        <f>ROUND(I281*H281,2)</f>
        <v>0</v>
      </c>
      <c r="BL281" s="16" t="s">
        <v>159</v>
      </c>
      <c r="BM281" s="236" t="s">
        <v>392</v>
      </c>
    </row>
    <row r="282" s="14" customFormat="1">
      <c r="A282" s="14"/>
      <c r="B282" s="250"/>
      <c r="C282" s="251"/>
      <c r="D282" s="240" t="s">
        <v>161</v>
      </c>
      <c r="E282" s="252" t="s">
        <v>1</v>
      </c>
      <c r="F282" s="253" t="s">
        <v>393</v>
      </c>
      <c r="G282" s="251"/>
      <c r="H282" s="252" t="s">
        <v>1</v>
      </c>
      <c r="I282" s="254"/>
      <c r="J282" s="251"/>
      <c r="K282" s="251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161</v>
      </c>
      <c r="AU282" s="259" t="s">
        <v>152</v>
      </c>
      <c r="AV282" s="14" t="s">
        <v>83</v>
      </c>
      <c r="AW282" s="14" t="s">
        <v>32</v>
      </c>
      <c r="AX282" s="14" t="s">
        <v>76</v>
      </c>
      <c r="AY282" s="259" t="s">
        <v>151</v>
      </c>
    </row>
    <row r="283" s="13" customFormat="1">
      <c r="A283" s="13"/>
      <c r="B283" s="238"/>
      <c r="C283" s="239"/>
      <c r="D283" s="240" t="s">
        <v>161</v>
      </c>
      <c r="E283" s="241" t="s">
        <v>1</v>
      </c>
      <c r="F283" s="242" t="s">
        <v>313</v>
      </c>
      <c r="G283" s="239"/>
      <c r="H283" s="243">
        <v>71.549999999999997</v>
      </c>
      <c r="I283" s="244"/>
      <c r="J283" s="239"/>
      <c r="K283" s="239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161</v>
      </c>
      <c r="AU283" s="249" t="s">
        <v>152</v>
      </c>
      <c r="AV283" s="13" t="s">
        <v>89</v>
      </c>
      <c r="AW283" s="13" t="s">
        <v>32</v>
      </c>
      <c r="AX283" s="13" t="s">
        <v>76</v>
      </c>
      <c r="AY283" s="249" t="s">
        <v>151</v>
      </c>
    </row>
    <row r="284" s="2" customFormat="1" ht="24.15" customHeight="1">
      <c r="A284" s="37"/>
      <c r="B284" s="38"/>
      <c r="C284" s="225" t="s">
        <v>394</v>
      </c>
      <c r="D284" s="225" t="s">
        <v>154</v>
      </c>
      <c r="E284" s="226" t="s">
        <v>395</v>
      </c>
      <c r="F284" s="227" t="s">
        <v>396</v>
      </c>
      <c r="G284" s="228" t="s">
        <v>397</v>
      </c>
      <c r="H284" s="229">
        <v>16</v>
      </c>
      <c r="I284" s="230"/>
      <c r="J284" s="231">
        <f>ROUND(I284*H284,2)</f>
        <v>0</v>
      </c>
      <c r="K284" s="227" t="s">
        <v>233</v>
      </c>
      <c r="L284" s="43"/>
      <c r="M284" s="232" t="s">
        <v>1</v>
      </c>
      <c r="N284" s="233" t="s">
        <v>42</v>
      </c>
      <c r="O284" s="90"/>
      <c r="P284" s="234">
        <f>O284*H284</f>
        <v>0</v>
      </c>
      <c r="Q284" s="234">
        <v>0</v>
      </c>
      <c r="R284" s="234">
        <f>Q284*H284</f>
        <v>0</v>
      </c>
      <c r="S284" s="234">
        <v>0</v>
      </c>
      <c r="T284" s="23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6" t="s">
        <v>159</v>
      </c>
      <c r="AT284" s="236" t="s">
        <v>154</v>
      </c>
      <c r="AU284" s="236" t="s">
        <v>152</v>
      </c>
      <c r="AY284" s="16" t="s">
        <v>151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6" t="s">
        <v>89</v>
      </c>
      <c r="BK284" s="237">
        <f>ROUND(I284*H284,2)</f>
        <v>0</v>
      </c>
      <c r="BL284" s="16" t="s">
        <v>159</v>
      </c>
      <c r="BM284" s="236" t="s">
        <v>398</v>
      </c>
    </row>
    <row r="285" s="13" customFormat="1">
      <c r="A285" s="13"/>
      <c r="B285" s="238"/>
      <c r="C285" s="239"/>
      <c r="D285" s="240" t="s">
        <v>161</v>
      </c>
      <c r="E285" s="241" t="s">
        <v>1</v>
      </c>
      <c r="F285" s="242" t="s">
        <v>399</v>
      </c>
      <c r="G285" s="239"/>
      <c r="H285" s="243">
        <v>16</v>
      </c>
      <c r="I285" s="244"/>
      <c r="J285" s="239"/>
      <c r="K285" s="239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161</v>
      </c>
      <c r="AU285" s="249" t="s">
        <v>152</v>
      </c>
      <c r="AV285" s="13" t="s">
        <v>89</v>
      </c>
      <c r="AW285" s="13" t="s">
        <v>32</v>
      </c>
      <c r="AX285" s="13" t="s">
        <v>76</v>
      </c>
      <c r="AY285" s="249" t="s">
        <v>151</v>
      </c>
    </row>
    <row r="286" s="2" customFormat="1" ht="16.5" customHeight="1">
      <c r="A286" s="37"/>
      <c r="B286" s="38"/>
      <c r="C286" s="225" t="s">
        <v>400</v>
      </c>
      <c r="D286" s="225" t="s">
        <v>154</v>
      </c>
      <c r="E286" s="226" t="s">
        <v>401</v>
      </c>
      <c r="F286" s="227" t="s">
        <v>402</v>
      </c>
      <c r="G286" s="228" t="s">
        <v>403</v>
      </c>
      <c r="H286" s="229">
        <v>1</v>
      </c>
      <c r="I286" s="230"/>
      <c r="J286" s="231">
        <f>ROUND(I286*H286,2)</f>
        <v>0</v>
      </c>
      <c r="K286" s="227" t="s">
        <v>233</v>
      </c>
      <c r="L286" s="43"/>
      <c r="M286" s="232" t="s">
        <v>1</v>
      </c>
      <c r="N286" s="233" t="s">
        <v>42</v>
      </c>
      <c r="O286" s="90"/>
      <c r="P286" s="234">
        <f>O286*H286</f>
        <v>0</v>
      </c>
      <c r="Q286" s="234">
        <v>0</v>
      </c>
      <c r="R286" s="234">
        <f>Q286*H286</f>
        <v>0</v>
      </c>
      <c r="S286" s="234">
        <v>0</v>
      </c>
      <c r="T286" s="23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6" t="s">
        <v>159</v>
      </c>
      <c r="AT286" s="236" t="s">
        <v>154</v>
      </c>
      <c r="AU286" s="236" t="s">
        <v>152</v>
      </c>
      <c r="AY286" s="16" t="s">
        <v>151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6" t="s">
        <v>89</v>
      </c>
      <c r="BK286" s="237">
        <f>ROUND(I286*H286,2)</f>
        <v>0</v>
      </c>
      <c r="BL286" s="16" t="s">
        <v>159</v>
      </c>
      <c r="BM286" s="236" t="s">
        <v>404</v>
      </c>
    </row>
    <row r="287" s="13" customFormat="1">
      <c r="A287" s="13"/>
      <c r="B287" s="238"/>
      <c r="C287" s="239"/>
      <c r="D287" s="240" t="s">
        <v>161</v>
      </c>
      <c r="E287" s="241" t="s">
        <v>1</v>
      </c>
      <c r="F287" s="242" t="s">
        <v>83</v>
      </c>
      <c r="G287" s="239"/>
      <c r="H287" s="243">
        <v>1</v>
      </c>
      <c r="I287" s="244"/>
      <c r="J287" s="239"/>
      <c r="K287" s="239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161</v>
      </c>
      <c r="AU287" s="249" t="s">
        <v>152</v>
      </c>
      <c r="AV287" s="13" t="s">
        <v>89</v>
      </c>
      <c r="AW287" s="13" t="s">
        <v>32</v>
      </c>
      <c r="AX287" s="13" t="s">
        <v>76</v>
      </c>
      <c r="AY287" s="249" t="s">
        <v>151</v>
      </c>
    </row>
    <row r="288" s="12" customFormat="1" ht="20.88" customHeight="1">
      <c r="A288" s="12"/>
      <c r="B288" s="209"/>
      <c r="C288" s="210"/>
      <c r="D288" s="211" t="s">
        <v>75</v>
      </c>
      <c r="E288" s="223" t="s">
        <v>405</v>
      </c>
      <c r="F288" s="223" t="s">
        <v>406</v>
      </c>
      <c r="G288" s="210"/>
      <c r="H288" s="210"/>
      <c r="I288" s="213"/>
      <c r="J288" s="224">
        <f>BK288</f>
        <v>0</v>
      </c>
      <c r="K288" s="210"/>
      <c r="L288" s="215"/>
      <c r="M288" s="216"/>
      <c r="N288" s="217"/>
      <c r="O288" s="217"/>
      <c r="P288" s="218">
        <f>SUM(P289:P361)</f>
        <v>0</v>
      </c>
      <c r="Q288" s="217"/>
      <c r="R288" s="218">
        <f>SUM(R289:R361)</f>
        <v>0.070841000000000001</v>
      </c>
      <c r="S288" s="217"/>
      <c r="T288" s="219">
        <f>SUM(T289:T361)</f>
        <v>3.1179006199999999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0" t="s">
        <v>83</v>
      </c>
      <c r="AT288" s="221" t="s">
        <v>75</v>
      </c>
      <c r="AU288" s="221" t="s">
        <v>89</v>
      </c>
      <c r="AY288" s="220" t="s">
        <v>151</v>
      </c>
      <c r="BK288" s="222">
        <f>SUM(BK289:BK361)</f>
        <v>0</v>
      </c>
    </row>
    <row r="289" s="2" customFormat="1" ht="24.15" customHeight="1">
      <c r="A289" s="37"/>
      <c r="B289" s="38"/>
      <c r="C289" s="225" t="s">
        <v>407</v>
      </c>
      <c r="D289" s="225" t="s">
        <v>154</v>
      </c>
      <c r="E289" s="226" t="s">
        <v>408</v>
      </c>
      <c r="F289" s="227" t="s">
        <v>409</v>
      </c>
      <c r="G289" s="228" t="s">
        <v>157</v>
      </c>
      <c r="H289" s="229">
        <v>1</v>
      </c>
      <c r="I289" s="230"/>
      <c r="J289" s="231">
        <f>ROUND(I289*H289,2)</f>
        <v>0</v>
      </c>
      <c r="K289" s="227" t="s">
        <v>158</v>
      </c>
      <c r="L289" s="43"/>
      <c r="M289" s="232" t="s">
        <v>1</v>
      </c>
      <c r="N289" s="233" t="s">
        <v>42</v>
      </c>
      <c r="O289" s="90"/>
      <c r="P289" s="234">
        <f>O289*H289</f>
        <v>0</v>
      </c>
      <c r="Q289" s="234">
        <v>0</v>
      </c>
      <c r="R289" s="234">
        <f>Q289*H289</f>
        <v>0</v>
      </c>
      <c r="S289" s="234">
        <v>0.024</v>
      </c>
      <c r="T289" s="235">
        <f>S289*H289</f>
        <v>0.024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6" t="s">
        <v>159</v>
      </c>
      <c r="AT289" s="236" t="s">
        <v>154</v>
      </c>
      <c r="AU289" s="236" t="s">
        <v>152</v>
      </c>
      <c r="AY289" s="16" t="s">
        <v>151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6" t="s">
        <v>89</v>
      </c>
      <c r="BK289" s="237">
        <f>ROUND(I289*H289,2)</f>
        <v>0</v>
      </c>
      <c r="BL289" s="16" t="s">
        <v>159</v>
      </c>
      <c r="BM289" s="236" t="s">
        <v>410</v>
      </c>
    </row>
    <row r="290" s="13" customFormat="1">
      <c r="A290" s="13"/>
      <c r="B290" s="238"/>
      <c r="C290" s="239"/>
      <c r="D290" s="240" t="s">
        <v>161</v>
      </c>
      <c r="E290" s="241" t="s">
        <v>1</v>
      </c>
      <c r="F290" s="242" t="s">
        <v>83</v>
      </c>
      <c r="G290" s="239"/>
      <c r="H290" s="243">
        <v>1</v>
      </c>
      <c r="I290" s="244"/>
      <c r="J290" s="239"/>
      <c r="K290" s="239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161</v>
      </c>
      <c r="AU290" s="249" t="s">
        <v>152</v>
      </c>
      <c r="AV290" s="13" t="s">
        <v>89</v>
      </c>
      <c r="AW290" s="13" t="s">
        <v>32</v>
      </c>
      <c r="AX290" s="13" t="s">
        <v>76</v>
      </c>
      <c r="AY290" s="249" t="s">
        <v>151</v>
      </c>
    </row>
    <row r="291" s="2" customFormat="1" ht="24.15" customHeight="1">
      <c r="A291" s="37"/>
      <c r="B291" s="38"/>
      <c r="C291" s="225" t="s">
        <v>411</v>
      </c>
      <c r="D291" s="225" t="s">
        <v>154</v>
      </c>
      <c r="E291" s="226" t="s">
        <v>412</v>
      </c>
      <c r="F291" s="227" t="s">
        <v>413</v>
      </c>
      <c r="G291" s="228" t="s">
        <v>179</v>
      </c>
      <c r="H291" s="229">
        <v>34.072000000000003</v>
      </c>
      <c r="I291" s="230"/>
      <c r="J291" s="231">
        <f>ROUND(I291*H291,2)</f>
        <v>0</v>
      </c>
      <c r="K291" s="227" t="s">
        <v>158</v>
      </c>
      <c r="L291" s="43"/>
      <c r="M291" s="232" t="s">
        <v>1</v>
      </c>
      <c r="N291" s="233" t="s">
        <v>42</v>
      </c>
      <c r="O291" s="90"/>
      <c r="P291" s="234">
        <f>O291*H291</f>
        <v>0</v>
      </c>
      <c r="Q291" s="234">
        <v>0</v>
      </c>
      <c r="R291" s="234">
        <f>Q291*H291</f>
        <v>0</v>
      </c>
      <c r="S291" s="234">
        <v>0.0030000000000000001</v>
      </c>
      <c r="T291" s="235">
        <f>S291*H291</f>
        <v>0.10221600000000002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6" t="s">
        <v>159</v>
      </c>
      <c r="AT291" s="236" t="s">
        <v>154</v>
      </c>
      <c r="AU291" s="236" t="s">
        <v>152</v>
      </c>
      <c r="AY291" s="16" t="s">
        <v>151</v>
      </c>
      <c r="BE291" s="237">
        <f>IF(N291="základní",J291,0)</f>
        <v>0</v>
      </c>
      <c r="BF291" s="237">
        <f>IF(N291="snížená",J291,0)</f>
        <v>0</v>
      </c>
      <c r="BG291" s="237">
        <f>IF(N291="zákl. přenesená",J291,0)</f>
        <v>0</v>
      </c>
      <c r="BH291" s="237">
        <f>IF(N291="sníž. přenesená",J291,0)</f>
        <v>0</v>
      </c>
      <c r="BI291" s="237">
        <f>IF(N291="nulová",J291,0)</f>
        <v>0</v>
      </c>
      <c r="BJ291" s="16" t="s">
        <v>89</v>
      </c>
      <c r="BK291" s="237">
        <f>ROUND(I291*H291,2)</f>
        <v>0</v>
      </c>
      <c r="BL291" s="16" t="s">
        <v>159</v>
      </c>
      <c r="BM291" s="236" t="s">
        <v>414</v>
      </c>
    </row>
    <row r="292" s="14" customFormat="1">
      <c r="A292" s="14"/>
      <c r="B292" s="250"/>
      <c r="C292" s="251"/>
      <c r="D292" s="240" t="s">
        <v>161</v>
      </c>
      <c r="E292" s="252" t="s">
        <v>1</v>
      </c>
      <c r="F292" s="253" t="s">
        <v>360</v>
      </c>
      <c r="G292" s="251"/>
      <c r="H292" s="252" t="s">
        <v>1</v>
      </c>
      <c r="I292" s="254"/>
      <c r="J292" s="251"/>
      <c r="K292" s="251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161</v>
      </c>
      <c r="AU292" s="259" t="s">
        <v>152</v>
      </c>
      <c r="AV292" s="14" t="s">
        <v>83</v>
      </c>
      <c r="AW292" s="14" t="s">
        <v>32</v>
      </c>
      <c r="AX292" s="14" t="s">
        <v>76</v>
      </c>
      <c r="AY292" s="259" t="s">
        <v>151</v>
      </c>
    </row>
    <row r="293" s="13" customFormat="1">
      <c r="A293" s="13"/>
      <c r="B293" s="238"/>
      <c r="C293" s="239"/>
      <c r="D293" s="240" t="s">
        <v>161</v>
      </c>
      <c r="E293" s="241" t="s">
        <v>1</v>
      </c>
      <c r="F293" s="242" t="s">
        <v>361</v>
      </c>
      <c r="G293" s="239"/>
      <c r="H293" s="243">
        <v>12.694000000000001</v>
      </c>
      <c r="I293" s="244"/>
      <c r="J293" s="239"/>
      <c r="K293" s="239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161</v>
      </c>
      <c r="AU293" s="249" t="s">
        <v>152</v>
      </c>
      <c r="AV293" s="13" t="s">
        <v>89</v>
      </c>
      <c r="AW293" s="13" t="s">
        <v>32</v>
      </c>
      <c r="AX293" s="13" t="s">
        <v>76</v>
      </c>
      <c r="AY293" s="249" t="s">
        <v>151</v>
      </c>
    </row>
    <row r="294" s="14" customFormat="1">
      <c r="A294" s="14"/>
      <c r="B294" s="250"/>
      <c r="C294" s="251"/>
      <c r="D294" s="240" t="s">
        <v>161</v>
      </c>
      <c r="E294" s="252" t="s">
        <v>1</v>
      </c>
      <c r="F294" s="253" t="s">
        <v>362</v>
      </c>
      <c r="G294" s="251"/>
      <c r="H294" s="252" t="s">
        <v>1</v>
      </c>
      <c r="I294" s="254"/>
      <c r="J294" s="251"/>
      <c r="K294" s="251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161</v>
      </c>
      <c r="AU294" s="259" t="s">
        <v>152</v>
      </c>
      <c r="AV294" s="14" t="s">
        <v>83</v>
      </c>
      <c r="AW294" s="14" t="s">
        <v>32</v>
      </c>
      <c r="AX294" s="14" t="s">
        <v>76</v>
      </c>
      <c r="AY294" s="259" t="s">
        <v>151</v>
      </c>
    </row>
    <row r="295" s="13" customFormat="1">
      <c r="A295" s="13"/>
      <c r="B295" s="238"/>
      <c r="C295" s="239"/>
      <c r="D295" s="240" t="s">
        <v>161</v>
      </c>
      <c r="E295" s="241" t="s">
        <v>1</v>
      </c>
      <c r="F295" s="242" t="s">
        <v>363</v>
      </c>
      <c r="G295" s="239"/>
      <c r="H295" s="243">
        <v>8.4749999999999996</v>
      </c>
      <c r="I295" s="244"/>
      <c r="J295" s="239"/>
      <c r="K295" s="239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161</v>
      </c>
      <c r="AU295" s="249" t="s">
        <v>152</v>
      </c>
      <c r="AV295" s="13" t="s">
        <v>89</v>
      </c>
      <c r="AW295" s="13" t="s">
        <v>32</v>
      </c>
      <c r="AX295" s="13" t="s">
        <v>76</v>
      </c>
      <c r="AY295" s="249" t="s">
        <v>151</v>
      </c>
    </row>
    <row r="296" s="14" customFormat="1">
      <c r="A296" s="14"/>
      <c r="B296" s="250"/>
      <c r="C296" s="251"/>
      <c r="D296" s="240" t="s">
        <v>161</v>
      </c>
      <c r="E296" s="252" t="s">
        <v>1</v>
      </c>
      <c r="F296" s="253" t="s">
        <v>364</v>
      </c>
      <c r="G296" s="251"/>
      <c r="H296" s="252" t="s">
        <v>1</v>
      </c>
      <c r="I296" s="254"/>
      <c r="J296" s="251"/>
      <c r="K296" s="251"/>
      <c r="L296" s="255"/>
      <c r="M296" s="256"/>
      <c r="N296" s="257"/>
      <c r="O296" s="257"/>
      <c r="P296" s="257"/>
      <c r="Q296" s="257"/>
      <c r="R296" s="257"/>
      <c r="S296" s="257"/>
      <c r="T296" s="25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9" t="s">
        <v>161</v>
      </c>
      <c r="AU296" s="259" t="s">
        <v>152</v>
      </c>
      <c r="AV296" s="14" t="s">
        <v>83</v>
      </c>
      <c r="AW296" s="14" t="s">
        <v>32</v>
      </c>
      <c r="AX296" s="14" t="s">
        <v>76</v>
      </c>
      <c r="AY296" s="259" t="s">
        <v>151</v>
      </c>
    </row>
    <row r="297" s="13" customFormat="1">
      <c r="A297" s="13"/>
      <c r="B297" s="238"/>
      <c r="C297" s="239"/>
      <c r="D297" s="240" t="s">
        <v>161</v>
      </c>
      <c r="E297" s="241" t="s">
        <v>1</v>
      </c>
      <c r="F297" s="242" t="s">
        <v>365</v>
      </c>
      <c r="G297" s="239"/>
      <c r="H297" s="243">
        <v>12.903000000000001</v>
      </c>
      <c r="I297" s="244"/>
      <c r="J297" s="239"/>
      <c r="K297" s="239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161</v>
      </c>
      <c r="AU297" s="249" t="s">
        <v>152</v>
      </c>
      <c r="AV297" s="13" t="s">
        <v>89</v>
      </c>
      <c r="AW297" s="13" t="s">
        <v>32</v>
      </c>
      <c r="AX297" s="13" t="s">
        <v>76</v>
      </c>
      <c r="AY297" s="249" t="s">
        <v>151</v>
      </c>
    </row>
    <row r="298" s="2" customFormat="1" ht="21.75" customHeight="1">
      <c r="A298" s="37"/>
      <c r="B298" s="38"/>
      <c r="C298" s="225" t="s">
        <v>415</v>
      </c>
      <c r="D298" s="225" t="s">
        <v>154</v>
      </c>
      <c r="E298" s="226" t="s">
        <v>416</v>
      </c>
      <c r="F298" s="227" t="s">
        <v>417</v>
      </c>
      <c r="G298" s="228" t="s">
        <v>204</v>
      </c>
      <c r="H298" s="229">
        <v>31.079999999999998</v>
      </c>
      <c r="I298" s="230"/>
      <c r="J298" s="231">
        <f>ROUND(I298*H298,2)</f>
        <v>0</v>
      </c>
      <c r="K298" s="227" t="s">
        <v>158</v>
      </c>
      <c r="L298" s="43"/>
      <c r="M298" s="232" t="s">
        <v>1</v>
      </c>
      <c r="N298" s="233" t="s">
        <v>42</v>
      </c>
      <c r="O298" s="90"/>
      <c r="P298" s="234">
        <f>O298*H298</f>
        <v>0</v>
      </c>
      <c r="Q298" s="234">
        <v>0</v>
      </c>
      <c r="R298" s="234">
        <f>Q298*H298</f>
        <v>0</v>
      </c>
      <c r="S298" s="234">
        <v>0.00029999999999999997</v>
      </c>
      <c r="T298" s="235">
        <f>S298*H298</f>
        <v>0.009323999999999999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6" t="s">
        <v>159</v>
      </c>
      <c r="AT298" s="236" t="s">
        <v>154</v>
      </c>
      <c r="AU298" s="236" t="s">
        <v>152</v>
      </c>
      <c r="AY298" s="16" t="s">
        <v>151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6" t="s">
        <v>89</v>
      </c>
      <c r="BK298" s="237">
        <f>ROUND(I298*H298,2)</f>
        <v>0</v>
      </c>
      <c r="BL298" s="16" t="s">
        <v>159</v>
      </c>
      <c r="BM298" s="236" t="s">
        <v>418</v>
      </c>
    </row>
    <row r="299" s="14" customFormat="1">
      <c r="A299" s="14"/>
      <c r="B299" s="250"/>
      <c r="C299" s="251"/>
      <c r="D299" s="240" t="s">
        <v>161</v>
      </c>
      <c r="E299" s="252" t="s">
        <v>1</v>
      </c>
      <c r="F299" s="253" t="s">
        <v>360</v>
      </c>
      <c r="G299" s="251"/>
      <c r="H299" s="252" t="s">
        <v>1</v>
      </c>
      <c r="I299" s="254"/>
      <c r="J299" s="251"/>
      <c r="K299" s="251"/>
      <c r="L299" s="255"/>
      <c r="M299" s="256"/>
      <c r="N299" s="257"/>
      <c r="O299" s="257"/>
      <c r="P299" s="257"/>
      <c r="Q299" s="257"/>
      <c r="R299" s="257"/>
      <c r="S299" s="257"/>
      <c r="T299" s="25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9" t="s">
        <v>161</v>
      </c>
      <c r="AU299" s="259" t="s">
        <v>152</v>
      </c>
      <c r="AV299" s="14" t="s">
        <v>83</v>
      </c>
      <c r="AW299" s="14" t="s">
        <v>32</v>
      </c>
      <c r="AX299" s="14" t="s">
        <v>76</v>
      </c>
      <c r="AY299" s="259" t="s">
        <v>151</v>
      </c>
    </row>
    <row r="300" s="13" customFormat="1">
      <c r="A300" s="13"/>
      <c r="B300" s="238"/>
      <c r="C300" s="239"/>
      <c r="D300" s="240" t="s">
        <v>161</v>
      </c>
      <c r="E300" s="241" t="s">
        <v>1</v>
      </c>
      <c r="F300" s="242" t="s">
        <v>419</v>
      </c>
      <c r="G300" s="239"/>
      <c r="H300" s="243">
        <v>12.140000000000001</v>
      </c>
      <c r="I300" s="244"/>
      <c r="J300" s="239"/>
      <c r="K300" s="239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161</v>
      </c>
      <c r="AU300" s="249" t="s">
        <v>152</v>
      </c>
      <c r="AV300" s="13" t="s">
        <v>89</v>
      </c>
      <c r="AW300" s="13" t="s">
        <v>32</v>
      </c>
      <c r="AX300" s="13" t="s">
        <v>76</v>
      </c>
      <c r="AY300" s="249" t="s">
        <v>151</v>
      </c>
    </row>
    <row r="301" s="14" customFormat="1">
      <c r="A301" s="14"/>
      <c r="B301" s="250"/>
      <c r="C301" s="251"/>
      <c r="D301" s="240" t="s">
        <v>161</v>
      </c>
      <c r="E301" s="252" t="s">
        <v>1</v>
      </c>
      <c r="F301" s="253" t="s">
        <v>362</v>
      </c>
      <c r="G301" s="251"/>
      <c r="H301" s="252" t="s">
        <v>1</v>
      </c>
      <c r="I301" s="254"/>
      <c r="J301" s="251"/>
      <c r="K301" s="251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161</v>
      </c>
      <c r="AU301" s="259" t="s">
        <v>152</v>
      </c>
      <c r="AV301" s="14" t="s">
        <v>83</v>
      </c>
      <c r="AW301" s="14" t="s">
        <v>32</v>
      </c>
      <c r="AX301" s="14" t="s">
        <v>76</v>
      </c>
      <c r="AY301" s="259" t="s">
        <v>151</v>
      </c>
    </row>
    <row r="302" s="13" customFormat="1">
      <c r="A302" s="13"/>
      <c r="B302" s="238"/>
      <c r="C302" s="239"/>
      <c r="D302" s="240" t="s">
        <v>161</v>
      </c>
      <c r="E302" s="241" t="s">
        <v>1</v>
      </c>
      <c r="F302" s="242" t="s">
        <v>420</v>
      </c>
      <c r="G302" s="239"/>
      <c r="H302" s="243">
        <v>8.6500000000000004</v>
      </c>
      <c r="I302" s="244"/>
      <c r="J302" s="239"/>
      <c r="K302" s="239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161</v>
      </c>
      <c r="AU302" s="249" t="s">
        <v>152</v>
      </c>
      <c r="AV302" s="13" t="s">
        <v>89</v>
      </c>
      <c r="AW302" s="13" t="s">
        <v>32</v>
      </c>
      <c r="AX302" s="13" t="s">
        <v>76</v>
      </c>
      <c r="AY302" s="249" t="s">
        <v>151</v>
      </c>
    </row>
    <row r="303" s="14" customFormat="1">
      <c r="A303" s="14"/>
      <c r="B303" s="250"/>
      <c r="C303" s="251"/>
      <c r="D303" s="240" t="s">
        <v>161</v>
      </c>
      <c r="E303" s="252" t="s">
        <v>1</v>
      </c>
      <c r="F303" s="253" t="s">
        <v>364</v>
      </c>
      <c r="G303" s="251"/>
      <c r="H303" s="252" t="s">
        <v>1</v>
      </c>
      <c r="I303" s="254"/>
      <c r="J303" s="251"/>
      <c r="K303" s="251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161</v>
      </c>
      <c r="AU303" s="259" t="s">
        <v>152</v>
      </c>
      <c r="AV303" s="14" t="s">
        <v>83</v>
      </c>
      <c r="AW303" s="14" t="s">
        <v>32</v>
      </c>
      <c r="AX303" s="14" t="s">
        <v>76</v>
      </c>
      <c r="AY303" s="259" t="s">
        <v>151</v>
      </c>
    </row>
    <row r="304" s="13" customFormat="1">
      <c r="A304" s="13"/>
      <c r="B304" s="238"/>
      <c r="C304" s="239"/>
      <c r="D304" s="240" t="s">
        <v>161</v>
      </c>
      <c r="E304" s="241" t="s">
        <v>1</v>
      </c>
      <c r="F304" s="242" t="s">
        <v>421</v>
      </c>
      <c r="G304" s="239"/>
      <c r="H304" s="243">
        <v>10.289999999999999</v>
      </c>
      <c r="I304" s="244"/>
      <c r="J304" s="239"/>
      <c r="K304" s="239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161</v>
      </c>
      <c r="AU304" s="249" t="s">
        <v>152</v>
      </c>
      <c r="AV304" s="13" t="s">
        <v>89</v>
      </c>
      <c r="AW304" s="13" t="s">
        <v>32</v>
      </c>
      <c r="AX304" s="13" t="s">
        <v>76</v>
      </c>
      <c r="AY304" s="249" t="s">
        <v>151</v>
      </c>
    </row>
    <row r="305" s="2" customFormat="1" ht="24.15" customHeight="1">
      <c r="A305" s="37"/>
      <c r="B305" s="38"/>
      <c r="C305" s="225" t="s">
        <v>422</v>
      </c>
      <c r="D305" s="225" t="s">
        <v>154</v>
      </c>
      <c r="E305" s="226" t="s">
        <v>423</v>
      </c>
      <c r="F305" s="227" t="s">
        <v>424</v>
      </c>
      <c r="G305" s="228" t="s">
        <v>179</v>
      </c>
      <c r="H305" s="229">
        <v>25.388000000000002</v>
      </c>
      <c r="I305" s="230"/>
      <c r="J305" s="231">
        <f>ROUND(I305*H305,2)</f>
        <v>0</v>
      </c>
      <c r="K305" s="227" t="s">
        <v>158</v>
      </c>
      <c r="L305" s="43"/>
      <c r="M305" s="232" t="s">
        <v>1</v>
      </c>
      <c r="N305" s="233" t="s">
        <v>42</v>
      </c>
      <c r="O305" s="90"/>
      <c r="P305" s="234">
        <f>O305*H305</f>
        <v>0</v>
      </c>
      <c r="Q305" s="234">
        <v>0</v>
      </c>
      <c r="R305" s="234">
        <f>Q305*H305</f>
        <v>0</v>
      </c>
      <c r="S305" s="234">
        <v>0.029999999999999999</v>
      </c>
      <c r="T305" s="235">
        <f>S305*H305</f>
        <v>0.76163999999999998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6" t="s">
        <v>159</v>
      </c>
      <c r="AT305" s="236" t="s">
        <v>154</v>
      </c>
      <c r="AU305" s="236" t="s">
        <v>152</v>
      </c>
      <c r="AY305" s="16" t="s">
        <v>151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6" t="s">
        <v>89</v>
      </c>
      <c r="BK305" s="237">
        <f>ROUND(I305*H305,2)</f>
        <v>0</v>
      </c>
      <c r="BL305" s="16" t="s">
        <v>159</v>
      </c>
      <c r="BM305" s="236" t="s">
        <v>425</v>
      </c>
    </row>
    <row r="306" s="14" customFormat="1">
      <c r="A306" s="14"/>
      <c r="B306" s="250"/>
      <c r="C306" s="251"/>
      <c r="D306" s="240" t="s">
        <v>161</v>
      </c>
      <c r="E306" s="252" t="s">
        <v>1</v>
      </c>
      <c r="F306" s="253" t="s">
        <v>360</v>
      </c>
      <c r="G306" s="251"/>
      <c r="H306" s="252" t="s">
        <v>1</v>
      </c>
      <c r="I306" s="254"/>
      <c r="J306" s="251"/>
      <c r="K306" s="251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161</v>
      </c>
      <c r="AU306" s="259" t="s">
        <v>152</v>
      </c>
      <c r="AV306" s="14" t="s">
        <v>83</v>
      </c>
      <c r="AW306" s="14" t="s">
        <v>32</v>
      </c>
      <c r="AX306" s="14" t="s">
        <v>76</v>
      </c>
      <c r="AY306" s="259" t="s">
        <v>151</v>
      </c>
    </row>
    <row r="307" s="14" customFormat="1">
      <c r="A307" s="14"/>
      <c r="B307" s="250"/>
      <c r="C307" s="251"/>
      <c r="D307" s="240" t="s">
        <v>161</v>
      </c>
      <c r="E307" s="252" t="s">
        <v>1</v>
      </c>
      <c r="F307" s="253" t="s">
        <v>426</v>
      </c>
      <c r="G307" s="251"/>
      <c r="H307" s="252" t="s">
        <v>1</v>
      </c>
      <c r="I307" s="254"/>
      <c r="J307" s="251"/>
      <c r="K307" s="251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161</v>
      </c>
      <c r="AU307" s="259" t="s">
        <v>152</v>
      </c>
      <c r="AV307" s="14" t="s">
        <v>83</v>
      </c>
      <c r="AW307" s="14" t="s">
        <v>32</v>
      </c>
      <c r="AX307" s="14" t="s">
        <v>76</v>
      </c>
      <c r="AY307" s="259" t="s">
        <v>151</v>
      </c>
    </row>
    <row r="308" s="13" customFormat="1">
      <c r="A308" s="13"/>
      <c r="B308" s="238"/>
      <c r="C308" s="239"/>
      <c r="D308" s="240" t="s">
        <v>161</v>
      </c>
      <c r="E308" s="241" t="s">
        <v>1</v>
      </c>
      <c r="F308" s="242" t="s">
        <v>361</v>
      </c>
      <c r="G308" s="239"/>
      <c r="H308" s="243">
        <v>12.694000000000001</v>
      </c>
      <c r="I308" s="244"/>
      <c r="J308" s="239"/>
      <c r="K308" s="239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161</v>
      </c>
      <c r="AU308" s="249" t="s">
        <v>152</v>
      </c>
      <c r="AV308" s="13" t="s">
        <v>89</v>
      </c>
      <c r="AW308" s="13" t="s">
        <v>32</v>
      </c>
      <c r="AX308" s="13" t="s">
        <v>76</v>
      </c>
      <c r="AY308" s="249" t="s">
        <v>151</v>
      </c>
    </row>
    <row r="309" s="14" customFormat="1">
      <c r="A309" s="14"/>
      <c r="B309" s="250"/>
      <c r="C309" s="251"/>
      <c r="D309" s="240" t="s">
        <v>161</v>
      </c>
      <c r="E309" s="252" t="s">
        <v>1</v>
      </c>
      <c r="F309" s="253" t="s">
        <v>427</v>
      </c>
      <c r="G309" s="251"/>
      <c r="H309" s="252" t="s">
        <v>1</v>
      </c>
      <c r="I309" s="254"/>
      <c r="J309" s="251"/>
      <c r="K309" s="251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161</v>
      </c>
      <c r="AU309" s="259" t="s">
        <v>152</v>
      </c>
      <c r="AV309" s="14" t="s">
        <v>83</v>
      </c>
      <c r="AW309" s="14" t="s">
        <v>32</v>
      </c>
      <c r="AX309" s="14" t="s">
        <v>76</v>
      </c>
      <c r="AY309" s="259" t="s">
        <v>151</v>
      </c>
    </row>
    <row r="310" s="13" customFormat="1">
      <c r="A310" s="13"/>
      <c r="B310" s="238"/>
      <c r="C310" s="239"/>
      <c r="D310" s="240" t="s">
        <v>161</v>
      </c>
      <c r="E310" s="241" t="s">
        <v>1</v>
      </c>
      <c r="F310" s="242" t="s">
        <v>361</v>
      </c>
      <c r="G310" s="239"/>
      <c r="H310" s="243">
        <v>12.694000000000001</v>
      </c>
      <c r="I310" s="244"/>
      <c r="J310" s="239"/>
      <c r="K310" s="239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161</v>
      </c>
      <c r="AU310" s="249" t="s">
        <v>152</v>
      </c>
      <c r="AV310" s="13" t="s">
        <v>89</v>
      </c>
      <c r="AW310" s="13" t="s">
        <v>32</v>
      </c>
      <c r="AX310" s="13" t="s">
        <v>76</v>
      </c>
      <c r="AY310" s="249" t="s">
        <v>151</v>
      </c>
    </row>
    <row r="311" s="2" customFormat="1" ht="24.15" customHeight="1">
      <c r="A311" s="37"/>
      <c r="B311" s="38"/>
      <c r="C311" s="225" t="s">
        <v>428</v>
      </c>
      <c r="D311" s="225" t="s">
        <v>154</v>
      </c>
      <c r="E311" s="226" t="s">
        <v>429</v>
      </c>
      <c r="F311" s="227" t="s">
        <v>430</v>
      </c>
      <c r="G311" s="228" t="s">
        <v>431</v>
      </c>
      <c r="H311" s="229">
        <v>30</v>
      </c>
      <c r="I311" s="230"/>
      <c r="J311" s="231">
        <f>ROUND(I311*H311,2)</f>
        <v>0</v>
      </c>
      <c r="K311" s="227" t="s">
        <v>158</v>
      </c>
      <c r="L311" s="43"/>
      <c r="M311" s="232" t="s">
        <v>1</v>
      </c>
      <c r="N311" s="233" t="s">
        <v>42</v>
      </c>
      <c r="O311" s="90"/>
      <c r="P311" s="234">
        <f>O311*H311</f>
        <v>0</v>
      </c>
      <c r="Q311" s="234">
        <v>0</v>
      </c>
      <c r="R311" s="234">
        <f>Q311*H311</f>
        <v>0</v>
      </c>
      <c r="S311" s="234">
        <v>0.001</v>
      </c>
      <c r="T311" s="235">
        <f>S311*H311</f>
        <v>0.029999999999999999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6" t="s">
        <v>159</v>
      </c>
      <c r="AT311" s="236" t="s">
        <v>154</v>
      </c>
      <c r="AU311" s="236" t="s">
        <v>152</v>
      </c>
      <c r="AY311" s="16" t="s">
        <v>151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6" t="s">
        <v>89</v>
      </c>
      <c r="BK311" s="237">
        <f>ROUND(I311*H311,2)</f>
        <v>0</v>
      </c>
      <c r="BL311" s="16" t="s">
        <v>159</v>
      </c>
      <c r="BM311" s="236" t="s">
        <v>432</v>
      </c>
    </row>
    <row r="312" s="14" customFormat="1">
      <c r="A312" s="14"/>
      <c r="B312" s="250"/>
      <c r="C312" s="251"/>
      <c r="D312" s="240" t="s">
        <v>161</v>
      </c>
      <c r="E312" s="252" t="s">
        <v>1</v>
      </c>
      <c r="F312" s="253" t="s">
        <v>433</v>
      </c>
      <c r="G312" s="251"/>
      <c r="H312" s="252" t="s">
        <v>1</v>
      </c>
      <c r="I312" s="254"/>
      <c r="J312" s="251"/>
      <c r="K312" s="251"/>
      <c r="L312" s="255"/>
      <c r="M312" s="256"/>
      <c r="N312" s="257"/>
      <c r="O312" s="257"/>
      <c r="P312" s="257"/>
      <c r="Q312" s="257"/>
      <c r="R312" s="257"/>
      <c r="S312" s="257"/>
      <c r="T312" s="25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9" t="s">
        <v>161</v>
      </c>
      <c r="AU312" s="259" t="s">
        <v>152</v>
      </c>
      <c r="AV312" s="14" t="s">
        <v>83</v>
      </c>
      <c r="AW312" s="14" t="s">
        <v>32</v>
      </c>
      <c r="AX312" s="14" t="s">
        <v>76</v>
      </c>
      <c r="AY312" s="259" t="s">
        <v>151</v>
      </c>
    </row>
    <row r="313" s="13" customFormat="1">
      <c r="A313" s="13"/>
      <c r="B313" s="238"/>
      <c r="C313" s="239"/>
      <c r="D313" s="240" t="s">
        <v>161</v>
      </c>
      <c r="E313" s="241" t="s">
        <v>1</v>
      </c>
      <c r="F313" s="242" t="s">
        <v>434</v>
      </c>
      <c r="G313" s="239"/>
      <c r="H313" s="243">
        <v>30</v>
      </c>
      <c r="I313" s="244"/>
      <c r="J313" s="239"/>
      <c r="K313" s="239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161</v>
      </c>
      <c r="AU313" s="249" t="s">
        <v>152</v>
      </c>
      <c r="AV313" s="13" t="s">
        <v>89</v>
      </c>
      <c r="AW313" s="13" t="s">
        <v>32</v>
      </c>
      <c r="AX313" s="13" t="s">
        <v>76</v>
      </c>
      <c r="AY313" s="249" t="s">
        <v>151</v>
      </c>
    </row>
    <row r="314" s="2" customFormat="1" ht="16.5" customHeight="1">
      <c r="A314" s="37"/>
      <c r="B314" s="38"/>
      <c r="C314" s="225" t="s">
        <v>435</v>
      </c>
      <c r="D314" s="225" t="s">
        <v>154</v>
      </c>
      <c r="E314" s="226" t="s">
        <v>436</v>
      </c>
      <c r="F314" s="227" t="s">
        <v>437</v>
      </c>
      <c r="G314" s="228" t="s">
        <v>157</v>
      </c>
      <c r="H314" s="229">
        <v>1</v>
      </c>
      <c r="I314" s="230"/>
      <c r="J314" s="231">
        <f>ROUND(I314*H314,2)</f>
        <v>0</v>
      </c>
      <c r="K314" s="227" t="s">
        <v>233</v>
      </c>
      <c r="L314" s="43"/>
      <c r="M314" s="232" t="s">
        <v>1</v>
      </c>
      <c r="N314" s="233" t="s">
        <v>42</v>
      </c>
      <c r="O314" s="90"/>
      <c r="P314" s="234">
        <f>O314*H314</f>
        <v>0</v>
      </c>
      <c r="Q314" s="234">
        <v>0</v>
      </c>
      <c r="R314" s="234">
        <f>Q314*H314</f>
        <v>0</v>
      </c>
      <c r="S314" s="234">
        <v>0.029999999999999999</v>
      </c>
      <c r="T314" s="235">
        <f>S314*H314</f>
        <v>0.029999999999999999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6" t="s">
        <v>159</v>
      </c>
      <c r="AT314" s="236" t="s">
        <v>154</v>
      </c>
      <c r="AU314" s="236" t="s">
        <v>152</v>
      </c>
      <c r="AY314" s="16" t="s">
        <v>151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6" t="s">
        <v>89</v>
      </c>
      <c r="BK314" s="237">
        <f>ROUND(I314*H314,2)</f>
        <v>0</v>
      </c>
      <c r="BL314" s="16" t="s">
        <v>159</v>
      </c>
      <c r="BM314" s="236" t="s">
        <v>438</v>
      </c>
    </row>
    <row r="315" s="13" customFormat="1">
      <c r="A315" s="13"/>
      <c r="B315" s="238"/>
      <c r="C315" s="239"/>
      <c r="D315" s="240" t="s">
        <v>161</v>
      </c>
      <c r="E315" s="241" t="s">
        <v>1</v>
      </c>
      <c r="F315" s="242" t="s">
        <v>83</v>
      </c>
      <c r="G315" s="239"/>
      <c r="H315" s="243">
        <v>1</v>
      </c>
      <c r="I315" s="244"/>
      <c r="J315" s="239"/>
      <c r="K315" s="239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161</v>
      </c>
      <c r="AU315" s="249" t="s">
        <v>152</v>
      </c>
      <c r="AV315" s="13" t="s">
        <v>89</v>
      </c>
      <c r="AW315" s="13" t="s">
        <v>32</v>
      </c>
      <c r="AX315" s="13" t="s">
        <v>76</v>
      </c>
      <c r="AY315" s="249" t="s">
        <v>151</v>
      </c>
    </row>
    <row r="316" s="2" customFormat="1" ht="16.5" customHeight="1">
      <c r="A316" s="37"/>
      <c r="B316" s="38"/>
      <c r="C316" s="225" t="s">
        <v>439</v>
      </c>
      <c r="D316" s="225" t="s">
        <v>154</v>
      </c>
      <c r="E316" s="226" t="s">
        <v>440</v>
      </c>
      <c r="F316" s="227" t="s">
        <v>441</v>
      </c>
      <c r="G316" s="228" t="s">
        <v>179</v>
      </c>
      <c r="H316" s="229">
        <v>1.7030000000000001</v>
      </c>
      <c r="I316" s="230"/>
      <c r="J316" s="231">
        <f>ROUND(I316*H316,2)</f>
        <v>0</v>
      </c>
      <c r="K316" s="227" t="s">
        <v>233</v>
      </c>
      <c r="L316" s="43"/>
      <c r="M316" s="232" t="s">
        <v>1</v>
      </c>
      <c r="N316" s="233" t="s">
        <v>42</v>
      </c>
      <c r="O316" s="90"/>
      <c r="P316" s="234">
        <f>O316*H316</f>
        <v>0</v>
      </c>
      <c r="Q316" s="234">
        <v>0</v>
      </c>
      <c r="R316" s="234">
        <f>Q316*H316</f>
        <v>0</v>
      </c>
      <c r="S316" s="234">
        <v>0.0075399999999999998</v>
      </c>
      <c r="T316" s="235">
        <f>S316*H316</f>
        <v>0.012840620000000001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6" t="s">
        <v>159</v>
      </c>
      <c r="AT316" s="236" t="s">
        <v>154</v>
      </c>
      <c r="AU316" s="236" t="s">
        <v>152</v>
      </c>
      <c r="AY316" s="16" t="s">
        <v>151</v>
      </c>
      <c r="BE316" s="237">
        <f>IF(N316="základní",J316,0)</f>
        <v>0</v>
      </c>
      <c r="BF316" s="237">
        <f>IF(N316="snížená",J316,0)</f>
        <v>0</v>
      </c>
      <c r="BG316" s="237">
        <f>IF(N316="zákl. přenesená",J316,0)</f>
        <v>0</v>
      </c>
      <c r="BH316" s="237">
        <f>IF(N316="sníž. přenesená",J316,0)</f>
        <v>0</v>
      </c>
      <c r="BI316" s="237">
        <f>IF(N316="nulová",J316,0)</f>
        <v>0</v>
      </c>
      <c r="BJ316" s="16" t="s">
        <v>89</v>
      </c>
      <c r="BK316" s="237">
        <f>ROUND(I316*H316,2)</f>
        <v>0</v>
      </c>
      <c r="BL316" s="16" t="s">
        <v>159</v>
      </c>
      <c r="BM316" s="236" t="s">
        <v>442</v>
      </c>
    </row>
    <row r="317" s="13" customFormat="1">
      <c r="A317" s="13"/>
      <c r="B317" s="238"/>
      <c r="C317" s="239"/>
      <c r="D317" s="240" t="s">
        <v>161</v>
      </c>
      <c r="E317" s="241" t="s">
        <v>1</v>
      </c>
      <c r="F317" s="242" t="s">
        <v>443</v>
      </c>
      <c r="G317" s="239"/>
      <c r="H317" s="243">
        <v>1.7030000000000001</v>
      </c>
      <c r="I317" s="244"/>
      <c r="J317" s="239"/>
      <c r="K317" s="239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161</v>
      </c>
      <c r="AU317" s="249" t="s">
        <v>152</v>
      </c>
      <c r="AV317" s="13" t="s">
        <v>89</v>
      </c>
      <c r="AW317" s="13" t="s">
        <v>32</v>
      </c>
      <c r="AX317" s="13" t="s">
        <v>76</v>
      </c>
      <c r="AY317" s="249" t="s">
        <v>151</v>
      </c>
    </row>
    <row r="318" s="2" customFormat="1" ht="24.15" customHeight="1">
      <c r="A318" s="37"/>
      <c r="B318" s="38"/>
      <c r="C318" s="225" t="s">
        <v>444</v>
      </c>
      <c r="D318" s="225" t="s">
        <v>154</v>
      </c>
      <c r="E318" s="226" t="s">
        <v>445</v>
      </c>
      <c r="F318" s="227" t="s">
        <v>446</v>
      </c>
      <c r="G318" s="228" t="s">
        <v>179</v>
      </c>
      <c r="H318" s="229">
        <v>1.3859999999999999</v>
      </c>
      <c r="I318" s="230"/>
      <c r="J318" s="231">
        <f>ROUND(I318*H318,2)</f>
        <v>0</v>
      </c>
      <c r="K318" s="227" t="s">
        <v>158</v>
      </c>
      <c r="L318" s="43"/>
      <c r="M318" s="232" t="s">
        <v>1</v>
      </c>
      <c r="N318" s="233" t="s">
        <v>42</v>
      </c>
      <c r="O318" s="90"/>
      <c r="P318" s="234">
        <f>O318*H318</f>
        <v>0</v>
      </c>
      <c r="Q318" s="234">
        <v>0</v>
      </c>
      <c r="R318" s="234">
        <f>Q318*H318</f>
        <v>0</v>
      </c>
      <c r="S318" s="234">
        <v>0.055</v>
      </c>
      <c r="T318" s="235">
        <f>S318*H318</f>
        <v>0.076229999999999992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6" t="s">
        <v>159</v>
      </c>
      <c r="AT318" s="236" t="s">
        <v>154</v>
      </c>
      <c r="AU318" s="236" t="s">
        <v>152</v>
      </c>
      <c r="AY318" s="16" t="s">
        <v>151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6" t="s">
        <v>89</v>
      </c>
      <c r="BK318" s="237">
        <f>ROUND(I318*H318,2)</f>
        <v>0</v>
      </c>
      <c r="BL318" s="16" t="s">
        <v>159</v>
      </c>
      <c r="BM318" s="236" t="s">
        <v>447</v>
      </c>
    </row>
    <row r="319" s="13" customFormat="1">
      <c r="A319" s="13"/>
      <c r="B319" s="238"/>
      <c r="C319" s="239"/>
      <c r="D319" s="240" t="s">
        <v>161</v>
      </c>
      <c r="E319" s="241" t="s">
        <v>1</v>
      </c>
      <c r="F319" s="242" t="s">
        <v>448</v>
      </c>
      <c r="G319" s="239"/>
      <c r="H319" s="243">
        <v>1.3859999999999999</v>
      </c>
      <c r="I319" s="244"/>
      <c r="J319" s="239"/>
      <c r="K319" s="239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161</v>
      </c>
      <c r="AU319" s="249" t="s">
        <v>152</v>
      </c>
      <c r="AV319" s="13" t="s">
        <v>89</v>
      </c>
      <c r="AW319" s="13" t="s">
        <v>32</v>
      </c>
      <c r="AX319" s="13" t="s">
        <v>76</v>
      </c>
      <c r="AY319" s="249" t="s">
        <v>151</v>
      </c>
    </row>
    <row r="320" s="2" customFormat="1" ht="21.75" customHeight="1">
      <c r="A320" s="37"/>
      <c r="B320" s="38"/>
      <c r="C320" s="225" t="s">
        <v>449</v>
      </c>
      <c r="D320" s="225" t="s">
        <v>154</v>
      </c>
      <c r="E320" s="226" t="s">
        <v>450</v>
      </c>
      <c r="F320" s="227" t="s">
        <v>451</v>
      </c>
      <c r="G320" s="228" t="s">
        <v>157</v>
      </c>
      <c r="H320" s="229">
        <v>1</v>
      </c>
      <c r="I320" s="230"/>
      <c r="J320" s="231">
        <f>ROUND(I320*H320,2)</f>
        <v>0</v>
      </c>
      <c r="K320" s="227" t="s">
        <v>158</v>
      </c>
      <c r="L320" s="43"/>
      <c r="M320" s="232" t="s">
        <v>1</v>
      </c>
      <c r="N320" s="233" t="s">
        <v>42</v>
      </c>
      <c r="O320" s="90"/>
      <c r="P320" s="234">
        <f>O320*H320</f>
        <v>0</v>
      </c>
      <c r="Q320" s="234">
        <v>0</v>
      </c>
      <c r="R320" s="234">
        <f>Q320*H320</f>
        <v>0</v>
      </c>
      <c r="S320" s="234">
        <v>0.012999999999999999</v>
      </c>
      <c r="T320" s="235">
        <f>S320*H320</f>
        <v>0.012999999999999999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6" t="s">
        <v>159</v>
      </c>
      <c r="AT320" s="236" t="s">
        <v>154</v>
      </c>
      <c r="AU320" s="236" t="s">
        <v>152</v>
      </c>
      <c r="AY320" s="16" t="s">
        <v>151</v>
      </c>
      <c r="BE320" s="237">
        <f>IF(N320="základní",J320,0)</f>
        <v>0</v>
      </c>
      <c r="BF320" s="237">
        <f>IF(N320="snížená",J320,0)</f>
        <v>0</v>
      </c>
      <c r="BG320" s="237">
        <f>IF(N320="zákl. přenesená",J320,0)</f>
        <v>0</v>
      </c>
      <c r="BH320" s="237">
        <f>IF(N320="sníž. přenesená",J320,0)</f>
        <v>0</v>
      </c>
      <c r="BI320" s="237">
        <f>IF(N320="nulová",J320,0)</f>
        <v>0</v>
      </c>
      <c r="BJ320" s="16" t="s">
        <v>89</v>
      </c>
      <c r="BK320" s="237">
        <f>ROUND(I320*H320,2)</f>
        <v>0</v>
      </c>
      <c r="BL320" s="16" t="s">
        <v>159</v>
      </c>
      <c r="BM320" s="236" t="s">
        <v>452</v>
      </c>
    </row>
    <row r="321" s="13" customFormat="1">
      <c r="A321" s="13"/>
      <c r="B321" s="238"/>
      <c r="C321" s="239"/>
      <c r="D321" s="240" t="s">
        <v>161</v>
      </c>
      <c r="E321" s="241" t="s">
        <v>1</v>
      </c>
      <c r="F321" s="242" t="s">
        <v>83</v>
      </c>
      <c r="G321" s="239"/>
      <c r="H321" s="243">
        <v>1</v>
      </c>
      <c r="I321" s="244"/>
      <c r="J321" s="239"/>
      <c r="K321" s="239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161</v>
      </c>
      <c r="AU321" s="249" t="s">
        <v>152</v>
      </c>
      <c r="AV321" s="13" t="s">
        <v>89</v>
      </c>
      <c r="AW321" s="13" t="s">
        <v>32</v>
      </c>
      <c r="AX321" s="13" t="s">
        <v>83</v>
      </c>
      <c r="AY321" s="249" t="s">
        <v>151</v>
      </c>
    </row>
    <row r="322" s="2" customFormat="1" ht="24.15" customHeight="1">
      <c r="A322" s="37"/>
      <c r="B322" s="38"/>
      <c r="C322" s="225" t="s">
        <v>453</v>
      </c>
      <c r="D322" s="225" t="s">
        <v>154</v>
      </c>
      <c r="E322" s="226" t="s">
        <v>454</v>
      </c>
      <c r="F322" s="227" t="s">
        <v>455</v>
      </c>
      <c r="G322" s="228" t="s">
        <v>204</v>
      </c>
      <c r="H322" s="229">
        <v>2.7999999999999998</v>
      </c>
      <c r="I322" s="230"/>
      <c r="J322" s="231">
        <f>ROUND(I322*H322,2)</f>
        <v>0</v>
      </c>
      <c r="K322" s="227" t="s">
        <v>158</v>
      </c>
      <c r="L322" s="43"/>
      <c r="M322" s="232" t="s">
        <v>1</v>
      </c>
      <c r="N322" s="233" t="s">
        <v>42</v>
      </c>
      <c r="O322" s="90"/>
      <c r="P322" s="234">
        <f>O322*H322</f>
        <v>0</v>
      </c>
      <c r="Q322" s="234">
        <v>0</v>
      </c>
      <c r="R322" s="234">
        <f>Q322*H322</f>
        <v>0</v>
      </c>
      <c r="S322" s="234">
        <v>0.042000000000000003</v>
      </c>
      <c r="T322" s="235">
        <f>S322*H322</f>
        <v>0.1176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6" t="s">
        <v>159</v>
      </c>
      <c r="AT322" s="236" t="s">
        <v>154</v>
      </c>
      <c r="AU322" s="236" t="s">
        <v>152</v>
      </c>
      <c r="AY322" s="16" t="s">
        <v>151</v>
      </c>
      <c r="BE322" s="237">
        <f>IF(N322="základní",J322,0)</f>
        <v>0</v>
      </c>
      <c r="BF322" s="237">
        <f>IF(N322="snížená",J322,0)</f>
        <v>0</v>
      </c>
      <c r="BG322" s="237">
        <f>IF(N322="zákl. přenesená",J322,0)</f>
        <v>0</v>
      </c>
      <c r="BH322" s="237">
        <f>IF(N322="sníž. přenesená",J322,0)</f>
        <v>0</v>
      </c>
      <c r="BI322" s="237">
        <f>IF(N322="nulová",J322,0)</f>
        <v>0</v>
      </c>
      <c r="BJ322" s="16" t="s">
        <v>89</v>
      </c>
      <c r="BK322" s="237">
        <f>ROUND(I322*H322,2)</f>
        <v>0</v>
      </c>
      <c r="BL322" s="16" t="s">
        <v>159</v>
      </c>
      <c r="BM322" s="236" t="s">
        <v>456</v>
      </c>
    </row>
    <row r="323" s="14" customFormat="1">
      <c r="A323" s="14"/>
      <c r="B323" s="250"/>
      <c r="C323" s="251"/>
      <c r="D323" s="240" t="s">
        <v>161</v>
      </c>
      <c r="E323" s="252" t="s">
        <v>1</v>
      </c>
      <c r="F323" s="253" t="s">
        <v>457</v>
      </c>
      <c r="G323" s="251"/>
      <c r="H323" s="252" t="s">
        <v>1</v>
      </c>
      <c r="I323" s="254"/>
      <c r="J323" s="251"/>
      <c r="K323" s="251"/>
      <c r="L323" s="255"/>
      <c r="M323" s="256"/>
      <c r="N323" s="257"/>
      <c r="O323" s="257"/>
      <c r="P323" s="257"/>
      <c r="Q323" s="257"/>
      <c r="R323" s="257"/>
      <c r="S323" s="257"/>
      <c r="T323" s="25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9" t="s">
        <v>161</v>
      </c>
      <c r="AU323" s="259" t="s">
        <v>152</v>
      </c>
      <c r="AV323" s="14" t="s">
        <v>83</v>
      </c>
      <c r="AW323" s="14" t="s">
        <v>32</v>
      </c>
      <c r="AX323" s="14" t="s">
        <v>76</v>
      </c>
      <c r="AY323" s="259" t="s">
        <v>151</v>
      </c>
    </row>
    <row r="324" s="13" customFormat="1">
      <c r="A324" s="13"/>
      <c r="B324" s="238"/>
      <c r="C324" s="239"/>
      <c r="D324" s="240" t="s">
        <v>161</v>
      </c>
      <c r="E324" s="241" t="s">
        <v>1</v>
      </c>
      <c r="F324" s="242" t="s">
        <v>458</v>
      </c>
      <c r="G324" s="239"/>
      <c r="H324" s="243">
        <v>2.7999999999999998</v>
      </c>
      <c r="I324" s="244"/>
      <c r="J324" s="239"/>
      <c r="K324" s="239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161</v>
      </c>
      <c r="AU324" s="249" t="s">
        <v>152</v>
      </c>
      <c r="AV324" s="13" t="s">
        <v>89</v>
      </c>
      <c r="AW324" s="13" t="s">
        <v>32</v>
      </c>
      <c r="AX324" s="13" t="s">
        <v>76</v>
      </c>
      <c r="AY324" s="249" t="s">
        <v>151</v>
      </c>
    </row>
    <row r="325" s="2" customFormat="1" ht="24.15" customHeight="1">
      <c r="A325" s="37"/>
      <c r="B325" s="38"/>
      <c r="C325" s="225" t="s">
        <v>459</v>
      </c>
      <c r="D325" s="225" t="s">
        <v>154</v>
      </c>
      <c r="E325" s="226" t="s">
        <v>460</v>
      </c>
      <c r="F325" s="227" t="s">
        <v>461</v>
      </c>
      <c r="G325" s="228" t="s">
        <v>204</v>
      </c>
      <c r="H325" s="229">
        <v>1.5</v>
      </c>
      <c r="I325" s="230"/>
      <c r="J325" s="231">
        <f>ROUND(I325*H325,2)</f>
        <v>0</v>
      </c>
      <c r="K325" s="227" t="s">
        <v>158</v>
      </c>
      <c r="L325" s="43"/>
      <c r="M325" s="232" t="s">
        <v>1</v>
      </c>
      <c r="N325" s="233" t="s">
        <v>42</v>
      </c>
      <c r="O325" s="90"/>
      <c r="P325" s="234">
        <f>O325*H325</f>
        <v>0</v>
      </c>
      <c r="Q325" s="234">
        <v>0.00097000000000000005</v>
      </c>
      <c r="R325" s="234">
        <f>Q325*H325</f>
        <v>0.0014550000000000001</v>
      </c>
      <c r="S325" s="234">
        <v>0.0043</v>
      </c>
      <c r="T325" s="235">
        <f>S325*H325</f>
        <v>0.00645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6" t="s">
        <v>159</v>
      </c>
      <c r="AT325" s="236" t="s">
        <v>154</v>
      </c>
      <c r="AU325" s="236" t="s">
        <v>152</v>
      </c>
      <c r="AY325" s="16" t="s">
        <v>151</v>
      </c>
      <c r="BE325" s="237">
        <f>IF(N325="základní",J325,0)</f>
        <v>0</v>
      </c>
      <c r="BF325" s="237">
        <f>IF(N325="snížená",J325,0)</f>
        <v>0</v>
      </c>
      <c r="BG325" s="237">
        <f>IF(N325="zákl. přenesená",J325,0)</f>
        <v>0</v>
      </c>
      <c r="BH325" s="237">
        <f>IF(N325="sníž. přenesená",J325,0)</f>
        <v>0</v>
      </c>
      <c r="BI325" s="237">
        <f>IF(N325="nulová",J325,0)</f>
        <v>0</v>
      </c>
      <c r="BJ325" s="16" t="s">
        <v>89</v>
      </c>
      <c r="BK325" s="237">
        <f>ROUND(I325*H325,2)</f>
        <v>0</v>
      </c>
      <c r="BL325" s="16" t="s">
        <v>159</v>
      </c>
      <c r="BM325" s="236" t="s">
        <v>462</v>
      </c>
    </row>
    <row r="326" s="14" customFormat="1">
      <c r="A326" s="14"/>
      <c r="B326" s="250"/>
      <c r="C326" s="251"/>
      <c r="D326" s="240" t="s">
        <v>161</v>
      </c>
      <c r="E326" s="252" t="s">
        <v>1</v>
      </c>
      <c r="F326" s="253" t="s">
        <v>463</v>
      </c>
      <c r="G326" s="251"/>
      <c r="H326" s="252" t="s">
        <v>1</v>
      </c>
      <c r="I326" s="254"/>
      <c r="J326" s="251"/>
      <c r="K326" s="251"/>
      <c r="L326" s="255"/>
      <c r="M326" s="256"/>
      <c r="N326" s="257"/>
      <c r="O326" s="257"/>
      <c r="P326" s="257"/>
      <c r="Q326" s="257"/>
      <c r="R326" s="257"/>
      <c r="S326" s="257"/>
      <c r="T326" s="25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9" t="s">
        <v>161</v>
      </c>
      <c r="AU326" s="259" t="s">
        <v>152</v>
      </c>
      <c r="AV326" s="14" t="s">
        <v>83</v>
      </c>
      <c r="AW326" s="14" t="s">
        <v>32</v>
      </c>
      <c r="AX326" s="14" t="s">
        <v>76</v>
      </c>
      <c r="AY326" s="259" t="s">
        <v>151</v>
      </c>
    </row>
    <row r="327" s="13" customFormat="1">
      <c r="A327" s="13"/>
      <c r="B327" s="238"/>
      <c r="C327" s="239"/>
      <c r="D327" s="240" t="s">
        <v>161</v>
      </c>
      <c r="E327" s="241" t="s">
        <v>1</v>
      </c>
      <c r="F327" s="242" t="s">
        <v>464</v>
      </c>
      <c r="G327" s="239"/>
      <c r="H327" s="243">
        <v>1.5</v>
      </c>
      <c r="I327" s="244"/>
      <c r="J327" s="239"/>
      <c r="K327" s="239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161</v>
      </c>
      <c r="AU327" s="249" t="s">
        <v>152</v>
      </c>
      <c r="AV327" s="13" t="s">
        <v>89</v>
      </c>
      <c r="AW327" s="13" t="s">
        <v>32</v>
      </c>
      <c r="AX327" s="13" t="s">
        <v>76</v>
      </c>
      <c r="AY327" s="249" t="s">
        <v>151</v>
      </c>
    </row>
    <row r="328" s="2" customFormat="1" ht="24.15" customHeight="1">
      <c r="A328" s="37"/>
      <c r="B328" s="38"/>
      <c r="C328" s="225" t="s">
        <v>465</v>
      </c>
      <c r="D328" s="225" t="s">
        <v>154</v>
      </c>
      <c r="E328" s="226" t="s">
        <v>466</v>
      </c>
      <c r="F328" s="227" t="s">
        <v>467</v>
      </c>
      <c r="G328" s="228" t="s">
        <v>204</v>
      </c>
      <c r="H328" s="229">
        <v>1</v>
      </c>
      <c r="I328" s="230"/>
      <c r="J328" s="231">
        <f>ROUND(I328*H328,2)</f>
        <v>0</v>
      </c>
      <c r="K328" s="227" t="s">
        <v>158</v>
      </c>
      <c r="L328" s="43"/>
      <c r="M328" s="232" t="s">
        <v>1</v>
      </c>
      <c r="N328" s="233" t="s">
        <v>42</v>
      </c>
      <c r="O328" s="90"/>
      <c r="P328" s="234">
        <f>O328*H328</f>
        <v>0</v>
      </c>
      <c r="Q328" s="234">
        <v>0.00123</v>
      </c>
      <c r="R328" s="234">
        <f>Q328*H328</f>
        <v>0.00123</v>
      </c>
      <c r="S328" s="234">
        <v>0.017000000000000001</v>
      </c>
      <c r="T328" s="235">
        <f>S328*H328</f>
        <v>0.017000000000000001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6" t="s">
        <v>159</v>
      </c>
      <c r="AT328" s="236" t="s">
        <v>154</v>
      </c>
      <c r="AU328" s="236" t="s">
        <v>152</v>
      </c>
      <c r="AY328" s="16" t="s">
        <v>151</v>
      </c>
      <c r="BE328" s="237">
        <f>IF(N328="základní",J328,0)</f>
        <v>0</v>
      </c>
      <c r="BF328" s="237">
        <f>IF(N328="snížená",J328,0)</f>
        <v>0</v>
      </c>
      <c r="BG328" s="237">
        <f>IF(N328="zákl. přenesená",J328,0)</f>
        <v>0</v>
      </c>
      <c r="BH328" s="237">
        <f>IF(N328="sníž. přenesená",J328,0)</f>
        <v>0</v>
      </c>
      <c r="BI328" s="237">
        <f>IF(N328="nulová",J328,0)</f>
        <v>0</v>
      </c>
      <c r="BJ328" s="16" t="s">
        <v>89</v>
      </c>
      <c r="BK328" s="237">
        <f>ROUND(I328*H328,2)</f>
        <v>0</v>
      </c>
      <c r="BL328" s="16" t="s">
        <v>159</v>
      </c>
      <c r="BM328" s="236" t="s">
        <v>468</v>
      </c>
    </row>
    <row r="329" s="14" customFormat="1">
      <c r="A329" s="14"/>
      <c r="B329" s="250"/>
      <c r="C329" s="251"/>
      <c r="D329" s="240" t="s">
        <v>161</v>
      </c>
      <c r="E329" s="252" t="s">
        <v>1</v>
      </c>
      <c r="F329" s="253" t="s">
        <v>463</v>
      </c>
      <c r="G329" s="251"/>
      <c r="H329" s="252" t="s">
        <v>1</v>
      </c>
      <c r="I329" s="254"/>
      <c r="J329" s="251"/>
      <c r="K329" s="251"/>
      <c r="L329" s="255"/>
      <c r="M329" s="256"/>
      <c r="N329" s="257"/>
      <c r="O329" s="257"/>
      <c r="P329" s="257"/>
      <c r="Q329" s="257"/>
      <c r="R329" s="257"/>
      <c r="S329" s="257"/>
      <c r="T329" s="25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9" t="s">
        <v>161</v>
      </c>
      <c r="AU329" s="259" t="s">
        <v>152</v>
      </c>
      <c r="AV329" s="14" t="s">
        <v>83</v>
      </c>
      <c r="AW329" s="14" t="s">
        <v>32</v>
      </c>
      <c r="AX329" s="14" t="s">
        <v>76</v>
      </c>
      <c r="AY329" s="259" t="s">
        <v>151</v>
      </c>
    </row>
    <row r="330" s="13" customFormat="1">
      <c r="A330" s="13"/>
      <c r="B330" s="238"/>
      <c r="C330" s="239"/>
      <c r="D330" s="240" t="s">
        <v>161</v>
      </c>
      <c r="E330" s="241" t="s">
        <v>1</v>
      </c>
      <c r="F330" s="242" t="s">
        <v>469</v>
      </c>
      <c r="G330" s="239"/>
      <c r="H330" s="243">
        <v>1</v>
      </c>
      <c r="I330" s="244"/>
      <c r="J330" s="239"/>
      <c r="K330" s="239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161</v>
      </c>
      <c r="AU330" s="249" t="s">
        <v>152</v>
      </c>
      <c r="AV330" s="13" t="s">
        <v>89</v>
      </c>
      <c r="AW330" s="13" t="s">
        <v>32</v>
      </c>
      <c r="AX330" s="13" t="s">
        <v>76</v>
      </c>
      <c r="AY330" s="249" t="s">
        <v>151</v>
      </c>
    </row>
    <row r="331" s="2" customFormat="1" ht="24.15" customHeight="1">
      <c r="A331" s="37"/>
      <c r="B331" s="38"/>
      <c r="C331" s="225" t="s">
        <v>470</v>
      </c>
      <c r="D331" s="225" t="s">
        <v>154</v>
      </c>
      <c r="E331" s="226" t="s">
        <v>471</v>
      </c>
      <c r="F331" s="227" t="s">
        <v>472</v>
      </c>
      <c r="G331" s="228" t="s">
        <v>204</v>
      </c>
      <c r="H331" s="229">
        <v>0.29999999999999999</v>
      </c>
      <c r="I331" s="230"/>
      <c r="J331" s="231">
        <f>ROUND(I331*H331,2)</f>
        <v>0</v>
      </c>
      <c r="K331" s="227" t="s">
        <v>158</v>
      </c>
      <c r="L331" s="43"/>
      <c r="M331" s="232" t="s">
        <v>1</v>
      </c>
      <c r="N331" s="233" t="s">
        <v>42</v>
      </c>
      <c r="O331" s="90"/>
      <c r="P331" s="234">
        <f>O331*H331</f>
        <v>0</v>
      </c>
      <c r="Q331" s="234">
        <v>0.0015</v>
      </c>
      <c r="R331" s="234">
        <f>Q331*H331</f>
        <v>0.00044999999999999999</v>
      </c>
      <c r="S331" s="234">
        <v>0.021000000000000001</v>
      </c>
      <c r="T331" s="235">
        <f>S331*H331</f>
        <v>0.0063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6" t="s">
        <v>159</v>
      </c>
      <c r="AT331" s="236" t="s">
        <v>154</v>
      </c>
      <c r="AU331" s="236" t="s">
        <v>152</v>
      </c>
      <c r="AY331" s="16" t="s">
        <v>151</v>
      </c>
      <c r="BE331" s="237">
        <f>IF(N331="základní",J331,0)</f>
        <v>0</v>
      </c>
      <c r="BF331" s="237">
        <f>IF(N331="snížená",J331,0)</f>
        <v>0</v>
      </c>
      <c r="BG331" s="237">
        <f>IF(N331="zákl. přenesená",J331,0)</f>
        <v>0</v>
      </c>
      <c r="BH331" s="237">
        <f>IF(N331="sníž. přenesená",J331,0)</f>
        <v>0</v>
      </c>
      <c r="BI331" s="237">
        <f>IF(N331="nulová",J331,0)</f>
        <v>0</v>
      </c>
      <c r="BJ331" s="16" t="s">
        <v>89</v>
      </c>
      <c r="BK331" s="237">
        <f>ROUND(I331*H331,2)</f>
        <v>0</v>
      </c>
      <c r="BL331" s="16" t="s">
        <v>159</v>
      </c>
      <c r="BM331" s="236" t="s">
        <v>473</v>
      </c>
    </row>
    <row r="332" s="14" customFormat="1">
      <c r="A332" s="14"/>
      <c r="B332" s="250"/>
      <c r="C332" s="251"/>
      <c r="D332" s="240" t="s">
        <v>161</v>
      </c>
      <c r="E332" s="252" t="s">
        <v>1</v>
      </c>
      <c r="F332" s="253" t="s">
        <v>474</v>
      </c>
      <c r="G332" s="251"/>
      <c r="H332" s="252" t="s">
        <v>1</v>
      </c>
      <c r="I332" s="254"/>
      <c r="J332" s="251"/>
      <c r="K332" s="251"/>
      <c r="L332" s="255"/>
      <c r="M332" s="256"/>
      <c r="N332" s="257"/>
      <c r="O332" s="257"/>
      <c r="P332" s="257"/>
      <c r="Q332" s="257"/>
      <c r="R332" s="257"/>
      <c r="S332" s="257"/>
      <c r="T332" s="25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9" t="s">
        <v>161</v>
      </c>
      <c r="AU332" s="259" t="s">
        <v>152</v>
      </c>
      <c r="AV332" s="14" t="s">
        <v>83</v>
      </c>
      <c r="AW332" s="14" t="s">
        <v>32</v>
      </c>
      <c r="AX332" s="14" t="s">
        <v>76</v>
      </c>
      <c r="AY332" s="259" t="s">
        <v>151</v>
      </c>
    </row>
    <row r="333" s="13" customFormat="1">
      <c r="A333" s="13"/>
      <c r="B333" s="238"/>
      <c r="C333" s="239"/>
      <c r="D333" s="240" t="s">
        <v>161</v>
      </c>
      <c r="E333" s="241" t="s">
        <v>1</v>
      </c>
      <c r="F333" s="242" t="s">
        <v>475</v>
      </c>
      <c r="G333" s="239"/>
      <c r="H333" s="243">
        <v>0.29999999999999999</v>
      </c>
      <c r="I333" s="244"/>
      <c r="J333" s="239"/>
      <c r="K333" s="239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161</v>
      </c>
      <c r="AU333" s="249" t="s">
        <v>152</v>
      </c>
      <c r="AV333" s="13" t="s">
        <v>89</v>
      </c>
      <c r="AW333" s="13" t="s">
        <v>32</v>
      </c>
      <c r="AX333" s="13" t="s">
        <v>83</v>
      </c>
      <c r="AY333" s="249" t="s">
        <v>151</v>
      </c>
    </row>
    <row r="334" s="2" customFormat="1" ht="24.15" customHeight="1">
      <c r="A334" s="37"/>
      <c r="B334" s="38"/>
      <c r="C334" s="225" t="s">
        <v>476</v>
      </c>
      <c r="D334" s="225" t="s">
        <v>154</v>
      </c>
      <c r="E334" s="226" t="s">
        <v>477</v>
      </c>
      <c r="F334" s="227" t="s">
        <v>478</v>
      </c>
      <c r="G334" s="228" t="s">
        <v>204</v>
      </c>
      <c r="H334" s="229">
        <v>0.40000000000000002</v>
      </c>
      <c r="I334" s="230"/>
      <c r="J334" s="231">
        <f>ROUND(I334*H334,2)</f>
        <v>0</v>
      </c>
      <c r="K334" s="227" t="s">
        <v>158</v>
      </c>
      <c r="L334" s="43"/>
      <c r="M334" s="232" t="s">
        <v>1</v>
      </c>
      <c r="N334" s="233" t="s">
        <v>42</v>
      </c>
      <c r="O334" s="90"/>
      <c r="P334" s="234">
        <f>O334*H334</f>
        <v>0</v>
      </c>
      <c r="Q334" s="234">
        <v>0.0013699999999999999</v>
      </c>
      <c r="R334" s="234">
        <f>Q334*H334</f>
        <v>0.00054799999999999998</v>
      </c>
      <c r="S334" s="234">
        <v>0.029000000000000001</v>
      </c>
      <c r="T334" s="235">
        <f>S334*H334</f>
        <v>0.011600000000000001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6" t="s">
        <v>159</v>
      </c>
      <c r="AT334" s="236" t="s">
        <v>154</v>
      </c>
      <c r="AU334" s="236" t="s">
        <v>152</v>
      </c>
      <c r="AY334" s="16" t="s">
        <v>151</v>
      </c>
      <c r="BE334" s="237">
        <f>IF(N334="základní",J334,0)</f>
        <v>0</v>
      </c>
      <c r="BF334" s="237">
        <f>IF(N334="snížená",J334,0)</f>
        <v>0</v>
      </c>
      <c r="BG334" s="237">
        <f>IF(N334="zákl. přenesená",J334,0)</f>
        <v>0</v>
      </c>
      <c r="BH334" s="237">
        <f>IF(N334="sníž. přenesená",J334,0)</f>
        <v>0</v>
      </c>
      <c r="BI334" s="237">
        <f>IF(N334="nulová",J334,0)</f>
        <v>0</v>
      </c>
      <c r="BJ334" s="16" t="s">
        <v>89</v>
      </c>
      <c r="BK334" s="237">
        <f>ROUND(I334*H334,2)</f>
        <v>0</v>
      </c>
      <c r="BL334" s="16" t="s">
        <v>159</v>
      </c>
      <c r="BM334" s="236" t="s">
        <v>479</v>
      </c>
    </row>
    <row r="335" s="13" customFormat="1">
      <c r="A335" s="13"/>
      <c r="B335" s="238"/>
      <c r="C335" s="239"/>
      <c r="D335" s="240" t="s">
        <v>161</v>
      </c>
      <c r="E335" s="241" t="s">
        <v>1</v>
      </c>
      <c r="F335" s="242" t="s">
        <v>480</v>
      </c>
      <c r="G335" s="239"/>
      <c r="H335" s="243">
        <v>0.40000000000000002</v>
      </c>
      <c r="I335" s="244"/>
      <c r="J335" s="239"/>
      <c r="K335" s="239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161</v>
      </c>
      <c r="AU335" s="249" t="s">
        <v>152</v>
      </c>
      <c r="AV335" s="13" t="s">
        <v>89</v>
      </c>
      <c r="AW335" s="13" t="s">
        <v>32</v>
      </c>
      <c r="AX335" s="13" t="s">
        <v>83</v>
      </c>
      <c r="AY335" s="249" t="s">
        <v>151</v>
      </c>
    </row>
    <row r="336" s="2" customFormat="1" ht="24.15" customHeight="1">
      <c r="A336" s="37"/>
      <c r="B336" s="38"/>
      <c r="C336" s="225" t="s">
        <v>481</v>
      </c>
      <c r="D336" s="225" t="s">
        <v>154</v>
      </c>
      <c r="E336" s="226" t="s">
        <v>482</v>
      </c>
      <c r="F336" s="227" t="s">
        <v>483</v>
      </c>
      <c r="G336" s="228" t="s">
        <v>204</v>
      </c>
      <c r="H336" s="229">
        <v>14</v>
      </c>
      <c r="I336" s="230"/>
      <c r="J336" s="231">
        <f>ROUND(I336*H336,2)</f>
        <v>0</v>
      </c>
      <c r="K336" s="227" t="s">
        <v>158</v>
      </c>
      <c r="L336" s="43"/>
      <c r="M336" s="232" t="s">
        <v>1</v>
      </c>
      <c r="N336" s="233" t="s">
        <v>42</v>
      </c>
      <c r="O336" s="90"/>
      <c r="P336" s="234">
        <f>O336*H336</f>
        <v>0</v>
      </c>
      <c r="Q336" s="234">
        <v>0</v>
      </c>
      <c r="R336" s="234">
        <f>Q336*H336</f>
        <v>0</v>
      </c>
      <c r="S336" s="234">
        <v>0.0060000000000000001</v>
      </c>
      <c r="T336" s="235">
        <f>S336*H336</f>
        <v>0.084000000000000005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6" t="s">
        <v>159</v>
      </c>
      <c r="AT336" s="236" t="s">
        <v>154</v>
      </c>
      <c r="AU336" s="236" t="s">
        <v>152</v>
      </c>
      <c r="AY336" s="16" t="s">
        <v>151</v>
      </c>
      <c r="BE336" s="237">
        <f>IF(N336="základní",J336,0)</f>
        <v>0</v>
      </c>
      <c r="BF336" s="237">
        <f>IF(N336="snížená",J336,0)</f>
        <v>0</v>
      </c>
      <c r="BG336" s="237">
        <f>IF(N336="zákl. přenesená",J336,0)</f>
        <v>0</v>
      </c>
      <c r="BH336" s="237">
        <f>IF(N336="sníž. přenesená",J336,0)</f>
        <v>0</v>
      </c>
      <c r="BI336" s="237">
        <f>IF(N336="nulová",J336,0)</f>
        <v>0</v>
      </c>
      <c r="BJ336" s="16" t="s">
        <v>89</v>
      </c>
      <c r="BK336" s="237">
        <f>ROUND(I336*H336,2)</f>
        <v>0</v>
      </c>
      <c r="BL336" s="16" t="s">
        <v>159</v>
      </c>
      <c r="BM336" s="236" t="s">
        <v>484</v>
      </c>
    </row>
    <row r="337" s="14" customFormat="1">
      <c r="A337" s="14"/>
      <c r="B337" s="250"/>
      <c r="C337" s="251"/>
      <c r="D337" s="240" t="s">
        <v>161</v>
      </c>
      <c r="E337" s="252" t="s">
        <v>1</v>
      </c>
      <c r="F337" s="253" t="s">
        <v>485</v>
      </c>
      <c r="G337" s="251"/>
      <c r="H337" s="252" t="s">
        <v>1</v>
      </c>
      <c r="I337" s="254"/>
      <c r="J337" s="251"/>
      <c r="K337" s="251"/>
      <c r="L337" s="255"/>
      <c r="M337" s="256"/>
      <c r="N337" s="257"/>
      <c r="O337" s="257"/>
      <c r="P337" s="257"/>
      <c r="Q337" s="257"/>
      <c r="R337" s="257"/>
      <c r="S337" s="257"/>
      <c r="T337" s="25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9" t="s">
        <v>161</v>
      </c>
      <c r="AU337" s="259" t="s">
        <v>152</v>
      </c>
      <c r="AV337" s="14" t="s">
        <v>83</v>
      </c>
      <c r="AW337" s="14" t="s">
        <v>32</v>
      </c>
      <c r="AX337" s="14" t="s">
        <v>76</v>
      </c>
      <c r="AY337" s="259" t="s">
        <v>151</v>
      </c>
    </row>
    <row r="338" s="13" customFormat="1">
      <c r="A338" s="13"/>
      <c r="B338" s="238"/>
      <c r="C338" s="239"/>
      <c r="D338" s="240" t="s">
        <v>161</v>
      </c>
      <c r="E338" s="241" t="s">
        <v>1</v>
      </c>
      <c r="F338" s="242" t="s">
        <v>486</v>
      </c>
      <c r="G338" s="239"/>
      <c r="H338" s="243">
        <v>14</v>
      </c>
      <c r="I338" s="244"/>
      <c r="J338" s="239"/>
      <c r="K338" s="239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161</v>
      </c>
      <c r="AU338" s="249" t="s">
        <v>152</v>
      </c>
      <c r="AV338" s="13" t="s">
        <v>89</v>
      </c>
      <c r="AW338" s="13" t="s">
        <v>32</v>
      </c>
      <c r="AX338" s="13" t="s">
        <v>83</v>
      </c>
      <c r="AY338" s="249" t="s">
        <v>151</v>
      </c>
    </row>
    <row r="339" s="2" customFormat="1" ht="24.15" customHeight="1">
      <c r="A339" s="37"/>
      <c r="B339" s="38"/>
      <c r="C339" s="225" t="s">
        <v>487</v>
      </c>
      <c r="D339" s="225" t="s">
        <v>154</v>
      </c>
      <c r="E339" s="226" t="s">
        <v>488</v>
      </c>
      <c r="F339" s="227" t="s">
        <v>489</v>
      </c>
      <c r="G339" s="228" t="s">
        <v>204</v>
      </c>
      <c r="H339" s="229">
        <v>22</v>
      </c>
      <c r="I339" s="230"/>
      <c r="J339" s="231">
        <f>ROUND(I339*H339,2)</f>
        <v>0</v>
      </c>
      <c r="K339" s="227" t="s">
        <v>158</v>
      </c>
      <c r="L339" s="43"/>
      <c r="M339" s="232" t="s">
        <v>1</v>
      </c>
      <c r="N339" s="233" t="s">
        <v>42</v>
      </c>
      <c r="O339" s="90"/>
      <c r="P339" s="234">
        <f>O339*H339</f>
        <v>0</v>
      </c>
      <c r="Q339" s="234">
        <v>0</v>
      </c>
      <c r="R339" s="234">
        <f>Q339*H339</f>
        <v>0</v>
      </c>
      <c r="S339" s="234">
        <v>0.0089999999999999993</v>
      </c>
      <c r="T339" s="235">
        <f>S339*H339</f>
        <v>0.19799999999999998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6" t="s">
        <v>159</v>
      </c>
      <c r="AT339" s="236" t="s">
        <v>154</v>
      </c>
      <c r="AU339" s="236" t="s">
        <v>152</v>
      </c>
      <c r="AY339" s="16" t="s">
        <v>151</v>
      </c>
      <c r="BE339" s="237">
        <f>IF(N339="základní",J339,0)</f>
        <v>0</v>
      </c>
      <c r="BF339" s="237">
        <f>IF(N339="snížená",J339,0)</f>
        <v>0</v>
      </c>
      <c r="BG339" s="237">
        <f>IF(N339="zákl. přenesená",J339,0)</f>
        <v>0</v>
      </c>
      <c r="BH339" s="237">
        <f>IF(N339="sníž. přenesená",J339,0)</f>
        <v>0</v>
      </c>
      <c r="BI339" s="237">
        <f>IF(N339="nulová",J339,0)</f>
        <v>0</v>
      </c>
      <c r="BJ339" s="16" t="s">
        <v>89</v>
      </c>
      <c r="BK339" s="237">
        <f>ROUND(I339*H339,2)</f>
        <v>0</v>
      </c>
      <c r="BL339" s="16" t="s">
        <v>159</v>
      </c>
      <c r="BM339" s="236" t="s">
        <v>490</v>
      </c>
    </row>
    <row r="340" s="14" customFormat="1">
      <c r="A340" s="14"/>
      <c r="B340" s="250"/>
      <c r="C340" s="251"/>
      <c r="D340" s="240" t="s">
        <v>161</v>
      </c>
      <c r="E340" s="252" t="s">
        <v>1</v>
      </c>
      <c r="F340" s="253" t="s">
        <v>474</v>
      </c>
      <c r="G340" s="251"/>
      <c r="H340" s="252" t="s">
        <v>1</v>
      </c>
      <c r="I340" s="254"/>
      <c r="J340" s="251"/>
      <c r="K340" s="251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161</v>
      </c>
      <c r="AU340" s="259" t="s">
        <v>152</v>
      </c>
      <c r="AV340" s="14" t="s">
        <v>83</v>
      </c>
      <c r="AW340" s="14" t="s">
        <v>32</v>
      </c>
      <c r="AX340" s="14" t="s">
        <v>76</v>
      </c>
      <c r="AY340" s="259" t="s">
        <v>151</v>
      </c>
    </row>
    <row r="341" s="13" customFormat="1">
      <c r="A341" s="13"/>
      <c r="B341" s="238"/>
      <c r="C341" s="239"/>
      <c r="D341" s="240" t="s">
        <v>161</v>
      </c>
      <c r="E341" s="241" t="s">
        <v>1</v>
      </c>
      <c r="F341" s="242" t="s">
        <v>491</v>
      </c>
      <c r="G341" s="239"/>
      <c r="H341" s="243">
        <v>22</v>
      </c>
      <c r="I341" s="244"/>
      <c r="J341" s="239"/>
      <c r="K341" s="239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161</v>
      </c>
      <c r="AU341" s="249" t="s">
        <v>152</v>
      </c>
      <c r="AV341" s="13" t="s">
        <v>89</v>
      </c>
      <c r="AW341" s="13" t="s">
        <v>32</v>
      </c>
      <c r="AX341" s="13" t="s">
        <v>76</v>
      </c>
      <c r="AY341" s="249" t="s">
        <v>151</v>
      </c>
    </row>
    <row r="342" s="2" customFormat="1" ht="24.15" customHeight="1">
      <c r="A342" s="37"/>
      <c r="B342" s="38"/>
      <c r="C342" s="225" t="s">
        <v>492</v>
      </c>
      <c r="D342" s="225" t="s">
        <v>154</v>
      </c>
      <c r="E342" s="226" t="s">
        <v>493</v>
      </c>
      <c r="F342" s="227" t="s">
        <v>494</v>
      </c>
      <c r="G342" s="228" t="s">
        <v>204</v>
      </c>
      <c r="H342" s="229">
        <v>18</v>
      </c>
      <c r="I342" s="230"/>
      <c r="J342" s="231">
        <f>ROUND(I342*H342,2)</f>
        <v>0</v>
      </c>
      <c r="K342" s="227" t="s">
        <v>158</v>
      </c>
      <c r="L342" s="43"/>
      <c r="M342" s="232" t="s">
        <v>1</v>
      </c>
      <c r="N342" s="233" t="s">
        <v>42</v>
      </c>
      <c r="O342" s="90"/>
      <c r="P342" s="234">
        <f>O342*H342</f>
        <v>0</v>
      </c>
      <c r="Q342" s="234">
        <v>0</v>
      </c>
      <c r="R342" s="234">
        <f>Q342*H342</f>
        <v>0</v>
      </c>
      <c r="S342" s="234">
        <v>0.040000000000000001</v>
      </c>
      <c r="T342" s="235">
        <f>S342*H342</f>
        <v>0.71999999999999997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6" t="s">
        <v>159</v>
      </c>
      <c r="AT342" s="236" t="s">
        <v>154</v>
      </c>
      <c r="AU342" s="236" t="s">
        <v>152</v>
      </c>
      <c r="AY342" s="16" t="s">
        <v>151</v>
      </c>
      <c r="BE342" s="237">
        <f>IF(N342="základní",J342,0)</f>
        <v>0</v>
      </c>
      <c r="BF342" s="237">
        <f>IF(N342="snížená",J342,0)</f>
        <v>0</v>
      </c>
      <c r="BG342" s="237">
        <f>IF(N342="zákl. přenesená",J342,0)</f>
        <v>0</v>
      </c>
      <c r="BH342" s="237">
        <f>IF(N342="sníž. přenesená",J342,0)</f>
        <v>0</v>
      </c>
      <c r="BI342" s="237">
        <f>IF(N342="nulová",J342,0)</f>
        <v>0</v>
      </c>
      <c r="BJ342" s="16" t="s">
        <v>89</v>
      </c>
      <c r="BK342" s="237">
        <f>ROUND(I342*H342,2)</f>
        <v>0</v>
      </c>
      <c r="BL342" s="16" t="s">
        <v>159</v>
      </c>
      <c r="BM342" s="236" t="s">
        <v>495</v>
      </c>
    </row>
    <row r="343" s="14" customFormat="1">
      <c r="A343" s="14"/>
      <c r="B343" s="250"/>
      <c r="C343" s="251"/>
      <c r="D343" s="240" t="s">
        <v>161</v>
      </c>
      <c r="E343" s="252" t="s">
        <v>1</v>
      </c>
      <c r="F343" s="253" t="s">
        <v>496</v>
      </c>
      <c r="G343" s="251"/>
      <c r="H343" s="252" t="s">
        <v>1</v>
      </c>
      <c r="I343" s="254"/>
      <c r="J343" s="251"/>
      <c r="K343" s="251"/>
      <c r="L343" s="255"/>
      <c r="M343" s="256"/>
      <c r="N343" s="257"/>
      <c r="O343" s="257"/>
      <c r="P343" s="257"/>
      <c r="Q343" s="257"/>
      <c r="R343" s="257"/>
      <c r="S343" s="257"/>
      <c r="T343" s="25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9" t="s">
        <v>161</v>
      </c>
      <c r="AU343" s="259" t="s">
        <v>152</v>
      </c>
      <c r="AV343" s="14" t="s">
        <v>83</v>
      </c>
      <c r="AW343" s="14" t="s">
        <v>32</v>
      </c>
      <c r="AX343" s="14" t="s">
        <v>76</v>
      </c>
      <c r="AY343" s="259" t="s">
        <v>151</v>
      </c>
    </row>
    <row r="344" s="13" customFormat="1">
      <c r="A344" s="13"/>
      <c r="B344" s="238"/>
      <c r="C344" s="239"/>
      <c r="D344" s="240" t="s">
        <v>161</v>
      </c>
      <c r="E344" s="241" t="s">
        <v>1</v>
      </c>
      <c r="F344" s="242" t="s">
        <v>497</v>
      </c>
      <c r="G344" s="239"/>
      <c r="H344" s="243">
        <v>18</v>
      </c>
      <c r="I344" s="244"/>
      <c r="J344" s="239"/>
      <c r="K344" s="239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161</v>
      </c>
      <c r="AU344" s="249" t="s">
        <v>152</v>
      </c>
      <c r="AV344" s="13" t="s">
        <v>89</v>
      </c>
      <c r="AW344" s="13" t="s">
        <v>32</v>
      </c>
      <c r="AX344" s="13" t="s">
        <v>76</v>
      </c>
      <c r="AY344" s="249" t="s">
        <v>151</v>
      </c>
    </row>
    <row r="345" s="2" customFormat="1" ht="24.15" customHeight="1">
      <c r="A345" s="37"/>
      <c r="B345" s="38"/>
      <c r="C345" s="225" t="s">
        <v>498</v>
      </c>
      <c r="D345" s="225" t="s">
        <v>154</v>
      </c>
      <c r="E345" s="226" t="s">
        <v>499</v>
      </c>
      <c r="F345" s="227" t="s">
        <v>500</v>
      </c>
      <c r="G345" s="228" t="s">
        <v>157</v>
      </c>
      <c r="H345" s="229">
        <v>13</v>
      </c>
      <c r="I345" s="230"/>
      <c r="J345" s="231">
        <f>ROUND(I345*H345,2)</f>
        <v>0</v>
      </c>
      <c r="K345" s="227" t="s">
        <v>158</v>
      </c>
      <c r="L345" s="43"/>
      <c r="M345" s="232" t="s">
        <v>1</v>
      </c>
      <c r="N345" s="233" t="s">
        <v>42</v>
      </c>
      <c r="O345" s="90"/>
      <c r="P345" s="234">
        <f>O345*H345</f>
        <v>0</v>
      </c>
      <c r="Q345" s="234">
        <v>0</v>
      </c>
      <c r="R345" s="234">
        <f>Q345*H345</f>
        <v>0</v>
      </c>
      <c r="S345" s="234">
        <v>0.031</v>
      </c>
      <c r="T345" s="235">
        <f>S345*H345</f>
        <v>0.40300000000000002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6" t="s">
        <v>159</v>
      </c>
      <c r="AT345" s="236" t="s">
        <v>154</v>
      </c>
      <c r="AU345" s="236" t="s">
        <v>152</v>
      </c>
      <c r="AY345" s="16" t="s">
        <v>151</v>
      </c>
      <c r="BE345" s="237">
        <f>IF(N345="základní",J345,0)</f>
        <v>0</v>
      </c>
      <c r="BF345" s="237">
        <f>IF(N345="snížená",J345,0)</f>
        <v>0</v>
      </c>
      <c r="BG345" s="237">
        <f>IF(N345="zákl. přenesená",J345,0)</f>
        <v>0</v>
      </c>
      <c r="BH345" s="237">
        <f>IF(N345="sníž. přenesená",J345,0)</f>
        <v>0</v>
      </c>
      <c r="BI345" s="237">
        <f>IF(N345="nulová",J345,0)</f>
        <v>0</v>
      </c>
      <c r="BJ345" s="16" t="s">
        <v>89</v>
      </c>
      <c r="BK345" s="237">
        <f>ROUND(I345*H345,2)</f>
        <v>0</v>
      </c>
      <c r="BL345" s="16" t="s">
        <v>159</v>
      </c>
      <c r="BM345" s="236" t="s">
        <v>501</v>
      </c>
    </row>
    <row r="346" s="14" customFormat="1">
      <c r="A346" s="14"/>
      <c r="B346" s="250"/>
      <c r="C346" s="251"/>
      <c r="D346" s="240" t="s">
        <v>161</v>
      </c>
      <c r="E346" s="252" t="s">
        <v>1</v>
      </c>
      <c r="F346" s="253" t="s">
        <v>502</v>
      </c>
      <c r="G346" s="251"/>
      <c r="H346" s="252" t="s">
        <v>1</v>
      </c>
      <c r="I346" s="254"/>
      <c r="J346" s="251"/>
      <c r="K346" s="251"/>
      <c r="L346" s="255"/>
      <c r="M346" s="256"/>
      <c r="N346" s="257"/>
      <c r="O346" s="257"/>
      <c r="P346" s="257"/>
      <c r="Q346" s="257"/>
      <c r="R346" s="257"/>
      <c r="S346" s="257"/>
      <c r="T346" s="25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9" t="s">
        <v>161</v>
      </c>
      <c r="AU346" s="259" t="s">
        <v>152</v>
      </c>
      <c r="AV346" s="14" t="s">
        <v>83</v>
      </c>
      <c r="AW346" s="14" t="s">
        <v>32</v>
      </c>
      <c r="AX346" s="14" t="s">
        <v>76</v>
      </c>
      <c r="AY346" s="259" t="s">
        <v>151</v>
      </c>
    </row>
    <row r="347" s="13" customFormat="1">
      <c r="A347" s="13"/>
      <c r="B347" s="238"/>
      <c r="C347" s="239"/>
      <c r="D347" s="240" t="s">
        <v>161</v>
      </c>
      <c r="E347" s="241" t="s">
        <v>1</v>
      </c>
      <c r="F347" s="242" t="s">
        <v>222</v>
      </c>
      <c r="G347" s="239"/>
      <c r="H347" s="243">
        <v>13</v>
      </c>
      <c r="I347" s="244"/>
      <c r="J347" s="239"/>
      <c r="K347" s="239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161</v>
      </c>
      <c r="AU347" s="249" t="s">
        <v>152</v>
      </c>
      <c r="AV347" s="13" t="s">
        <v>89</v>
      </c>
      <c r="AW347" s="13" t="s">
        <v>32</v>
      </c>
      <c r="AX347" s="13" t="s">
        <v>83</v>
      </c>
      <c r="AY347" s="249" t="s">
        <v>151</v>
      </c>
    </row>
    <row r="348" s="2" customFormat="1" ht="33" customHeight="1">
      <c r="A348" s="37"/>
      <c r="B348" s="38"/>
      <c r="C348" s="225" t="s">
        <v>503</v>
      </c>
      <c r="D348" s="225" t="s">
        <v>154</v>
      </c>
      <c r="E348" s="226" t="s">
        <v>504</v>
      </c>
      <c r="F348" s="227" t="s">
        <v>505</v>
      </c>
      <c r="G348" s="228" t="s">
        <v>204</v>
      </c>
      <c r="H348" s="229">
        <v>4.2000000000000002</v>
      </c>
      <c r="I348" s="230"/>
      <c r="J348" s="231">
        <f>ROUND(I348*H348,2)</f>
        <v>0</v>
      </c>
      <c r="K348" s="227" t="s">
        <v>158</v>
      </c>
      <c r="L348" s="43"/>
      <c r="M348" s="232" t="s">
        <v>1</v>
      </c>
      <c r="N348" s="233" t="s">
        <v>42</v>
      </c>
      <c r="O348" s="90"/>
      <c r="P348" s="234">
        <f>O348*H348</f>
        <v>0</v>
      </c>
      <c r="Q348" s="234">
        <v>0.00020000000000000001</v>
      </c>
      <c r="R348" s="234">
        <f>Q348*H348</f>
        <v>0.00084000000000000003</v>
      </c>
      <c r="S348" s="234">
        <v>0</v>
      </c>
      <c r="T348" s="23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6" t="s">
        <v>159</v>
      </c>
      <c r="AT348" s="236" t="s">
        <v>154</v>
      </c>
      <c r="AU348" s="236" t="s">
        <v>152</v>
      </c>
      <c r="AY348" s="16" t="s">
        <v>151</v>
      </c>
      <c r="BE348" s="237">
        <f>IF(N348="základní",J348,0)</f>
        <v>0</v>
      </c>
      <c r="BF348" s="237">
        <f>IF(N348="snížená",J348,0)</f>
        <v>0</v>
      </c>
      <c r="BG348" s="237">
        <f>IF(N348="zákl. přenesená",J348,0)</f>
        <v>0</v>
      </c>
      <c r="BH348" s="237">
        <f>IF(N348="sníž. přenesená",J348,0)</f>
        <v>0</v>
      </c>
      <c r="BI348" s="237">
        <f>IF(N348="nulová",J348,0)</f>
        <v>0</v>
      </c>
      <c r="BJ348" s="16" t="s">
        <v>89</v>
      </c>
      <c r="BK348" s="237">
        <f>ROUND(I348*H348,2)</f>
        <v>0</v>
      </c>
      <c r="BL348" s="16" t="s">
        <v>159</v>
      </c>
      <c r="BM348" s="236" t="s">
        <v>506</v>
      </c>
    </row>
    <row r="349" s="14" customFormat="1">
      <c r="A349" s="14"/>
      <c r="B349" s="250"/>
      <c r="C349" s="251"/>
      <c r="D349" s="240" t="s">
        <v>161</v>
      </c>
      <c r="E349" s="252" t="s">
        <v>1</v>
      </c>
      <c r="F349" s="253" t="s">
        <v>457</v>
      </c>
      <c r="G349" s="251"/>
      <c r="H349" s="252" t="s">
        <v>1</v>
      </c>
      <c r="I349" s="254"/>
      <c r="J349" s="251"/>
      <c r="K349" s="251"/>
      <c r="L349" s="255"/>
      <c r="M349" s="256"/>
      <c r="N349" s="257"/>
      <c r="O349" s="257"/>
      <c r="P349" s="257"/>
      <c r="Q349" s="257"/>
      <c r="R349" s="257"/>
      <c r="S349" s="257"/>
      <c r="T349" s="25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9" t="s">
        <v>161</v>
      </c>
      <c r="AU349" s="259" t="s">
        <v>152</v>
      </c>
      <c r="AV349" s="14" t="s">
        <v>83</v>
      </c>
      <c r="AW349" s="14" t="s">
        <v>32</v>
      </c>
      <c r="AX349" s="14" t="s">
        <v>76</v>
      </c>
      <c r="AY349" s="259" t="s">
        <v>151</v>
      </c>
    </row>
    <row r="350" s="13" customFormat="1">
      <c r="A350" s="13"/>
      <c r="B350" s="238"/>
      <c r="C350" s="239"/>
      <c r="D350" s="240" t="s">
        <v>161</v>
      </c>
      <c r="E350" s="241" t="s">
        <v>1</v>
      </c>
      <c r="F350" s="242" t="s">
        <v>507</v>
      </c>
      <c r="G350" s="239"/>
      <c r="H350" s="243">
        <v>4.2000000000000002</v>
      </c>
      <c r="I350" s="244"/>
      <c r="J350" s="239"/>
      <c r="K350" s="239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161</v>
      </c>
      <c r="AU350" s="249" t="s">
        <v>152</v>
      </c>
      <c r="AV350" s="13" t="s">
        <v>89</v>
      </c>
      <c r="AW350" s="13" t="s">
        <v>32</v>
      </c>
      <c r="AX350" s="13" t="s">
        <v>76</v>
      </c>
      <c r="AY350" s="249" t="s">
        <v>151</v>
      </c>
    </row>
    <row r="351" s="2" customFormat="1" ht="33" customHeight="1">
      <c r="A351" s="37"/>
      <c r="B351" s="38"/>
      <c r="C351" s="225" t="s">
        <v>508</v>
      </c>
      <c r="D351" s="225" t="s">
        <v>154</v>
      </c>
      <c r="E351" s="226" t="s">
        <v>509</v>
      </c>
      <c r="F351" s="227" t="s">
        <v>510</v>
      </c>
      <c r="G351" s="228" t="s">
        <v>204</v>
      </c>
      <c r="H351" s="229">
        <v>1.3999999999999999</v>
      </c>
      <c r="I351" s="230"/>
      <c r="J351" s="231">
        <f>ROUND(I351*H351,2)</f>
        <v>0</v>
      </c>
      <c r="K351" s="227" t="s">
        <v>158</v>
      </c>
      <c r="L351" s="43"/>
      <c r="M351" s="232" t="s">
        <v>1</v>
      </c>
      <c r="N351" s="233" t="s">
        <v>42</v>
      </c>
      <c r="O351" s="90"/>
      <c r="P351" s="234">
        <f>O351*H351</f>
        <v>0</v>
      </c>
      <c r="Q351" s="234">
        <v>0.047370000000000002</v>
      </c>
      <c r="R351" s="234">
        <f>Q351*H351</f>
        <v>0.066318000000000002</v>
      </c>
      <c r="S351" s="234">
        <v>0</v>
      </c>
      <c r="T351" s="235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6" t="s">
        <v>159</v>
      </c>
      <c r="AT351" s="236" t="s">
        <v>154</v>
      </c>
      <c r="AU351" s="236" t="s">
        <v>152</v>
      </c>
      <c r="AY351" s="16" t="s">
        <v>151</v>
      </c>
      <c r="BE351" s="237">
        <f>IF(N351="základní",J351,0)</f>
        <v>0</v>
      </c>
      <c r="BF351" s="237">
        <f>IF(N351="snížená",J351,0)</f>
        <v>0</v>
      </c>
      <c r="BG351" s="237">
        <f>IF(N351="zákl. přenesená",J351,0)</f>
        <v>0</v>
      </c>
      <c r="BH351" s="237">
        <f>IF(N351="sníž. přenesená",J351,0)</f>
        <v>0</v>
      </c>
      <c r="BI351" s="237">
        <f>IF(N351="nulová",J351,0)</f>
        <v>0</v>
      </c>
      <c r="BJ351" s="16" t="s">
        <v>89</v>
      </c>
      <c r="BK351" s="237">
        <f>ROUND(I351*H351,2)</f>
        <v>0</v>
      </c>
      <c r="BL351" s="16" t="s">
        <v>159</v>
      </c>
      <c r="BM351" s="236" t="s">
        <v>511</v>
      </c>
    </row>
    <row r="352" s="13" customFormat="1">
      <c r="A352" s="13"/>
      <c r="B352" s="238"/>
      <c r="C352" s="239"/>
      <c r="D352" s="240" t="s">
        <v>161</v>
      </c>
      <c r="E352" s="241" t="s">
        <v>1</v>
      </c>
      <c r="F352" s="242" t="s">
        <v>512</v>
      </c>
      <c r="G352" s="239"/>
      <c r="H352" s="243">
        <v>1.3999999999999999</v>
      </c>
      <c r="I352" s="244"/>
      <c r="J352" s="239"/>
      <c r="K352" s="239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161</v>
      </c>
      <c r="AU352" s="249" t="s">
        <v>152</v>
      </c>
      <c r="AV352" s="13" t="s">
        <v>89</v>
      </c>
      <c r="AW352" s="13" t="s">
        <v>32</v>
      </c>
      <c r="AX352" s="13" t="s">
        <v>76</v>
      </c>
      <c r="AY352" s="249" t="s">
        <v>151</v>
      </c>
    </row>
    <row r="353" s="2" customFormat="1" ht="24.15" customHeight="1">
      <c r="A353" s="37"/>
      <c r="B353" s="38"/>
      <c r="C353" s="225" t="s">
        <v>513</v>
      </c>
      <c r="D353" s="225" t="s">
        <v>154</v>
      </c>
      <c r="E353" s="226" t="s">
        <v>514</v>
      </c>
      <c r="F353" s="227" t="s">
        <v>515</v>
      </c>
      <c r="G353" s="228" t="s">
        <v>179</v>
      </c>
      <c r="H353" s="229">
        <v>7.2750000000000004</v>
      </c>
      <c r="I353" s="230"/>
      <c r="J353" s="231">
        <f>ROUND(I353*H353,2)</f>
        <v>0</v>
      </c>
      <c r="K353" s="227" t="s">
        <v>158</v>
      </c>
      <c r="L353" s="43"/>
      <c r="M353" s="232" t="s">
        <v>1</v>
      </c>
      <c r="N353" s="233" t="s">
        <v>42</v>
      </c>
      <c r="O353" s="90"/>
      <c r="P353" s="234">
        <f>O353*H353</f>
        <v>0</v>
      </c>
      <c r="Q353" s="234">
        <v>0</v>
      </c>
      <c r="R353" s="234">
        <f>Q353*H353</f>
        <v>0</v>
      </c>
      <c r="S353" s="234">
        <v>0.068000000000000005</v>
      </c>
      <c r="T353" s="235">
        <f>S353*H353</f>
        <v>0.49470000000000008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6" t="s">
        <v>159</v>
      </c>
      <c r="AT353" s="236" t="s">
        <v>154</v>
      </c>
      <c r="AU353" s="236" t="s">
        <v>152</v>
      </c>
      <c r="AY353" s="16" t="s">
        <v>151</v>
      </c>
      <c r="BE353" s="237">
        <f>IF(N353="základní",J353,0)</f>
        <v>0</v>
      </c>
      <c r="BF353" s="237">
        <f>IF(N353="snížená",J353,0)</f>
        <v>0</v>
      </c>
      <c r="BG353" s="237">
        <f>IF(N353="zákl. přenesená",J353,0)</f>
        <v>0</v>
      </c>
      <c r="BH353" s="237">
        <f>IF(N353="sníž. přenesená",J353,0)</f>
        <v>0</v>
      </c>
      <c r="BI353" s="237">
        <f>IF(N353="nulová",J353,0)</f>
        <v>0</v>
      </c>
      <c r="BJ353" s="16" t="s">
        <v>89</v>
      </c>
      <c r="BK353" s="237">
        <f>ROUND(I353*H353,2)</f>
        <v>0</v>
      </c>
      <c r="BL353" s="16" t="s">
        <v>159</v>
      </c>
      <c r="BM353" s="236" t="s">
        <v>516</v>
      </c>
    </row>
    <row r="354" s="13" customFormat="1">
      <c r="A354" s="13"/>
      <c r="B354" s="238"/>
      <c r="C354" s="239"/>
      <c r="D354" s="240" t="s">
        <v>161</v>
      </c>
      <c r="E354" s="241" t="s">
        <v>1</v>
      </c>
      <c r="F354" s="242" t="s">
        <v>517</v>
      </c>
      <c r="G354" s="239"/>
      <c r="H354" s="243">
        <v>6.0149999999999997</v>
      </c>
      <c r="I354" s="244"/>
      <c r="J354" s="239"/>
      <c r="K354" s="239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161</v>
      </c>
      <c r="AU354" s="249" t="s">
        <v>152</v>
      </c>
      <c r="AV354" s="13" t="s">
        <v>89</v>
      </c>
      <c r="AW354" s="13" t="s">
        <v>32</v>
      </c>
      <c r="AX354" s="13" t="s">
        <v>76</v>
      </c>
      <c r="AY354" s="249" t="s">
        <v>151</v>
      </c>
    </row>
    <row r="355" s="13" customFormat="1">
      <c r="A355" s="13"/>
      <c r="B355" s="238"/>
      <c r="C355" s="239"/>
      <c r="D355" s="240" t="s">
        <v>161</v>
      </c>
      <c r="E355" s="241" t="s">
        <v>1</v>
      </c>
      <c r="F355" s="242" t="s">
        <v>518</v>
      </c>
      <c r="G355" s="239"/>
      <c r="H355" s="243">
        <v>1.26</v>
      </c>
      <c r="I355" s="244"/>
      <c r="J355" s="239"/>
      <c r="K355" s="239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161</v>
      </c>
      <c r="AU355" s="249" t="s">
        <v>152</v>
      </c>
      <c r="AV355" s="13" t="s">
        <v>89</v>
      </c>
      <c r="AW355" s="13" t="s">
        <v>32</v>
      </c>
      <c r="AX355" s="13" t="s">
        <v>76</v>
      </c>
      <c r="AY355" s="249" t="s">
        <v>151</v>
      </c>
    </row>
    <row r="356" s="2" customFormat="1" ht="24.15" customHeight="1">
      <c r="A356" s="37"/>
      <c r="B356" s="38"/>
      <c r="C356" s="225" t="s">
        <v>519</v>
      </c>
      <c r="D356" s="225" t="s">
        <v>154</v>
      </c>
      <c r="E356" s="226" t="s">
        <v>520</v>
      </c>
      <c r="F356" s="227" t="s">
        <v>521</v>
      </c>
      <c r="G356" s="228" t="s">
        <v>172</v>
      </c>
      <c r="H356" s="229">
        <v>3.1859999999999999</v>
      </c>
      <c r="I356" s="230"/>
      <c r="J356" s="231">
        <f>ROUND(I356*H356,2)</f>
        <v>0</v>
      </c>
      <c r="K356" s="227" t="s">
        <v>158</v>
      </c>
      <c r="L356" s="43"/>
      <c r="M356" s="232" t="s">
        <v>1</v>
      </c>
      <c r="N356" s="233" t="s">
        <v>42</v>
      </c>
      <c r="O356" s="90"/>
      <c r="P356" s="234">
        <f>O356*H356</f>
        <v>0</v>
      </c>
      <c r="Q356" s="234">
        <v>0</v>
      </c>
      <c r="R356" s="234">
        <f>Q356*H356</f>
        <v>0</v>
      </c>
      <c r="S356" s="234">
        <v>0</v>
      </c>
      <c r="T356" s="23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6" t="s">
        <v>159</v>
      </c>
      <c r="AT356" s="236" t="s">
        <v>154</v>
      </c>
      <c r="AU356" s="236" t="s">
        <v>152</v>
      </c>
      <c r="AY356" s="16" t="s">
        <v>151</v>
      </c>
      <c r="BE356" s="237">
        <f>IF(N356="základní",J356,0)</f>
        <v>0</v>
      </c>
      <c r="BF356" s="237">
        <f>IF(N356="snížená",J356,0)</f>
        <v>0</v>
      </c>
      <c r="BG356" s="237">
        <f>IF(N356="zákl. přenesená",J356,0)</f>
        <v>0</v>
      </c>
      <c r="BH356" s="237">
        <f>IF(N356="sníž. přenesená",J356,0)</f>
        <v>0</v>
      </c>
      <c r="BI356" s="237">
        <f>IF(N356="nulová",J356,0)</f>
        <v>0</v>
      </c>
      <c r="BJ356" s="16" t="s">
        <v>89</v>
      </c>
      <c r="BK356" s="237">
        <f>ROUND(I356*H356,2)</f>
        <v>0</v>
      </c>
      <c r="BL356" s="16" t="s">
        <v>159</v>
      </c>
      <c r="BM356" s="236" t="s">
        <v>522</v>
      </c>
    </row>
    <row r="357" s="2" customFormat="1" ht="24.15" customHeight="1">
      <c r="A357" s="37"/>
      <c r="B357" s="38"/>
      <c r="C357" s="225" t="s">
        <v>256</v>
      </c>
      <c r="D357" s="225" t="s">
        <v>154</v>
      </c>
      <c r="E357" s="226" t="s">
        <v>523</v>
      </c>
      <c r="F357" s="227" t="s">
        <v>524</v>
      </c>
      <c r="G357" s="228" t="s">
        <v>172</v>
      </c>
      <c r="H357" s="229">
        <v>3.1859999999999999</v>
      </c>
      <c r="I357" s="230"/>
      <c r="J357" s="231">
        <f>ROUND(I357*H357,2)</f>
        <v>0</v>
      </c>
      <c r="K357" s="227" t="s">
        <v>158</v>
      </c>
      <c r="L357" s="43"/>
      <c r="M357" s="232" t="s">
        <v>1</v>
      </c>
      <c r="N357" s="233" t="s">
        <v>42</v>
      </c>
      <c r="O357" s="90"/>
      <c r="P357" s="234">
        <f>O357*H357</f>
        <v>0</v>
      </c>
      <c r="Q357" s="234">
        <v>0</v>
      </c>
      <c r="R357" s="234">
        <f>Q357*H357</f>
        <v>0</v>
      </c>
      <c r="S357" s="234">
        <v>0</v>
      </c>
      <c r="T357" s="23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6" t="s">
        <v>159</v>
      </c>
      <c r="AT357" s="236" t="s">
        <v>154</v>
      </c>
      <c r="AU357" s="236" t="s">
        <v>152</v>
      </c>
      <c r="AY357" s="16" t="s">
        <v>151</v>
      </c>
      <c r="BE357" s="237">
        <f>IF(N357="základní",J357,0)</f>
        <v>0</v>
      </c>
      <c r="BF357" s="237">
        <f>IF(N357="snížená",J357,0)</f>
        <v>0</v>
      </c>
      <c r="BG357" s="237">
        <f>IF(N357="zákl. přenesená",J357,0)</f>
        <v>0</v>
      </c>
      <c r="BH357" s="237">
        <f>IF(N357="sníž. přenesená",J357,0)</f>
        <v>0</v>
      </c>
      <c r="BI357" s="237">
        <f>IF(N357="nulová",J357,0)</f>
        <v>0</v>
      </c>
      <c r="BJ357" s="16" t="s">
        <v>89</v>
      </c>
      <c r="BK357" s="237">
        <f>ROUND(I357*H357,2)</f>
        <v>0</v>
      </c>
      <c r="BL357" s="16" t="s">
        <v>159</v>
      </c>
      <c r="BM357" s="236" t="s">
        <v>525</v>
      </c>
    </row>
    <row r="358" s="2" customFormat="1" ht="24.15" customHeight="1">
      <c r="A358" s="37"/>
      <c r="B358" s="38"/>
      <c r="C358" s="225" t="s">
        <v>526</v>
      </c>
      <c r="D358" s="225" t="s">
        <v>154</v>
      </c>
      <c r="E358" s="226" t="s">
        <v>527</v>
      </c>
      <c r="F358" s="227" t="s">
        <v>528</v>
      </c>
      <c r="G358" s="228" t="s">
        <v>172</v>
      </c>
      <c r="H358" s="229">
        <v>31.859999999999999</v>
      </c>
      <c r="I358" s="230"/>
      <c r="J358" s="231">
        <f>ROUND(I358*H358,2)</f>
        <v>0</v>
      </c>
      <c r="K358" s="227" t="s">
        <v>158</v>
      </c>
      <c r="L358" s="43"/>
      <c r="M358" s="232" t="s">
        <v>1</v>
      </c>
      <c r="N358" s="233" t="s">
        <v>42</v>
      </c>
      <c r="O358" s="90"/>
      <c r="P358" s="234">
        <f>O358*H358</f>
        <v>0</v>
      </c>
      <c r="Q358" s="234">
        <v>0</v>
      </c>
      <c r="R358" s="234">
        <f>Q358*H358</f>
        <v>0</v>
      </c>
      <c r="S358" s="234">
        <v>0</v>
      </c>
      <c r="T358" s="23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6" t="s">
        <v>159</v>
      </c>
      <c r="AT358" s="236" t="s">
        <v>154</v>
      </c>
      <c r="AU358" s="236" t="s">
        <v>152</v>
      </c>
      <c r="AY358" s="16" t="s">
        <v>151</v>
      </c>
      <c r="BE358" s="237">
        <f>IF(N358="základní",J358,0)</f>
        <v>0</v>
      </c>
      <c r="BF358" s="237">
        <f>IF(N358="snížená",J358,0)</f>
        <v>0</v>
      </c>
      <c r="BG358" s="237">
        <f>IF(N358="zákl. přenesená",J358,0)</f>
        <v>0</v>
      </c>
      <c r="BH358" s="237">
        <f>IF(N358="sníž. přenesená",J358,0)</f>
        <v>0</v>
      </c>
      <c r="BI358" s="237">
        <f>IF(N358="nulová",J358,0)</f>
        <v>0</v>
      </c>
      <c r="BJ358" s="16" t="s">
        <v>89</v>
      </c>
      <c r="BK358" s="237">
        <f>ROUND(I358*H358,2)</f>
        <v>0</v>
      </c>
      <c r="BL358" s="16" t="s">
        <v>159</v>
      </c>
      <c r="BM358" s="236" t="s">
        <v>529</v>
      </c>
    </row>
    <row r="359" s="13" customFormat="1">
      <c r="A359" s="13"/>
      <c r="B359" s="238"/>
      <c r="C359" s="239"/>
      <c r="D359" s="240" t="s">
        <v>161</v>
      </c>
      <c r="E359" s="239"/>
      <c r="F359" s="242" t="s">
        <v>530</v>
      </c>
      <c r="G359" s="239"/>
      <c r="H359" s="243">
        <v>31.859999999999999</v>
      </c>
      <c r="I359" s="244"/>
      <c r="J359" s="239"/>
      <c r="K359" s="239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161</v>
      </c>
      <c r="AU359" s="249" t="s">
        <v>152</v>
      </c>
      <c r="AV359" s="13" t="s">
        <v>89</v>
      </c>
      <c r="AW359" s="13" t="s">
        <v>4</v>
      </c>
      <c r="AX359" s="13" t="s">
        <v>83</v>
      </c>
      <c r="AY359" s="249" t="s">
        <v>151</v>
      </c>
    </row>
    <row r="360" s="2" customFormat="1" ht="33" customHeight="1">
      <c r="A360" s="37"/>
      <c r="B360" s="38"/>
      <c r="C360" s="225" t="s">
        <v>344</v>
      </c>
      <c r="D360" s="225" t="s">
        <v>154</v>
      </c>
      <c r="E360" s="226" t="s">
        <v>531</v>
      </c>
      <c r="F360" s="227" t="s">
        <v>532</v>
      </c>
      <c r="G360" s="228" t="s">
        <v>172</v>
      </c>
      <c r="H360" s="229">
        <v>3.1859999999999999</v>
      </c>
      <c r="I360" s="230"/>
      <c r="J360" s="231">
        <f>ROUND(I360*H360,2)</f>
        <v>0</v>
      </c>
      <c r="K360" s="227" t="s">
        <v>158</v>
      </c>
      <c r="L360" s="43"/>
      <c r="M360" s="232" t="s">
        <v>1</v>
      </c>
      <c r="N360" s="233" t="s">
        <v>42</v>
      </c>
      <c r="O360" s="90"/>
      <c r="P360" s="234">
        <f>O360*H360</f>
        <v>0</v>
      </c>
      <c r="Q360" s="234">
        <v>0</v>
      </c>
      <c r="R360" s="234">
        <f>Q360*H360</f>
        <v>0</v>
      </c>
      <c r="S360" s="234">
        <v>0</v>
      </c>
      <c r="T360" s="23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6" t="s">
        <v>159</v>
      </c>
      <c r="AT360" s="236" t="s">
        <v>154</v>
      </c>
      <c r="AU360" s="236" t="s">
        <v>152</v>
      </c>
      <c r="AY360" s="16" t="s">
        <v>151</v>
      </c>
      <c r="BE360" s="237">
        <f>IF(N360="základní",J360,0)</f>
        <v>0</v>
      </c>
      <c r="BF360" s="237">
        <f>IF(N360="snížená",J360,0)</f>
        <v>0</v>
      </c>
      <c r="BG360" s="237">
        <f>IF(N360="zákl. přenesená",J360,0)</f>
        <v>0</v>
      </c>
      <c r="BH360" s="237">
        <f>IF(N360="sníž. přenesená",J360,0)</f>
        <v>0</v>
      </c>
      <c r="BI360" s="237">
        <f>IF(N360="nulová",J360,0)</f>
        <v>0</v>
      </c>
      <c r="BJ360" s="16" t="s">
        <v>89</v>
      </c>
      <c r="BK360" s="237">
        <f>ROUND(I360*H360,2)</f>
        <v>0</v>
      </c>
      <c r="BL360" s="16" t="s">
        <v>159</v>
      </c>
      <c r="BM360" s="236" t="s">
        <v>533</v>
      </c>
    </row>
    <row r="361" s="2" customFormat="1" ht="21.75" customHeight="1">
      <c r="A361" s="37"/>
      <c r="B361" s="38"/>
      <c r="C361" s="225" t="s">
        <v>534</v>
      </c>
      <c r="D361" s="225" t="s">
        <v>154</v>
      </c>
      <c r="E361" s="226" t="s">
        <v>535</v>
      </c>
      <c r="F361" s="227" t="s">
        <v>536</v>
      </c>
      <c r="G361" s="228" t="s">
        <v>172</v>
      </c>
      <c r="H361" s="229">
        <v>3.1859999999999999</v>
      </c>
      <c r="I361" s="230"/>
      <c r="J361" s="231">
        <f>ROUND(I361*H361,2)</f>
        <v>0</v>
      </c>
      <c r="K361" s="227" t="s">
        <v>158</v>
      </c>
      <c r="L361" s="43"/>
      <c r="M361" s="232" t="s">
        <v>1</v>
      </c>
      <c r="N361" s="233" t="s">
        <v>42</v>
      </c>
      <c r="O361" s="90"/>
      <c r="P361" s="234">
        <f>O361*H361</f>
        <v>0</v>
      </c>
      <c r="Q361" s="234">
        <v>0</v>
      </c>
      <c r="R361" s="234">
        <f>Q361*H361</f>
        <v>0</v>
      </c>
      <c r="S361" s="234">
        <v>0</v>
      </c>
      <c r="T361" s="23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6" t="s">
        <v>159</v>
      </c>
      <c r="AT361" s="236" t="s">
        <v>154</v>
      </c>
      <c r="AU361" s="236" t="s">
        <v>152</v>
      </c>
      <c r="AY361" s="16" t="s">
        <v>151</v>
      </c>
      <c r="BE361" s="237">
        <f>IF(N361="základní",J361,0)</f>
        <v>0</v>
      </c>
      <c r="BF361" s="237">
        <f>IF(N361="snížená",J361,0)</f>
        <v>0</v>
      </c>
      <c r="BG361" s="237">
        <f>IF(N361="zákl. přenesená",J361,0)</f>
        <v>0</v>
      </c>
      <c r="BH361" s="237">
        <f>IF(N361="sníž. přenesená",J361,0)</f>
        <v>0</v>
      </c>
      <c r="BI361" s="237">
        <f>IF(N361="nulová",J361,0)</f>
        <v>0</v>
      </c>
      <c r="BJ361" s="16" t="s">
        <v>89</v>
      </c>
      <c r="BK361" s="237">
        <f>ROUND(I361*H361,2)</f>
        <v>0</v>
      </c>
      <c r="BL361" s="16" t="s">
        <v>159</v>
      </c>
      <c r="BM361" s="236" t="s">
        <v>537</v>
      </c>
    </row>
    <row r="362" s="12" customFormat="1" ht="22.8" customHeight="1">
      <c r="A362" s="12"/>
      <c r="B362" s="209"/>
      <c r="C362" s="210"/>
      <c r="D362" s="211" t="s">
        <v>75</v>
      </c>
      <c r="E362" s="223" t="s">
        <v>538</v>
      </c>
      <c r="F362" s="223" t="s">
        <v>539</v>
      </c>
      <c r="G362" s="210"/>
      <c r="H362" s="210"/>
      <c r="I362" s="213"/>
      <c r="J362" s="224">
        <f>BK362</f>
        <v>0</v>
      </c>
      <c r="K362" s="210"/>
      <c r="L362" s="215"/>
      <c r="M362" s="216"/>
      <c r="N362" s="217"/>
      <c r="O362" s="217"/>
      <c r="P362" s="218">
        <f>P363</f>
        <v>0</v>
      </c>
      <c r="Q362" s="217"/>
      <c r="R362" s="218">
        <f>R363</f>
        <v>0</v>
      </c>
      <c r="S362" s="217"/>
      <c r="T362" s="219">
        <f>T363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0" t="s">
        <v>83</v>
      </c>
      <c r="AT362" s="221" t="s">
        <v>75</v>
      </c>
      <c r="AU362" s="221" t="s">
        <v>83</v>
      </c>
      <c r="AY362" s="220" t="s">
        <v>151</v>
      </c>
      <c r="BK362" s="222">
        <f>BK363</f>
        <v>0</v>
      </c>
    </row>
    <row r="363" s="2" customFormat="1" ht="21.75" customHeight="1">
      <c r="A363" s="37"/>
      <c r="B363" s="38"/>
      <c r="C363" s="225" t="s">
        <v>540</v>
      </c>
      <c r="D363" s="225" t="s">
        <v>154</v>
      </c>
      <c r="E363" s="226" t="s">
        <v>541</v>
      </c>
      <c r="F363" s="227" t="s">
        <v>542</v>
      </c>
      <c r="G363" s="228" t="s">
        <v>172</v>
      </c>
      <c r="H363" s="229">
        <v>12.867000000000001</v>
      </c>
      <c r="I363" s="230"/>
      <c r="J363" s="231">
        <f>ROUND(I363*H363,2)</f>
        <v>0</v>
      </c>
      <c r="K363" s="227" t="s">
        <v>158</v>
      </c>
      <c r="L363" s="43"/>
      <c r="M363" s="232" t="s">
        <v>1</v>
      </c>
      <c r="N363" s="233" t="s">
        <v>42</v>
      </c>
      <c r="O363" s="90"/>
      <c r="P363" s="234">
        <f>O363*H363</f>
        <v>0</v>
      </c>
      <c r="Q363" s="234">
        <v>0</v>
      </c>
      <c r="R363" s="234">
        <f>Q363*H363</f>
        <v>0</v>
      </c>
      <c r="S363" s="234">
        <v>0</v>
      </c>
      <c r="T363" s="23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6" t="s">
        <v>159</v>
      </c>
      <c r="AT363" s="236" t="s">
        <v>154</v>
      </c>
      <c r="AU363" s="236" t="s">
        <v>89</v>
      </c>
      <c r="AY363" s="16" t="s">
        <v>151</v>
      </c>
      <c r="BE363" s="237">
        <f>IF(N363="základní",J363,0)</f>
        <v>0</v>
      </c>
      <c r="BF363" s="237">
        <f>IF(N363="snížená",J363,0)</f>
        <v>0</v>
      </c>
      <c r="BG363" s="237">
        <f>IF(N363="zákl. přenesená",J363,0)</f>
        <v>0</v>
      </c>
      <c r="BH363" s="237">
        <f>IF(N363="sníž. přenesená",J363,0)</f>
        <v>0</v>
      </c>
      <c r="BI363" s="237">
        <f>IF(N363="nulová",J363,0)</f>
        <v>0</v>
      </c>
      <c r="BJ363" s="16" t="s">
        <v>89</v>
      </c>
      <c r="BK363" s="237">
        <f>ROUND(I363*H363,2)</f>
        <v>0</v>
      </c>
      <c r="BL363" s="16" t="s">
        <v>159</v>
      </c>
      <c r="BM363" s="236" t="s">
        <v>543</v>
      </c>
    </row>
    <row r="364" s="12" customFormat="1" ht="25.92" customHeight="1">
      <c r="A364" s="12"/>
      <c r="B364" s="209"/>
      <c r="C364" s="210"/>
      <c r="D364" s="211" t="s">
        <v>75</v>
      </c>
      <c r="E364" s="212" t="s">
        <v>544</v>
      </c>
      <c r="F364" s="212" t="s">
        <v>545</v>
      </c>
      <c r="G364" s="210"/>
      <c r="H364" s="210"/>
      <c r="I364" s="213"/>
      <c r="J364" s="214">
        <f>BK364</f>
        <v>0</v>
      </c>
      <c r="K364" s="210"/>
      <c r="L364" s="215"/>
      <c r="M364" s="216"/>
      <c r="N364" s="217"/>
      <c r="O364" s="217"/>
      <c r="P364" s="218">
        <f>P365+P374+P395+P433+P452+P462+P495+P539+P562+P578</f>
        <v>0</v>
      </c>
      <c r="Q364" s="217"/>
      <c r="R364" s="218">
        <f>R365+R374+R395+R433+R452+R462+R495+R539+R562+R578</f>
        <v>2.1413053099999999</v>
      </c>
      <c r="S364" s="217"/>
      <c r="T364" s="219">
        <f>T365+T374+T395+T433+T452+T462+T495+T539+T562+T578</f>
        <v>0.067673620000000004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0" t="s">
        <v>89</v>
      </c>
      <c r="AT364" s="221" t="s">
        <v>75</v>
      </c>
      <c r="AU364" s="221" t="s">
        <v>76</v>
      </c>
      <c r="AY364" s="220" t="s">
        <v>151</v>
      </c>
      <c r="BK364" s="222">
        <f>BK365+BK374+BK395+BK433+BK452+BK462+BK495+BK539+BK562+BK578</f>
        <v>0</v>
      </c>
    </row>
    <row r="365" s="12" customFormat="1" ht="22.8" customHeight="1">
      <c r="A365" s="12"/>
      <c r="B365" s="209"/>
      <c r="C365" s="210"/>
      <c r="D365" s="211" t="s">
        <v>75</v>
      </c>
      <c r="E365" s="223" t="s">
        <v>546</v>
      </c>
      <c r="F365" s="223" t="s">
        <v>547</v>
      </c>
      <c r="G365" s="210"/>
      <c r="H365" s="210"/>
      <c r="I365" s="213"/>
      <c r="J365" s="224">
        <f>BK365</f>
        <v>0</v>
      </c>
      <c r="K365" s="210"/>
      <c r="L365" s="215"/>
      <c r="M365" s="216"/>
      <c r="N365" s="217"/>
      <c r="O365" s="217"/>
      <c r="P365" s="218">
        <f>SUM(P366:P373)</f>
        <v>0</v>
      </c>
      <c r="Q365" s="217"/>
      <c r="R365" s="218">
        <f>SUM(R366:R373)</f>
        <v>0.070879499999999998</v>
      </c>
      <c r="S365" s="217"/>
      <c r="T365" s="219">
        <f>SUM(T366:T373)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20" t="s">
        <v>89</v>
      </c>
      <c r="AT365" s="221" t="s">
        <v>75</v>
      </c>
      <c r="AU365" s="221" t="s">
        <v>83</v>
      </c>
      <c r="AY365" s="220" t="s">
        <v>151</v>
      </c>
      <c r="BK365" s="222">
        <f>SUM(BK366:BK373)</f>
        <v>0</v>
      </c>
    </row>
    <row r="366" s="2" customFormat="1" ht="24.15" customHeight="1">
      <c r="A366" s="37"/>
      <c r="B366" s="38"/>
      <c r="C366" s="225" t="s">
        <v>548</v>
      </c>
      <c r="D366" s="225" t="s">
        <v>154</v>
      </c>
      <c r="E366" s="226" t="s">
        <v>549</v>
      </c>
      <c r="F366" s="227" t="s">
        <v>550</v>
      </c>
      <c r="G366" s="228" t="s">
        <v>179</v>
      </c>
      <c r="H366" s="229">
        <v>10.205</v>
      </c>
      <c r="I366" s="230"/>
      <c r="J366" s="231">
        <f>ROUND(I366*H366,2)</f>
        <v>0</v>
      </c>
      <c r="K366" s="227" t="s">
        <v>233</v>
      </c>
      <c r="L366" s="43"/>
      <c r="M366" s="232" t="s">
        <v>1</v>
      </c>
      <c r="N366" s="233" t="s">
        <v>42</v>
      </c>
      <c r="O366" s="90"/>
      <c r="P366" s="234">
        <f>O366*H366</f>
        <v>0</v>
      </c>
      <c r="Q366" s="234">
        <v>0.0044999999999999997</v>
      </c>
      <c r="R366" s="234">
        <f>Q366*H366</f>
        <v>0.045922499999999998</v>
      </c>
      <c r="S366" s="234">
        <v>0</v>
      </c>
      <c r="T366" s="23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6" t="s">
        <v>240</v>
      </c>
      <c r="AT366" s="236" t="s">
        <v>154</v>
      </c>
      <c r="AU366" s="236" t="s">
        <v>89</v>
      </c>
      <c r="AY366" s="16" t="s">
        <v>151</v>
      </c>
      <c r="BE366" s="237">
        <f>IF(N366="základní",J366,0)</f>
        <v>0</v>
      </c>
      <c r="BF366" s="237">
        <f>IF(N366="snížená",J366,0)</f>
        <v>0</v>
      </c>
      <c r="BG366" s="237">
        <f>IF(N366="zákl. přenesená",J366,0)</f>
        <v>0</v>
      </c>
      <c r="BH366" s="237">
        <f>IF(N366="sníž. přenesená",J366,0)</f>
        <v>0</v>
      </c>
      <c r="BI366" s="237">
        <f>IF(N366="nulová",J366,0)</f>
        <v>0</v>
      </c>
      <c r="BJ366" s="16" t="s">
        <v>89</v>
      </c>
      <c r="BK366" s="237">
        <f>ROUND(I366*H366,2)</f>
        <v>0</v>
      </c>
      <c r="BL366" s="16" t="s">
        <v>240</v>
      </c>
      <c r="BM366" s="236" t="s">
        <v>551</v>
      </c>
    </row>
    <row r="367" s="14" customFormat="1">
      <c r="A367" s="14"/>
      <c r="B367" s="250"/>
      <c r="C367" s="251"/>
      <c r="D367" s="240" t="s">
        <v>161</v>
      </c>
      <c r="E367" s="252" t="s">
        <v>1</v>
      </c>
      <c r="F367" s="253" t="s">
        <v>374</v>
      </c>
      <c r="G367" s="251"/>
      <c r="H367" s="252" t="s">
        <v>1</v>
      </c>
      <c r="I367" s="254"/>
      <c r="J367" s="251"/>
      <c r="K367" s="251"/>
      <c r="L367" s="255"/>
      <c r="M367" s="256"/>
      <c r="N367" s="257"/>
      <c r="O367" s="257"/>
      <c r="P367" s="257"/>
      <c r="Q367" s="257"/>
      <c r="R367" s="257"/>
      <c r="S367" s="257"/>
      <c r="T367" s="25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9" t="s">
        <v>161</v>
      </c>
      <c r="AU367" s="259" t="s">
        <v>89</v>
      </c>
      <c r="AV367" s="14" t="s">
        <v>83</v>
      </c>
      <c r="AW367" s="14" t="s">
        <v>32</v>
      </c>
      <c r="AX367" s="14" t="s">
        <v>76</v>
      </c>
      <c r="AY367" s="259" t="s">
        <v>151</v>
      </c>
    </row>
    <row r="368" s="13" customFormat="1">
      <c r="A368" s="13"/>
      <c r="B368" s="238"/>
      <c r="C368" s="239"/>
      <c r="D368" s="240" t="s">
        <v>161</v>
      </c>
      <c r="E368" s="241" t="s">
        <v>1</v>
      </c>
      <c r="F368" s="242" t="s">
        <v>552</v>
      </c>
      <c r="G368" s="239"/>
      <c r="H368" s="243">
        <v>3.5449999999999999</v>
      </c>
      <c r="I368" s="244"/>
      <c r="J368" s="239"/>
      <c r="K368" s="239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161</v>
      </c>
      <c r="AU368" s="249" t="s">
        <v>89</v>
      </c>
      <c r="AV368" s="13" t="s">
        <v>89</v>
      </c>
      <c r="AW368" s="13" t="s">
        <v>32</v>
      </c>
      <c r="AX368" s="13" t="s">
        <v>76</v>
      </c>
      <c r="AY368" s="249" t="s">
        <v>151</v>
      </c>
    </row>
    <row r="369" s="13" customFormat="1">
      <c r="A369" s="13"/>
      <c r="B369" s="238"/>
      <c r="C369" s="239"/>
      <c r="D369" s="240" t="s">
        <v>161</v>
      </c>
      <c r="E369" s="241" t="s">
        <v>1</v>
      </c>
      <c r="F369" s="242" t="s">
        <v>553</v>
      </c>
      <c r="G369" s="239"/>
      <c r="H369" s="243">
        <v>6.6600000000000001</v>
      </c>
      <c r="I369" s="244"/>
      <c r="J369" s="239"/>
      <c r="K369" s="239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161</v>
      </c>
      <c r="AU369" s="249" t="s">
        <v>89</v>
      </c>
      <c r="AV369" s="13" t="s">
        <v>89</v>
      </c>
      <c r="AW369" s="13" t="s">
        <v>32</v>
      </c>
      <c r="AX369" s="13" t="s">
        <v>76</v>
      </c>
      <c r="AY369" s="249" t="s">
        <v>151</v>
      </c>
    </row>
    <row r="370" s="2" customFormat="1" ht="24.15" customHeight="1">
      <c r="A370" s="37"/>
      <c r="B370" s="38"/>
      <c r="C370" s="225" t="s">
        <v>554</v>
      </c>
      <c r="D370" s="225" t="s">
        <v>154</v>
      </c>
      <c r="E370" s="226" t="s">
        <v>555</v>
      </c>
      <c r="F370" s="227" t="s">
        <v>556</v>
      </c>
      <c r="G370" s="228" t="s">
        <v>179</v>
      </c>
      <c r="H370" s="229">
        <v>5.5460000000000003</v>
      </c>
      <c r="I370" s="230"/>
      <c r="J370" s="231">
        <f>ROUND(I370*H370,2)</f>
        <v>0</v>
      </c>
      <c r="K370" s="227" t="s">
        <v>233</v>
      </c>
      <c r="L370" s="43"/>
      <c r="M370" s="232" t="s">
        <v>1</v>
      </c>
      <c r="N370" s="233" t="s">
        <v>42</v>
      </c>
      <c r="O370" s="90"/>
      <c r="P370" s="234">
        <f>O370*H370</f>
        <v>0</v>
      </c>
      <c r="Q370" s="234">
        <v>0.0044999999999999997</v>
      </c>
      <c r="R370" s="234">
        <f>Q370*H370</f>
        <v>0.024957</v>
      </c>
      <c r="S370" s="234">
        <v>0</v>
      </c>
      <c r="T370" s="23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6" t="s">
        <v>240</v>
      </c>
      <c r="AT370" s="236" t="s">
        <v>154</v>
      </c>
      <c r="AU370" s="236" t="s">
        <v>89</v>
      </c>
      <c r="AY370" s="16" t="s">
        <v>151</v>
      </c>
      <c r="BE370" s="237">
        <f>IF(N370="základní",J370,0)</f>
        <v>0</v>
      </c>
      <c r="BF370" s="237">
        <f>IF(N370="snížená",J370,0)</f>
        <v>0</v>
      </c>
      <c r="BG370" s="237">
        <f>IF(N370="zákl. přenesená",J370,0)</f>
        <v>0</v>
      </c>
      <c r="BH370" s="237">
        <f>IF(N370="sníž. přenesená",J370,0)</f>
        <v>0</v>
      </c>
      <c r="BI370" s="237">
        <f>IF(N370="nulová",J370,0)</f>
        <v>0</v>
      </c>
      <c r="BJ370" s="16" t="s">
        <v>89</v>
      </c>
      <c r="BK370" s="237">
        <f>ROUND(I370*H370,2)</f>
        <v>0</v>
      </c>
      <c r="BL370" s="16" t="s">
        <v>240</v>
      </c>
      <c r="BM370" s="236" t="s">
        <v>557</v>
      </c>
    </row>
    <row r="371" s="13" customFormat="1">
      <c r="A371" s="13"/>
      <c r="B371" s="238"/>
      <c r="C371" s="239"/>
      <c r="D371" s="240" t="s">
        <v>161</v>
      </c>
      <c r="E371" s="241" t="s">
        <v>1</v>
      </c>
      <c r="F371" s="242" t="s">
        <v>558</v>
      </c>
      <c r="G371" s="239"/>
      <c r="H371" s="243">
        <v>0.98399999999999999</v>
      </c>
      <c r="I371" s="244"/>
      <c r="J371" s="239"/>
      <c r="K371" s="239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161</v>
      </c>
      <c r="AU371" s="249" t="s">
        <v>89</v>
      </c>
      <c r="AV371" s="13" t="s">
        <v>89</v>
      </c>
      <c r="AW371" s="13" t="s">
        <v>32</v>
      </c>
      <c r="AX371" s="13" t="s">
        <v>76</v>
      </c>
      <c r="AY371" s="249" t="s">
        <v>151</v>
      </c>
    </row>
    <row r="372" s="13" customFormat="1">
      <c r="A372" s="13"/>
      <c r="B372" s="238"/>
      <c r="C372" s="239"/>
      <c r="D372" s="240" t="s">
        <v>161</v>
      </c>
      <c r="E372" s="241" t="s">
        <v>1</v>
      </c>
      <c r="F372" s="242" t="s">
        <v>559</v>
      </c>
      <c r="G372" s="239"/>
      <c r="H372" s="243">
        <v>4.5620000000000003</v>
      </c>
      <c r="I372" s="244"/>
      <c r="J372" s="239"/>
      <c r="K372" s="239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161</v>
      </c>
      <c r="AU372" s="249" t="s">
        <v>89</v>
      </c>
      <c r="AV372" s="13" t="s">
        <v>89</v>
      </c>
      <c r="AW372" s="13" t="s">
        <v>32</v>
      </c>
      <c r="AX372" s="13" t="s">
        <v>76</v>
      </c>
      <c r="AY372" s="249" t="s">
        <v>151</v>
      </c>
    </row>
    <row r="373" s="2" customFormat="1" ht="33" customHeight="1">
      <c r="A373" s="37"/>
      <c r="B373" s="38"/>
      <c r="C373" s="225" t="s">
        <v>560</v>
      </c>
      <c r="D373" s="225" t="s">
        <v>154</v>
      </c>
      <c r="E373" s="226" t="s">
        <v>561</v>
      </c>
      <c r="F373" s="227" t="s">
        <v>562</v>
      </c>
      <c r="G373" s="228" t="s">
        <v>563</v>
      </c>
      <c r="H373" s="270"/>
      <c r="I373" s="230"/>
      <c r="J373" s="231">
        <f>ROUND(I373*H373,2)</f>
        <v>0</v>
      </c>
      <c r="K373" s="227" t="s">
        <v>158</v>
      </c>
      <c r="L373" s="43"/>
      <c r="M373" s="232" t="s">
        <v>1</v>
      </c>
      <c r="N373" s="233" t="s">
        <v>42</v>
      </c>
      <c r="O373" s="90"/>
      <c r="P373" s="234">
        <f>O373*H373</f>
        <v>0</v>
      </c>
      <c r="Q373" s="234">
        <v>0</v>
      </c>
      <c r="R373" s="234">
        <f>Q373*H373</f>
        <v>0</v>
      </c>
      <c r="S373" s="234">
        <v>0</v>
      </c>
      <c r="T373" s="23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6" t="s">
        <v>240</v>
      </c>
      <c r="AT373" s="236" t="s">
        <v>154</v>
      </c>
      <c r="AU373" s="236" t="s">
        <v>89</v>
      </c>
      <c r="AY373" s="16" t="s">
        <v>151</v>
      </c>
      <c r="BE373" s="237">
        <f>IF(N373="základní",J373,0)</f>
        <v>0</v>
      </c>
      <c r="BF373" s="237">
        <f>IF(N373="snížená",J373,0)</f>
        <v>0</v>
      </c>
      <c r="BG373" s="237">
        <f>IF(N373="zákl. přenesená",J373,0)</f>
        <v>0</v>
      </c>
      <c r="BH373" s="237">
        <f>IF(N373="sníž. přenesená",J373,0)</f>
        <v>0</v>
      </c>
      <c r="BI373" s="237">
        <f>IF(N373="nulová",J373,0)</f>
        <v>0</v>
      </c>
      <c r="BJ373" s="16" t="s">
        <v>89</v>
      </c>
      <c r="BK373" s="237">
        <f>ROUND(I373*H373,2)</f>
        <v>0</v>
      </c>
      <c r="BL373" s="16" t="s">
        <v>240</v>
      </c>
      <c r="BM373" s="236" t="s">
        <v>564</v>
      </c>
    </row>
    <row r="374" s="12" customFormat="1" ht="22.8" customHeight="1">
      <c r="A374" s="12"/>
      <c r="B374" s="209"/>
      <c r="C374" s="210"/>
      <c r="D374" s="211" t="s">
        <v>75</v>
      </c>
      <c r="E374" s="223" t="s">
        <v>565</v>
      </c>
      <c r="F374" s="223" t="s">
        <v>566</v>
      </c>
      <c r="G374" s="210"/>
      <c r="H374" s="210"/>
      <c r="I374" s="213"/>
      <c r="J374" s="224">
        <f>BK374</f>
        <v>0</v>
      </c>
      <c r="K374" s="210"/>
      <c r="L374" s="215"/>
      <c r="M374" s="216"/>
      <c r="N374" s="217"/>
      <c r="O374" s="217"/>
      <c r="P374" s="218">
        <f>SUM(P375:P394)</f>
        <v>0</v>
      </c>
      <c r="Q374" s="217"/>
      <c r="R374" s="218">
        <f>SUM(R375:R394)</f>
        <v>0.00435156</v>
      </c>
      <c r="S374" s="217"/>
      <c r="T374" s="219">
        <f>SUM(T375:T394)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0" t="s">
        <v>83</v>
      </c>
      <c r="AT374" s="221" t="s">
        <v>75</v>
      </c>
      <c r="AU374" s="221" t="s">
        <v>83</v>
      </c>
      <c r="AY374" s="220" t="s">
        <v>151</v>
      </c>
      <c r="BK374" s="222">
        <f>SUM(BK375:BK394)</f>
        <v>0</v>
      </c>
    </row>
    <row r="375" s="2" customFormat="1" ht="24.15" customHeight="1">
      <c r="A375" s="37"/>
      <c r="B375" s="38"/>
      <c r="C375" s="225" t="s">
        <v>567</v>
      </c>
      <c r="D375" s="225" t="s">
        <v>154</v>
      </c>
      <c r="E375" s="226" t="s">
        <v>568</v>
      </c>
      <c r="F375" s="227" t="s">
        <v>569</v>
      </c>
      <c r="G375" s="228" t="s">
        <v>179</v>
      </c>
      <c r="H375" s="229">
        <v>67.153999999999996</v>
      </c>
      <c r="I375" s="230"/>
      <c r="J375" s="231">
        <f>ROUND(I375*H375,2)</f>
        <v>0</v>
      </c>
      <c r="K375" s="227" t="s">
        <v>158</v>
      </c>
      <c r="L375" s="43"/>
      <c r="M375" s="232" t="s">
        <v>1</v>
      </c>
      <c r="N375" s="233" t="s">
        <v>42</v>
      </c>
      <c r="O375" s="90"/>
      <c r="P375" s="234">
        <f>O375*H375</f>
        <v>0</v>
      </c>
      <c r="Q375" s="234">
        <v>0</v>
      </c>
      <c r="R375" s="234">
        <f>Q375*H375</f>
        <v>0</v>
      </c>
      <c r="S375" s="234">
        <v>0</v>
      </c>
      <c r="T375" s="23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6" t="s">
        <v>240</v>
      </c>
      <c r="AT375" s="236" t="s">
        <v>154</v>
      </c>
      <c r="AU375" s="236" t="s">
        <v>89</v>
      </c>
      <c r="AY375" s="16" t="s">
        <v>151</v>
      </c>
      <c r="BE375" s="237">
        <f>IF(N375="základní",J375,0)</f>
        <v>0</v>
      </c>
      <c r="BF375" s="237">
        <f>IF(N375="snížená",J375,0)</f>
        <v>0</v>
      </c>
      <c r="BG375" s="237">
        <f>IF(N375="zákl. přenesená",J375,0)</f>
        <v>0</v>
      </c>
      <c r="BH375" s="237">
        <f>IF(N375="sníž. přenesená",J375,0)</f>
        <v>0</v>
      </c>
      <c r="BI375" s="237">
        <f>IF(N375="nulová",J375,0)</f>
        <v>0</v>
      </c>
      <c r="BJ375" s="16" t="s">
        <v>89</v>
      </c>
      <c r="BK375" s="237">
        <f>ROUND(I375*H375,2)</f>
        <v>0</v>
      </c>
      <c r="BL375" s="16" t="s">
        <v>240</v>
      </c>
      <c r="BM375" s="236" t="s">
        <v>570</v>
      </c>
    </row>
    <row r="376" s="2" customFormat="1" ht="24.15" customHeight="1">
      <c r="A376" s="37"/>
      <c r="B376" s="38"/>
      <c r="C376" s="260" t="s">
        <v>571</v>
      </c>
      <c r="D376" s="260" t="s">
        <v>241</v>
      </c>
      <c r="E376" s="261" t="s">
        <v>572</v>
      </c>
      <c r="F376" s="262" t="s">
        <v>573</v>
      </c>
      <c r="G376" s="263" t="s">
        <v>204</v>
      </c>
      <c r="H376" s="264">
        <v>72.525999999999996</v>
      </c>
      <c r="I376" s="265"/>
      <c r="J376" s="266">
        <f>ROUND(I376*H376,2)</f>
        <v>0</v>
      </c>
      <c r="K376" s="262" t="s">
        <v>158</v>
      </c>
      <c r="L376" s="267"/>
      <c r="M376" s="268" t="s">
        <v>1</v>
      </c>
      <c r="N376" s="269" t="s">
        <v>42</v>
      </c>
      <c r="O376" s="90"/>
      <c r="P376" s="234">
        <f>O376*H376</f>
        <v>0</v>
      </c>
      <c r="Q376" s="234">
        <v>6.0000000000000002E-05</v>
      </c>
      <c r="R376" s="234">
        <f>Q376*H376</f>
        <v>0.00435156</v>
      </c>
      <c r="S376" s="234">
        <v>0</v>
      </c>
      <c r="T376" s="23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6" t="s">
        <v>352</v>
      </c>
      <c r="AT376" s="236" t="s">
        <v>241</v>
      </c>
      <c r="AU376" s="236" t="s">
        <v>89</v>
      </c>
      <c r="AY376" s="16" t="s">
        <v>151</v>
      </c>
      <c r="BE376" s="237">
        <f>IF(N376="základní",J376,0)</f>
        <v>0</v>
      </c>
      <c r="BF376" s="237">
        <f>IF(N376="snížená",J376,0)</f>
        <v>0</v>
      </c>
      <c r="BG376" s="237">
        <f>IF(N376="zákl. přenesená",J376,0)</f>
        <v>0</v>
      </c>
      <c r="BH376" s="237">
        <f>IF(N376="sníž. přenesená",J376,0)</f>
        <v>0</v>
      </c>
      <c r="BI376" s="237">
        <f>IF(N376="nulová",J376,0)</f>
        <v>0</v>
      </c>
      <c r="BJ376" s="16" t="s">
        <v>89</v>
      </c>
      <c r="BK376" s="237">
        <f>ROUND(I376*H376,2)</f>
        <v>0</v>
      </c>
      <c r="BL376" s="16" t="s">
        <v>240</v>
      </c>
      <c r="BM376" s="236" t="s">
        <v>574</v>
      </c>
    </row>
    <row r="377" s="14" customFormat="1">
      <c r="A377" s="14"/>
      <c r="B377" s="250"/>
      <c r="C377" s="251"/>
      <c r="D377" s="240" t="s">
        <v>161</v>
      </c>
      <c r="E377" s="252" t="s">
        <v>1</v>
      </c>
      <c r="F377" s="253" t="s">
        <v>371</v>
      </c>
      <c r="G377" s="251"/>
      <c r="H377" s="252" t="s">
        <v>1</v>
      </c>
      <c r="I377" s="254"/>
      <c r="J377" s="251"/>
      <c r="K377" s="251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161</v>
      </c>
      <c r="AU377" s="259" t="s">
        <v>89</v>
      </c>
      <c r="AV377" s="14" t="s">
        <v>83</v>
      </c>
      <c r="AW377" s="14" t="s">
        <v>32</v>
      </c>
      <c r="AX377" s="14" t="s">
        <v>76</v>
      </c>
      <c r="AY377" s="259" t="s">
        <v>151</v>
      </c>
    </row>
    <row r="378" s="13" customFormat="1">
      <c r="A378" s="13"/>
      <c r="B378" s="238"/>
      <c r="C378" s="239"/>
      <c r="D378" s="240" t="s">
        <v>161</v>
      </c>
      <c r="E378" s="241" t="s">
        <v>1</v>
      </c>
      <c r="F378" s="242" t="s">
        <v>575</v>
      </c>
      <c r="G378" s="239"/>
      <c r="H378" s="243">
        <v>6.1130000000000004</v>
      </c>
      <c r="I378" s="244"/>
      <c r="J378" s="239"/>
      <c r="K378" s="239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161</v>
      </c>
      <c r="AU378" s="249" t="s">
        <v>89</v>
      </c>
      <c r="AV378" s="13" t="s">
        <v>89</v>
      </c>
      <c r="AW378" s="13" t="s">
        <v>32</v>
      </c>
      <c r="AX378" s="13" t="s">
        <v>76</v>
      </c>
      <c r="AY378" s="249" t="s">
        <v>151</v>
      </c>
    </row>
    <row r="379" s="13" customFormat="1">
      <c r="A379" s="13"/>
      <c r="B379" s="238"/>
      <c r="C379" s="239"/>
      <c r="D379" s="240" t="s">
        <v>161</v>
      </c>
      <c r="E379" s="241" t="s">
        <v>1</v>
      </c>
      <c r="F379" s="242" t="s">
        <v>576</v>
      </c>
      <c r="G379" s="239"/>
      <c r="H379" s="243">
        <v>3.2469999999999999</v>
      </c>
      <c r="I379" s="244"/>
      <c r="J379" s="239"/>
      <c r="K379" s="239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161</v>
      </c>
      <c r="AU379" s="249" t="s">
        <v>89</v>
      </c>
      <c r="AV379" s="13" t="s">
        <v>89</v>
      </c>
      <c r="AW379" s="13" t="s">
        <v>32</v>
      </c>
      <c r="AX379" s="13" t="s">
        <v>76</v>
      </c>
      <c r="AY379" s="249" t="s">
        <v>151</v>
      </c>
    </row>
    <row r="380" s="14" customFormat="1">
      <c r="A380" s="14"/>
      <c r="B380" s="250"/>
      <c r="C380" s="251"/>
      <c r="D380" s="240" t="s">
        <v>161</v>
      </c>
      <c r="E380" s="252" t="s">
        <v>1</v>
      </c>
      <c r="F380" s="253" t="s">
        <v>272</v>
      </c>
      <c r="G380" s="251"/>
      <c r="H380" s="252" t="s">
        <v>1</v>
      </c>
      <c r="I380" s="254"/>
      <c r="J380" s="251"/>
      <c r="K380" s="251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161</v>
      </c>
      <c r="AU380" s="259" t="s">
        <v>89</v>
      </c>
      <c r="AV380" s="14" t="s">
        <v>83</v>
      </c>
      <c r="AW380" s="14" t="s">
        <v>32</v>
      </c>
      <c r="AX380" s="14" t="s">
        <v>76</v>
      </c>
      <c r="AY380" s="259" t="s">
        <v>151</v>
      </c>
    </row>
    <row r="381" s="14" customFormat="1">
      <c r="A381" s="14"/>
      <c r="B381" s="250"/>
      <c r="C381" s="251"/>
      <c r="D381" s="240" t="s">
        <v>161</v>
      </c>
      <c r="E381" s="252" t="s">
        <v>1</v>
      </c>
      <c r="F381" s="253" t="s">
        <v>360</v>
      </c>
      <c r="G381" s="251"/>
      <c r="H381" s="252" t="s">
        <v>1</v>
      </c>
      <c r="I381" s="254"/>
      <c r="J381" s="251"/>
      <c r="K381" s="251"/>
      <c r="L381" s="255"/>
      <c r="M381" s="256"/>
      <c r="N381" s="257"/>
      <c r="O381" s="257"/>
      <c r="P381" s="257"/>
      <c r="Q381" s="257"/>
      <c r="R381" s="257"/>
      <c r="S381" s="257"/>
      <c r="T381" s="25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9" t="s">
        <v>161</v>
      </c>
      <c r="AU381" s="259" t="s">
        <v>89</v>
      </c>
      <c r="AV381" s="14" t="s">
        <v>83</v>
      </c>
      <c r="AW381" s="14" t="s">
        <v>32</v>
      </c>
      <c r="AX381" s="14" t="s">
        <v>76</v>
      </c>
      <c r="AY381" s="259" t="s">
        <v>151</v>
      </c>
    </row>
    <row r="382" s="13" customFormat="1">
      <c r="A382" s="13"/>
      <c r="B382" s="238"/>
      <c r="C382" s="239"/>
      <c r="D382" s="240" t="s">
        <v>161</v>
      </c>
      <c r="E382" s="241" t="s">
        <v>1</v>
      </c>
      <c r="F382" s="242" t="s">
        <v>577</v>
      </c>
      <c r="G382" s="239"/>
      <c r="H382" s="243">
        <v>12.773999999999999</v>
      </c>
      <c r="I382" s="244"/>
      <c r="J382" s="239"/>
      <c r="K382" s="239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161</v>
      </c>
      <c r="AU382" s="249" t="s">
        <v>89</v>
      </c>
      <c r="AV382" s="13" t="s">
        <v>89</v>
      </c>
      <c r="AW382" s="13" t="s">
        <v>32</v>
      </c>
      <c r="AX382" s="13" t="s">
        <v>76</v>
      </c>
      <c r="AY382" s="249" t="s">
        <v>151</v>
      </c>
    </row>
    <row r="383" s="14" customFormat="1">
      <c r="A383" s="14"/>
      <c r="B383" s="250"/>
      <c r="C383" s="251"/>
      <c r="D383" s="240" t="s">
        <v>161</v>
      </c>
      <c r="E383" s="252" t="s">
        <v>1</v>
      </c>
      <c r="F383" s="253" t="s">
        <v>272</v>
      </c>
      <c r="G383" s="251"/>
      <c r="H383" s="252" t="s">
        <v>1</v>
      </c>
      <c r="I383" s="254"/>
      <c r="J383" s="251"/>
      <c r="K383" s="251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161</v>
      </c>
      <c r="AU383" s="259" t="s">
        <v>89</v>
      </c>
      <c r="AV383" s="14" t="s">
        <v>83</v>
      </c>
      <c r="AW383" s="14" t="s">
        <v>32</v>
      </c>
      <c r="AX383" s="14" t="s">
        <v>76</v>
      </c>
      <c r="AY383" s="259" t="s">
        <v>151</v>
      </c>
    </row>
    <row r="384" s="14" customFormat="1">
      <c r="A384" s="14"/>
      <c r="B384" s="250"/>
      <c r="C384" s="251"/>
      <c r="D384" s="240" t="s">
        <v>161</v>
      </c>
      <c r="E384" s="252" t="s">
        <v>1</v>
      </c>
      <c r="F384" s="253" t="s">
        <v>362</v>
      </c>
      <c r="G384" s="251"/>
      <c r="H384" s="252" t="s">
        <v>1</v>
      </c>
      <c r="I384" s="254"/>
      <c r="J384" s="251"/>
      <c r="K384" s="251"/>
      <c r="L384" s="255"/>
      <c r="M384" s="256"/>
      <c r="N384" s="257"/>
      <c r="O384" s="257"/>
      <c r="P384" s="257"/>
      <c r="Q384" s="257"/>
      <c r="R384" s="257"/>
      <c r="S384" s="257"/>
      <c r="T384" s="25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9" t="s">
        <v>161</v>
      </c>
      <c r="AU384" s="259" t="s">
        <v>89</v>
      </c>
      <c r="AV384" s="14" t="s">
        <v>83</v>
      </c>
      <c r="AW384" s="14" t="s">
        <v>32</v>
      </c>
      <c r="AX384" s="14" t="s">
        <v>76</v>
      </c>
      <c r="AY384" s="259" t="s">
        <v>151</v>
      </c>
    </row>
    <row r="385" s="13" customFormat="1">
      <c r="A385" s="13"/>
      <c r="B385" s="238"/>
      <c r="C385" s="239"/>
      <c r="D385" s="240" t="s">
        <v>161</v>
      </c>
      <c r="E385" s="241" t="s">
        <v>1</v>
      </c>
      <c r="F385" s="242" t="s">
        <v>578</v>
      </c>
      <c r="G385" s="239"/>
      <c r="H385" s="243">
        <v>25.420000000000002</v>
      </c>
      <c r="I385" s="244"/>
      <c r="J385" s="239"/>
      <c r="K385" s="239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161</v>
      </c>
      <c r="AU385" s="249" t="s">
        <v>89</v>
      </c>
      <c r="AV385" s="13" t="s">
        <v>89</v>
      </c>
      <c r="AW385" s="13" t="s">
        <v>32</v>
      </c>
      <c r="AX385" s="13" t="s">
        <v>76</v>
      </c>
      <c r="AY385" s="249" t="s">
        <v>151</v>
      </c>
    </row>
    <row r="386" s="14" customFormat="1">
      <c r="A386" s="14"/>
      <c r="B386" s="250"/>
      <c r="C386" s="251"/>
      <c r="D386" s="240" t="s">
        <v>161</v>
      </c>
      <c r="E386" s="252" t="s">
        <v>1</v>
      </c>
      <c r="F386" s="253" t="s">
        <v>272</v>
      </c>
      <c r="G386" s="251"/>
      <c r="H386" s="252" t="s">
        <v>1</v>
      </c>
      <c r="I386" s="254"/>
      <c r="J386" s="251"/>
      <c r="K386" s="251"/>
      <c r="L386" s="255"/>
      <c r="M386" s="256"/>
      <c r="N386" s="257"/>
      <c r="O386" s="257"/>
      <c r="P386" s="257"/>
      <c r="Q386" s="257"/>
      <c r="R386" s="257"/>
      <c r="S386" s="257"/>
      <c r="T386" s="25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9" t="s">
        <v>161</v>
      </c>
      <c r="AU386" s="259" t="s">
        <v>89</v>
      </c>
      <c r="AV386" s="14" t="s">
        <v>83</v>
      </c>
      <c r="AW386" s="14" t="s">
        <v>32</v>
      </c>
      <c r="AX386" s="14" t="s">
        <v>76</v>
      </c>
      <c r="AY386" s="259" t="s">
        <v>151</v>
      </c>
    </row>
    <row r="387" s="14" customFormat="1">
      <c r="A387" s="14"/>
      <c r="B387" s="250"/>
      <c r="C387" s="251"/>
      <c r="D387" s="240" t="s">
        <v>161</v>
      </c>
      <c r="E387" s="252" t="s">
        <v>1</v>
      </c>
      <c r="F387" s="253" t="s">
        <v>364</v>
      </c>
      <c r="G387" s="251"/>
      <c r="H387" s="252" t="s">
        <v>1</v>
      </c>
      <c r="I387" s="254"/>
      <c r="J387" s="251"/>
      <c r="K387" s="251"/>
      <c r="L387" s="255"/>
      <c r="M387" s="256"/>
      <c r="N387" s="257"/>
      <c r="O387" s="257"/>
      <c r="P387" s="257"/>
      <c r="Q387" s="257"/>
      <c r="R387" s="257"/>
      <c r="S387" s="257"/>
      <c r="T387" s="25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9" t="s">
        <v>161</v>
      </c>
      <c r="AU387" s="259" t="s">
        <v>89</v>
      </c>
      <c r="AV387" s="14" t="s">
        <v>83</v>
      </c>
      <c r="AW387" s="14" t="s">
        <v>32</v>
      </c>
      <c r="AX387" s="14" t="s">
        <v>76</v>
      </c>
      <c r="AY387" s="259" t="s">
        <v>151</v>
      </c>
    </row>
    <row r="388" s="13" customFormat="1">
      <c r="A388" s="13"/>
      <c r="B388" s="238"/>
      <c r="C388" s="239"/>
      <c r="D388" s="240" t="s">
        <v>161</v>
      </c>
      <c r="E388" s="241" t="s">
        <v>1</v>
      </c>
      <c r="F388" s="242" t="s">
        <v>579</v>
      </c>
      <c r="G388" s="239"/>
      <c r="H388" s="243">
        <v>19.600000000000001</v>
      </c>
      <c r="I388" s="244"/>
      <c r="J388" s="239"/>
      <c r="K388" s="239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161</v>
      </c>
      <c r="AU388" s="249" t="s">
        <v>89</v>
      </c>
      <c r="AV388" s="13" t="s">
        <v>89</v>
      </c>
      <c r="AW388" s="13" t="s">
        <v>32</v>
      </c>
      <c r="AX388" s="13" t="s">
        <v>76</v>
      </c>
      <c r="AY388" s="249" t="s">
        <v>151</v>
      </c>
    </row>
    <row r="389" s="13" customFormat="1">
      <c r="A389" s="13"/>
      <c r="B389" s="238"/>
      <c r="C389" s="239"/>
      <c r="D389" s="240" t="s">
        <v>161</v>
      </c>
      <c r="E389" s="239"/>
      <c r="F389" s="242" t="s">
        <v>580</v>
      </c>
      <c r="G389" s="239"/>
      <c r="H389" s="243">
        <v>72.525999999999996</v>
      </c>
      <c r="I389" s="244"/>
      <c r="J389" s="239"/>
      <c r="K389" s="239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161</v>
      </c>
      <c r="AU389" s="249" t="s">
        <v>89</v>
      </c>
      <c r="AV389" s="13" t="s">
        <v>89</v>
      </c>
      <c r="AW389" s="13" t="s">
        <v>4</v>
      </c>
      <c r="AX389" s="13" t="s">
        <v>83</v>
      </c>
      <c r="AY389" s="249" t="s">
        <v>151</v>
      </c>
    </row>
    <row r="390" s="2" customFormat="1" ht="24.15" customHeight="1">
      <c r="A390" s="37"/>
      <c r="B390" s="38"/>
      <c r="C390" s="225" t="s">
        <v>581</v>
      </c>
      <c r="D390" s="225" t="s">
        <v>154</v>
      </c>
      <c r="E390" s="226" t="s">
        <v>582</v>
      </c>
      <c r="F390" s="227" t="s">
        <v>583</v>
      </c>
      <c r="G390" s="228" t="s">
        <v>204</v>
      </c>
      <c r="H390" s="229">
        <v>16.18</v>
      </c>
      <c r="I390" s="230"/>
      <c r="J390" s="231">
        <f>ROUND(I390*H390,2)</f>
        <v>0</v>
      </c>
      <c r="K390" s="227" t="s">
        <v>158</v>
      </c>
      <c r="L390" s="43"/>
      <c r="M390" s="232" t="s">
        <v>1</v>
      </c>
      <c r="N390" s="233" t="s">
        <v>42</v>
      </c>
      <c r="O390" s="90"/>
      <c r="P390" s="234">
        <f>O390*H390</f>
        <v>0</v>
      </c>
      <c r="Q390" s="234">
        <v>0</v>
      </c>
      <c r="R390" s="234">
        <f>Q390*H390</f>
        <v>0</v>
      </c>
      <c r="S390" s="234">
        <v>0</v>
      </c>
      <c r="T390" s="23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6" t="s">
        <v>240</v>
      </c>
      <c r="AT390" s="236" t="s">
        <v>154</v>
      </c>
      <c r="AU390" s="236" t="s">
        <v>89</v>
      </c>
      <c r="AY390" s="16" t="s">
        <v>151</v>
      </c>
      <c r="BE390" s="237">
        <f>IF(N390="základní",J390,0)</f>
        <v>0</v>
      </c>
      <c r="BF390" s="237">
        <f>IF(N390="snížená",J390,0)</f>
        <v>0</v>
      </c>
      <c r="BG390" s="237">
        <f>IF(N390="zákl. přenesená",J390,0)</f>
        <v>0</v>
      </c>
      <c r="BH390" s="237">
        <f>IF(N390="sníž. přenesená",J390,0)</f>
        <v>0</v>
      </c>
      <c r="BI390" s="237">
        <f>IF(N390="nulová",J390,0)</f>
        <v>0</v>
      </c>
      <c r="BJ390" s="16" t="s">
        <v>89</v>
      </c>
      <c r="BK390" s="237">
        <f>ROUND(I390*H390,2)</f>
        <v>0</v>
      </c>
      <c r="BL390" s="16" t="s">
        <v>240</v>
      </c>
      <c r="BM390" s="236" t="s">
        <v>584</v>
      </c>
    </row>
    <row r="391" s="14" customFormat="1">
      <c r="A391" s="14"/>
      <c r="B391" s="250"/>
      <c r="C391" s="251"/>
      <c r="D391" s="240" t="s">
        <v>161</v>
      </c>
      <c r="E391" s="252" t="s">
        <v>1</v>
      </c>
      <c r="F391" s="253" t="s">
        <v>350</v>
      </c>
      <c r="G391" s="251"/>
      <c r="H391" s="252" t="s">
        <v>1</v>
      </c>
      <c r="I391" s="254"/>
      <c r="J391" s="251"/>
      <c r="K391" s="251"/>
      <c r="L391" s="255"/>
      <c r="M391" s="256"/>
      <c r="N391" s="257"/>
      <c r="O391" s="257"/>
      <c r="P391" s="257"/>
      <c r="Q391" s="257"/>
      <c r="R391" s="257"/>
      <c r="S391" s="257"/>
      <c r="T391" s="25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9" t="s">
        <v>161</v>
      </c>
      <c r="AU391" s="259" t="s">
        <v>89</v>
      </c>
      <c r="AV391" s="14" t="s">
        <v>83</v>
      </c>
      <c r="AW391" s="14" t="s">
        <v>32</v>
      </c>
      <c r="AX391" s="14" t="s">
        <v>76</v>
      </c>
      <c r="AY391" s="259" t="s">
        <v>151</v>
      </c>
    </row>
    <row r="392" s="13" customFormat="1">
      <c r="A392" s="13"/>
      <c r="B392" s="238"/>
      <c r="C392" s="239"/>
      <c r="D392" s="240" t="s">
        <v>161</v>
      </c>
      <c r="E392" s="241" t="s">
        <v>1</v>
      </c>
      <c r="F392" s="242" t="s">
        <v>585</v>
      </c>
      <c r="G392" s="239"/>
      <c r="H392" s="243">
        <v>16.18</v>
      </c>
      <c r="I392" s="244"/>
      <c r="J392" s="239"/>
      <c r="K392" s="239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161</v>
      </c>
      <c r="AU392" s="249" t="s">
        <v>89</v>
      </c>
      <c r="AV392" s="13" t="s">
        <v>89</v>
      </c>
      <c r="AW392" s="13" t="s">
        <v>32</v>
      </c>
      <c r="AX392" s="13" t="s">
        <v>76</v>
      </c>
      <c r="AY392" s="249" t="s">
        <v>151</v>
      </c>
    </row>
    <row r="393" s="2" customFormat="1" ht="24.15" customHeight="1">
      <c r="A393" s="37"/>
      <c r="B393" s="38"/>
      <c r="C393" s="260" t="s">
        <v>586</v>
      </c>
      <c r="D393" s="260" t="s">
        <v>241</v>
      </c>
      <c r="E393" s="261" t="s">
        <v>587</v>
      </c>
      <c r="F393" s="262" t="s">
        <v>588</v>
      </c>
      <c r="G393" s="263" t="s">
        <v>204</v>
      </c>
      <c r="H393" s="264">
        <v>16.18</v>
      </c>
      <c r="I393" s="265"/>
      <c r="J393" s="266">
        <f>ROUND(I393*H393,2)</f>
        <v>0</v>
      </c>
      <c r="K393" s="262" t="s">
        <v>233</v>
      </c>
      <c r="L393" s="267"/>
      <c r="M393" s="268" t="s">
        <v>1</v>
      </c>
      <c r="N393" s="269" t="s">
        <v>42</v>
      </c>
      <c r="O393" s="90"/>
      <c r="P393" s="234">
        <f>O393*H393</f>
        <v>0</v>
      </c>
      <c r="Q393" s="234">
        <v>0</v>
      </c>
      <c r="R393" s="234">
        <f>Q393*H393</f>
        <v>0</v>
      </c>
      <c r="S393" s="234">
        <v>0</v>
      </c>
      <c r="T393" s="235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6" t="s">
        <v>352</v>
      </c>
      <c r="AT393" s="236" t="s">
        <v>241</v>
      </c>
      <c r="AU393" s="236" t="s">
        <v>89</v>
      </c>
      <c r="AY393" s="16" t="s">
        <v>151</v>
      </c>
      <c r="BE393" s="237">
        <f>IF(N393="základní",J393,0)</f>
        <v>0</v>
      </c>
      <c r="BF393" s="237">
        <f>IF(N393="snížená",J393,0)</f>
        <v>0</v>
      </c>
      <c r="BG393" s="237">
        <f>IF(N393="zákl. přenesená",J393,0)</f>
        <v>0</v>
      </c>
      <c r="BH393" s="237">
        <f>IF(N393="sníž. přenesená",J393,0)</f>
        <v>0</v>
      </c>
      <c r="BI393" s="237">
        <f>IF(N393="nulová",J393,0)</f>
        <v>0</v>
      </c>
      <c r="BJ393" s="16" t="s">
        <v>89</v>
      </c>
      <c r="BK393" s="237">
        <f>ROUND(I393*H393,2)</f>
        <v>0</v>
      </c>
      <c r="BL393" s="16" t="s">
        <v>240</v>
      </c>
      <c r="BM393" s="236" t="s">
        <v>589</v>
      </c>
    </row>
    <row r="394" s="2" customFormat="1" ht="24.15" customHeight="1">
      <c r="A394" s="37"/>
      <c r="B394" s="38"/>
      <c r="C394" s="225" t="s">
        <v>590</v>
      </c>
      <c r="D394" s="225" t="s">
        <v>154</v>
      </c>
      <c r="E394" s="226" t="s">
        <v>591</v>
      </c>
      <c r="F394" s="227" t="s">
        <v>592</v>
      </c>
      <c r="G394" s="228" t="s">
        <v>563</v>
      </c>
      <c r="H394" s="270"/>
      <c r="I394" s="230"/>
      <c r="J394" s="231">
        <f>ROUND(I394*H394,2)</f>
        <v>0</v>
      </c>
      <c r="K394" s="227" t="s">
        <v>158</v>
      </c>
      <c r="L394" s="43"/>
      <c r="M394" s="232" t="s">
        <v>1</v>
      </c>
      <c r="N394" s="233" t="s">
        <v>42</v>
      </c>
      <c r="O394" s="90"/>
      <c r="P394" s="234">
        <f>O394*H394</f>
        <v>0</v>
      </c>
      <c r="Q394" s="234">
        <v>0</v>
      </c>
      <c r="R394" s="234">
        <f>Q394*H394</f>
        <v>0</v>
      </c>
      <c r="S394" s="234">
        <v>0</v>
      </c>
      <c r="T394" s="23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6" t="s">
        <v>240</v>
      </c>
      <c r="AT394" s="236" t="s">
        <v>154</v>
      </c>
      <c r="AU394" s="236" t="s">
        <v>89</v>
      </c>
      <c r="AY394" s="16" t="s">
        <v>151</v>
      </c>
      <c r="BE394" s="237">
        <f>IF(N394="základní",J394,0)</f>
        <v>0</v>
      </c>
      <c r="BF394" s="237">
        <f>IF(N394="snížená",J394,0)</f>
        <v>0</v>
      </c>
      <c r="BG394" s="237">
        <f>IF(N394="zákl. přenesená",J394,0)</f>
        <v>0</v>
      </c>
      <c r="BH394" s="237">
        <f>IF(N394="sníž. přenesená",J394,0)</f>
        <v>0</v>
      </c>
      <c r="BI394" s="237">
        <f>IF(N394="nulová",J394,0)</f>
        <v>0</v>
      </c>
      <c r="BJ394" s="16" t="s">
        <v>89</v>
      </c>
      <c r="BK394" s="237">
        <f>ROUND(I394*H394,2)</f>
        <v>0</v>
      </c>
      <c r="BL394" s="16" t="s">
        <v>240</v>
      </c>
      <c r="BM394" s="236" t="s">
        <v>593</v>
      </c>
    </row>
    <row r="395" s="12" customFormat="1" ht="22.8" customHeight="1">
      <c r="A395" s="12"/>
      <c r="B395" s="209"/>
      <c r="C395" s="210"/>
      <c r="D395" s="211" t="s">
        <v>75</v>
      </c>
      <c r="E395" s="223" t="s">
        <v>594</v>
      </c>
      <c r="F395" s="223" t="s">
        <v>595</v>
      </c>
      <c r="G395" s="210"/>
      <c r="H395" s="210"/>
      <c r="I395" s="213"/>
      <c r="J395" s="224">
        <f>BK395</f>
        <v>0</v>
      </c>
      <c r="K395" s="210"/>
      <c r="L395" s="215"/>
      <c r="M395" s="216"/>
      <c r="N395" s="217"/>
      <c r="O395" s="217"/>
      <c r="P395" s="218">
        <f>SUM(P396:P432)</f>
        <v>0</v>
      </c>
      <c r="Q395" s="217"/>
      <c r="R395" s="218">
        <f>SUM(R396:R432)</f>
        <v>0.40742108999999993</v>
      </c>
      <c r="S395" s="217"/>
      <c r="T395" s="219">
        <f>SUM(T396:T432)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20" t="s">
        <v>89</v>
      </c>
      <c r="AT395" s="221" t="s">
        <v>75</v>
      </c>
      <c r="AU395" s="221" t="s">
        <v>83</v>
      </c>
      <c r="AY395" s="220" t="s">
        <v>151</v>
      </c>
      <c r="BK395" s="222">
        <f>SUM(BK396:BK432)</f>
        <v>0</v>
      </c>
    </row>
    <row r="396" s="2" customFormat="1" ht="37.8" customHeight="1">
      <c r="A396" s="37"/>
      <c r="B396" s="38"/>
      <c r="C396" s="225" t="s">
        <v>596</v>
      </c>
      <c r="D396" s="225" t="s">
        <v>154</v>
      </c>
      <c r="E396" s="226" t="s">
        <v>597</v>
      </c>
      <c r="F396" s="227" t="s">
        <v>598</v>
      </c>
      <c r="G396" s="228" t="s">
        <v>179</v>
      </c>
      <c r="H396" s="229">
        <v>28.923999999999999</v>
      </c>
      <c r="I396" s="230"/>
      <c r="J396" s="231">
        <f>ROUND(I396*H396,2)</f>
        <v>0</v>
      </c>
      <c r="K396" s="227" t="s">
        <v>233</v>
      </c>
      <c r="L396" s="43"/>
      <c r="M396" s="232" t="s">
        <v>1</v>
      </c>
      <c r="N396" s="233" t="s">
        <v>42</v>
      </c>
      <c r="O396" s="90"/>
      <c r="P396" s="234">
        <f>O396*H396</f>
        <v>0</v>
      </c>
      <c r="Q396" s="234">
        <v>0</v>
      </c>
      <c r="R396" s="234">
        <f>Q396*H396</f>
        <v>0</v>
      </c>
      <c r="S396" s="234">
        <v>0</v>
      </c>
      <c r="T396" s="23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6" t="s">
        <v>240</v>
      </c>
      <c r="AT396" s="236" t="s">
        <v>154</v>
      </c>
      <c r="AU396" s="236" t="s">
        <v>89</v>
      </c>
      <c r="AY396" s="16" t="s">
        <v>151</v>
      </c>
      <c r="BE396" s="237">
        <f>IF(N396="základní",J396,0)</f>
        <v>0</v>
      </c>
      <c r="BF396" s="237">
        <f>IF(N396="snížená",J396,0)</f>
        <v>0</v>
      </c>
      <c r="BG396" s="237">
        <f>IF(N396="zákl. přenesená",J396,0)</f>
        <v>0</v>
      </c>
      <c r="BH396" s="237">
        <f>IF(N396="sníž. přenesená",J396,0)</f>
        <v>0</v>
      </c>
      <c r="BI396" s="237">
        <f>IF(N396="nulová",J396,0)</f>
        <v>0</v>
      </c>
      <c r="BJ396" s="16" t="s">
        <v>89</v>
      </c>
      <c r="BK396" s="237">
        <f>ROUND(I396*H396,2)</f>
        <v>0</v>
      </c>
      <c r="BL396" s="16" t="s">
        <v>240</v>
      </c>
      <c r="BM396" s="236" t="s">
        <v>599</v>
      </c>
    </row>
    <row r="397" s="2" customFormat="1" ht="21.75" customHeight="1">
      <c r="A397" s="37"/>
      <c r="B397" s="38"/>
      <c r="C397" s="260" t="s">
        <v>600</v>
      </c>
      <c r="D397" s="260" t="s">
        <v>241</v>
      </c>
      <c r="E397" s="261" t="s">
        <v>601</v>
      </c>
      <c r="F397" s="262" t="s">
        <v>602</v>
      </c>
      <c r="G397" s="263" t="s">
        <v>179</v>
      </c>
      <c r="H397" s="264">
        <v>31.238</v>
      </c>
      <c r="I397" s="265"/>
      <c r="J397" s="266">
        <f>ROUND(I397*H397,2)</f>
        <v>0</v>
      </c>
      <c r="K397" s="262" t="s">
        <v>158</v>
      </c>
      <c r="L397" s="267"/>
      <c r="M397" s="268" t="s">
        <v>1</v>
      </c>
      <c r="N397" s="269" t="s">
        <v>42</v>
      </c>
      <c r="O397" s="90"/>
      <c r="P397" s="234">
        <f>O397*H397</f>
        <v>0</v>
      </c>
      <c r="Q397" s="234">
        <v>0.0066499999999999997</v>
      </c>
      <c r="R397" s="234">
        <f>Q397*H397</f>
        <v>0.20773269999999999</v>
      </c>
      <c r="S397" s="234">
        <v>0</v>
      </c>
      <c r="T397" s="235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6" t="s">
        <v>352</v>
      </c>
      <c r="AT397" s="236" t="s">
        <v>241</v>
      </c>
      <c r="AU397" s="236" t="s">
        <v>89</v>
      </c>
      <c r="AY397" s="16" t="s">
        <v>151</v>
      </c>
      <c r="BE397" s="237">
        <f>IF(N397="základní",J397,0)</f>
        <v>0</v>
      </c>
      <c r="BF397" s="237">
        <f>IF(N397="snížená",J397,0)</f>
        <v>0</v>
      </c>
      <c r="BG397" s="237">
        <f>IF(N397="zákl. přenesená",J397,0)</f>
        <v>0</v>
      </c>
      <c r="BH397" s="237">
        <f>IF(N397="sníž. přenesená",J397,0)</f>
        <v>0</v>
      </c>
      <c r="BI397" s="237">
        <f>IF(N397="nulová",J397,0)</f>
        <v>0</v>
      </c>
      <c r="BJ397" s="16" t="s">
        <v>89</v>
      </c>
      <c r="BK397" s="237">
        <f>ROUND(I397*H397,2)</f>
        <v>0</v>
      </c>
      <c r="BL397" s="16" t="s">
        <v>240</v>
      </c>
      <c r="BM397" s="236" t="s">
        <v>603</v>
      </c>
    </row>
    <row r="398" s="14" customFormat="1">
      <c r="A398" s="14"/>
      <c r="B398" s="250"/>
      <c r="C398" s="251"/>
      <c r="D398" s="240" t="s">
        <v>161</v>
      </c>
      <c r="E398" s="252" t="s">
        <v>1</v>
      </c>
      <c r="F398" s="253" t="s">
        <v>604</v>
      </c>
      <c r="G398" s="251"/>
      <c r="H398" s="252" t="s">
        <v>1</v>
      </c>
      <c r="I398" s="254"/>
      <c r="J398" s="251"/>
      <c r="K398" s="251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161</v>
      </c>
      <c r="AU398" s="259" t="s">
        <v>89</v>
      </c>
      <c r="AV398" s="14" t="s">
        <v>83</v>
      </c>
      <c r="AW398" s="14" t="s">
        <v>32</v>
      </c>
      <c r="AX398" s="14" t="s">
        <v>76</v>
      </c>
      <c r="AY398" s="259" t="s">
        <v>151</v>
      </c>
    </row>
    <row r="399" s="14" customFormat="1">
      <c r="A399" s="14"/>
      <c r="B399" s="250"/>
      <c r="C399" s="251"/>
      <c r="D399" s="240" t="s">
        <v>161</v>
      </c>
      <c r="E399" s="252" t="s">
        <v>1</v>
      </c>
      <c r="F399" s="253" t="s">
        <v>605</v>
      </c>
      <c r="G399" s="251"/>
      <c r="H399" s="252" t="s">
        <v>1</v>
      </c>
      <c r="I399" s="254"/>
      <c r="J399" s="251"/>
      <c r="K399" s="251"/>
      <c r="L399" s="255"/>
      <c r="M399" s="256"/>
      <c r="N399" s="257"/>
      <c r="O399" s="257"/>
      <c r="P399" s="257"/>
      <c r="Q399" s="257"/>
      <c r="R399" s="257"/>
      <c r="S399" s="257"/>
      <c r="T399" s="25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9" t="s">
        <v>161</v>
      </c>
      <c r="AU399" s="259" t="s">
        <v>89</v>
      </c>
      <c r="AV399" s="14" t="s">
        <v>83</v>
      </c>
      <c r="AW399" s="14" t="s">
        <v>32</v>
      </c>
      <c r="AX399" s="14" t="s">
        <v>76</v>
      </c>
      <c r="AY399" s="259" t="s">
        <v>151</v>
      </c>
    </row>
    <row r="400" s="14" customFormat="1">
      <c r="A400" s="14"/>
      <c r="B400" s="250"/>
      <c r="C400" s="251"/>
      <c r="D400" s="240" t="s">
        <v>161</v>
      </c>
      <c r="E400" s="252" t="s">
        <v>1</v>
      </c>
      <c r="F400" s="253" t="s">
        <v>272</v>
      </c>
      <c r="G400" s="251"/>
      <c r="H400" s="252" t="s">
        <v>1</v>
      </c>
      <c r="I400" s="254"/>
      <c r="J400" s="251"/>
      <c r="K400" s="251"/>
      <c r="L400" s="255"/>
      <c r="M400" s="256"/>
      <c r="N400" s="257"/>
      <c r="O400" s="257"/>
      <c r="P400" s="257"/>
      <c r="Q400" s="257"/>
      <c r="R400" s="257"/>
      <c r="S400" s="257"/>
      <c r="T400" s="25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9" t="s">
        <v>161</v>
      </c>
      <c r="AU400" s="259" t="s">
        <v>89</v>
      </c>
      <c r="AV400" s="14" t="s">
        <v>83</v>
      </c>
      <c r="AW400" s="14" t="s">
        <v>32</v>
      </c>
      <c r="AX400" s="14" t="s">
        <v>76</v>
      </c>
      <c r="AY400" s="259" t="s">
        <v>151</v>
      </c>
    </row>
    <row r="401" s="14" customFormat="1">
      <c r="A401" s="14"/>
      <c r="B401" s="250"/>
      <c r="C401" s="251"/>
      <c r="D401" s="240" t="s">
        <v>161</v>
      </c>
      <c r="E401" s="252" t="s">
        <v>1</v>
      </c>
      <c r="F401" s="253" t="s">
        <v>371</v>
      </c>
      <c r="G401" s="251"/>
      <c r="H401" s="252" t="s">
        <v>1</v>
      </c>
      <c r="I401" s="254"/>
      <c r="J401" s="251"/>
      <c r="K401" s="251"/>
      <c r="L401" s="255"/>
      <c r="M401" s="256"/>
      <c r="N401" s="257"/>
      <c r="O401" s="257"/>
      <c r="P401" s="257"/>
      <c r="Q401" s="257"/>
      <c r="R401" s="257"/>
      <c r="S401" s="257"/>
      <c r="T401" s="25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9" t="s">
        <v>161</v>
      </c>
      <c r="AU401" s="259" t="s">
        <v>89</v>
      </c>
      <c r="AV401" s="14" t="s">
        <v>83</v>
      </c>
      <c r="AW401" s="14" t="s">
        <v>32</v>
      </c>
      <c r="AX401" s="14" t="s">
        <v>76</v>
      </c>
      <c r="AY401" s="259" t="s">
        <v>151</v>
      </c>
    </row>
    <row r="402" s="13" customFormat="1">
      <c r="A402" s="13"/>
      <c r="B402" s="238"/>
      <c r="C402" s="239"/>
      <c r="D402" s="240" t="s">
        <v>161</v>
      </c>
      <c r="E402" s="241" t="s">
        <v>1</v>
      </c>
      <c r="F402" s="242" t="s">
        <v>606</v>
      </c>
      <c r="G402" s="239"/>
      <c r="H402" s="243">
        <v>12.225</v>
      </c>
      <c r="I402" s="244"/>
      <c r="J402" s="239"/>
      <c r="K402" s="239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161</v>
      </c>
      <c r="AU402" s="249" t="s">
        <v>89</v>
      </c>
      <c r="AV402" s="13" t="s">
        <v>89</v>
      </c>
      <c r="AW402" s="13" t="s">
        <v>32</v>
      </c>
      <c r="AX402" s="13" t="s">
        <v>76</v>
      </c>
      <c r="AY402" s="249" t="s">
        <v>151</v>
      </c>
    </row>
    <row r="403" s="13" customFormat="1">
      <c r="A403" s="13"/>
      <c r="B403" s="238"/>
      <c r="C403" s="239"/>
      <c r="D403" s="240" t="s">
        <v>161</v>
      </c>
      <c r="E403" s="241" t="s">
        <v>1</v>
      </c>
      <c r="F403" s="242" t="s">
        <v>607</v>
      </c>
      <c r="G403" s="239"/>
      <c r="H403" s="243">
        <v>6.4939999999999998</v>
      </c>
      <c r="I403" s="244"/>
      <c r="J403" s="239"/>
      <c r="K403" s="239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161</v>
      </c>
      <c r="AU403" s="249" t="s">
        <v>89</v>
      </c>
      <c r="AV403" s="13" t="s">
        <v>89</v>
      </c>
      <c r="AW403" s="13" t="s">
        <v>32</v>
      </c>
      <c r="AX403" s="13" t="s">
        <v>76</v>
      </c>
      <c r="AY403" s="249" t="s">
        <v>151</v>
      </c>
    </row>
    <row r="404" s="14" customFormat="1">
      <c r="A404" s="14"/>
      <c r="B404" s="250"/>
      <c r="C404" s="251"/>
      <c r="D404" s="240" t="s">
        <v>161</v>
      </c>
      <c r="E404" s="252" t="s">
        <v>1</v>
      </c>
      <c r="F404" s="253" t="s">
        <v>374</v>
      </c>
      <c r="G404" s="251"/>
      <c r="H404" s="252" t="s">
        <v>1</v>
      </c>
      <c r="I404" s="254"/>
      <c r="J404" s="251"/>
      <c r="K404" s="251"/>
      <c r="L404" s="255"/>
      <c r="M404" s="256"/>
      <c r="N404" s="257"/>
      <c r="O404" s="257"/>
      <c r="P404" s="257"/>
      <c r="Q404" s="257"/>
      <c r="R404" s="257"/>
      <c r="S404" s="257"/>
      <c r="T404" s="25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9" t="s">
        <v>161</v>
      </c>
      <c r="AU404" s="259" t="s">
        <v>89</v>
      </c>
      <c r="AV404" s="14" t="s">
        <v>83</v>
      </c>
      <c r="AW404" s="14" t="s">
        <v>32</v>
      </c>
      <c r="AX404" s="14" t="s">
        <v>76</v>
      </c>
      <c r="AY404" s="259" t="s">
        <v>151</v>
      </c>
    </row>
    <row r="405" s="13" customFormat="1">
      <c r="A405" s="13"/>
      <c r="B405" s="238"/>
      <c r="C405" s="239"/>
      <c r="D405" s="240" t="s">
        <v>161</v>
      </c>
      <c r="E405" s="241" t="s">
        <v>1</v>
      </c>
      <c r="F405" s="242" t="s">
        <v>552</v>
      </c>
      <c r="G405" s="239"/>
      <c r="H405" s="243">
        <v>3.5449999999999999</v>
      </c>
      <c r="I405" s="244"/>
      <c r="J405" s="239"/>
      <c r="K405" s="239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161</v>
      </c>
      <c r="AU405" s="249" t="s">
        <v>89</v>
      </c>
      <c r="AV405" s="13" t="s">
        <v>89</v>
      </c>
      <c r="AW405" s="13" t="s">
        <v>32</v>
      </c>
      <c r="AX405" s="13" t="s">
        <v>76</v>
      </c>
      <c r="AY405" s="249" t="s">
        <v>151</v>
      </c>
    </row>
    <row r="406" s="13" customFormat="1">
      <c r="A406" s="13"/>
      <c r="B406" s="238"/>
      <c r="C406" s="239"/>
      <c r="D406" s="240" t="s">
        <v>161</v>
      </c>
      <c r="E406" s="241" t="s">
        <v>1</v>
      </c>
      <c r="F406" s="242" t="s">
        <v>553</v>
      </c>
      <c r="G406" s="239"/>
      <c r="H406" s="243">
        <v>6.6600000000000001</v>
      </c>
      <c r="I406" s="244"/>
      <c r="J406" s="239"/>
      <c r="K406" s="239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161</v>
      </c>
      <c r="AU406" s="249" t="s">
        <v>89</v>
      </c>
      <c r="AV406" s="13" t="s">
        <v>89</v>
      </c>
      <c r="AW406" s="13" t="s">
        <v>32</v>
      </c>
      <c r="AX406" s="13" t="s">
        <v>76</v>
      </c>
      <c r="AY406" s="249" t="s">
        <v>151</v>
      </c>
    </row>
    <row r="407" s="13" customFormat="1">
      <c r="A407" s="13"/>
      <c r="B407" s="238"/>
      <c r="C407" s="239"/>
      <c r="D407" s="240" t="s">
        <v>161</v>
      </c>
      <c r="E407" s="239"/>
      <c r="F407" s="242" t="s">
        <v>608</v>
      </c>
      <c r="G407" s="239"/>
      <c r="H407" s="243">
        <v>31.238</v>
      </c>
      <c r="I407" s="244"/>
      <c r="J407" s="239"/>
      <c r="K407" s="239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161</v>
      </c>
      <c r="AU407" s="249" t="s">
        <v>89</v>
      </c>
      <c r="AV407" s="13" t="s">
        <v>89</v>
      </c>
      <c r="AW407" s="13" t="s">
        <v>4</v>
      </c>
      <c r="AX407" s="13" t="s">
        <v>83</v>
      </c>
      <c r="AY407" s="249" t="s">
        <v>151</v>
      </c>
    </row>
    <row r="408" s="2" customFormat="1" ht="16.5" customHeight="1">
      <c r="A408" s="37"/>
      <c r="B408" s="38"/>
      <c r="C408" s="225" t="s">
        <v>609</v>
      </c>
      <c r="D408" s="225" t="s">
        <v>154</v>
      </c>
      <c r="E408" s="226" t="s">
        <v>610</v>
      </c>
      <c r="F408" s="227" t="s">
        <v>611</v>
      </c>
      <c r="G408" s="228" t="s">
        <v>179</v>
      </c>
      <c r="H408" s="229">
        <v>15.523</v>
      </c>
      <c r="I408" s="230"/>
      <c r="J408" s="231">
        <f>ROUND(I408*H408,2)</f>
        <v>0</v>
      </c>
      <c r="K408" s="227" t="s">
        <v>233</v>
      </c>
      <c r="L408" s="43"/>
      <c r="M408" s="232" t="s">
        <v>1</v>
      </c>
      <c r="N408" s="233" t="s">
        <v>42</v>
      </c>
      <c r="O408" s="90"/>
      <c r="P408" s="234">
        <f>O408*H408</f>
        <v>0</v>
      </c>
      <c r="Q408" s="234">
        <v>0.00029</v>
      </c>
      <c r="R408" s="234">
        <f>Q408*H408</f>
        <v>0.0045016700000000002</v>
      </c>
      <c r="S408" s="234">
        <v>0</v>
      </c>
      <c r="T408" s="235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6" t="s">
        <v>240</v>
      </c>
      <c r="AT408" s="236" t="s">
        <v>154</v>
      </c>
      <c r="AU408" s="236" t="s">
        <v>89</v>
      </c>
      <c r="AY408" s="16" t="s">
        <v>151</v>
      </c>
      <c r="BE408" s="237">
        <f>IF(N408="základní",J408,0)</f>
        <v>0</v>
      </c>
      <c r="BF408" s="237">
        <f>IF(N408="snížená",J408,0)</f>
        <v>0</v>
      </c>
      <c r="BG408" s="237">
        <f>IF(N408="zákl. přenesená",J408,0)</f>
        <v>0</v>
      </c>
      <c r="BH408" s="237">
        <f>IF(N408="sníž. přenesená",J408,0)</f>
        <v>0</v>
      </c>
      <c r="BI408" s="237">
        <f>IF(N408="nulová",J408,0)</f>
        <v>0</v>
      </c>
      <c r="BJ408" s="16" t="s">
        <v>89</v>
      </c>
      <c r="BK408" s="237">
        <f>ROUND(I408*H408,2)</f>
        <v>0</v>
      </c>
      <c r="BL408" s="16" t="s">
        <v>240</v>
      </c>
      <c r="BM408" s="236" t="s">
        <v>612</v>
      </c>
    </row>
    <row r="409" s="13" customFormat="1">
      <c r="A409" s="13"/>
      <c r="B409" s="238"/>
      <c r="C409" s="239"/>
      <c r="D409" s="240" t="s">
        <v>161</v>
      </c>
      <c r="E409" s="241" t="s">
        <v>1</v>
      </c>
      <c r="F409" s="242" t="s">
        <v>613</v>
      </c>
      <c r="G409" s="239"/>
      <c r="H409" s="243">
        <v>15.523</v>
      </c>
      <c r="I409" s="244"/>
      <c r="J409" s="239"/>
      <c r="K409" s="239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161</v>
      </c>
      <c r="AU409" s="249" t="s">
        <v>89</v>
      </c>
      <c r="AV409" s="13" t="s">
        <v>89</v>
      </c>
      <c r="AW409" s="13" t="s">
        <v>32</v>
      </c>
      <c r="AX409" s="13" t="s">
        <v>76</v>
      </c>
      <c r="AY409" s="249" t="s">
        <v>151</v>
      </c>
    </row>
    <row r="410" s="2" customFormat="1" ht="24.15" customHeight="1">
      <c r="A410" s="37"/>
      <c r="B410" s="38"/>
      <c r="C410" s="225" t="s">
        <v>614</v>
      </c>
      <c r="D410" s="225" t="s">
        <v>154</v>
      </c>
      <c r="E410" s="226" t="s">
        <v>615</v>
      </c>
      <c r="F410" s="227" t="s">
        <v>616</v>
      </c>
      <c r="G410" s="228" t="s">
        <v>179</v>
      </c>
      <c r="H410" s="229">
        <v>1.2989999999999999</v>
      </c>
      <c r="I410" s="230"/>
      <c r="J410" s="231">
        <f>ROUND(I410*H410,2)</f>
        <v>0</v>
      </c>
      <c r="K410" s="227" t="s">
        <v>158</v>
      </c>
      <c r="L410" s="43"/>
      <c r="M410" s="232" t="s">
        <v>1</v>
      </c>
      <c r="N410" s="233" t="s">
        <v>42</v>
      </c>
      <c r="O410" s="90"/>
      <c r="P410" s="234">
        <f>O410*H410</f>
        <v>0</v>
      </c>
      <c r="Q410" s="234">
        <v>0.019130000000000001</v>
      </c>
      <c r="R410" s="234">
        <f>Q410*H410</f>
        <v>0.02484987</v>
      </c>
      <c r="S410" s="234">
        <v>0</v>
      </c>
      <c r="T410" s="23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6" t="s">
        <v>240</v>
      </c>
      <c r="AT410" s="236" t="s">
        <v>154</v>
      </c>
      <c r="AU410" s="236" t="s">
        <v>89</v>
      </c>
      <c r="AY410" s="16" t="s">
        <v>151</v>
      </c>
      <c r="BE410" s="237">
        <f>IF(N410="základní",J410,0)</f>
        <v>0</v>
      </c>
      <c r="BF410" s="237">
        <f>IF(N410="snížená",J410,0)</f>
        <v>0</v>
      </c>
      <c r="BG410" s="237">
        <f>IF(N410="zákl. přenesená",J410,0)</f>
        <v>0</v>
      </c>
      <c r="BH410" s="237">
        <f>IF(N410="sníž. přenesená",J410,0)</f>
        <v>0</v>
      </c>
      <c r="BI410" s="237">
        <f>IF(N410="nulová",J410,0)</f>
        <v>0</v>
      </c>
      <c r="BJ410" s="16" t="s">
        <v>89</v>
      </c>
      <c r="BK410" s="237">
        <f>ROUND(I410*H410,2)</f>
        <v>0</v>
      </c>
      <c r="BL410" s="16" t="s">
        <v>240</v>
      </c>
      <c r="BM410" s="236" t="s">
        <v>617</v>
      </c>
    </row>
    <row r="411" s="14" customFormat="1">
      <c r="A411" s="14"/>
      <c r="B411" s="250"/>
      <c r="C411" s="251"/>
      <c r="D411" s="240" t="s">
        <v>161</v>
      </c>
      <c r="E411" s="252" t="s">
        <v>1</v>
      </c>
      <c r="F411" s="253" t="s">
        <v>618</v>
      </c>
      <c r="G411" s="251"/>
      <c r="H411" s="252" t="s">
        <v>1</v>
      </c>
      <c r="I411" s="254"/>
      <c r="J411" s="251"/>
      <c r="K411" s="251"/>
      <c r="L411" s="255"/>
      <c r="M411" s="256"/>
      <c r="N411" s="257"/>
      <c r="O411" s="257"/>
      <c r="P411" s="257"/>
      <c r="Q411" s="257"/>
      <c r="R411" s="257"/>
      <c r="S411" s="257"/>
      <c r="T411" s="25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9" t="s">
        <v>161</v>
      </c>
      <c r="AU411" s="259" t="s">
        <v>89</v>
      </c>
      <c r="AV411" s="14" t="s">
        <v>83</v>
      </c>
      <c r="AW411" s="14" t="s">
        <v>32</v>
      </c>
      <c r="AX411" s="14" t="s">
        <v>76</v>
      </c>
      <c r="AY411" s="259" t="s">
        <v>151</v>
      </c>
    </row>
    <row r="412" s="14" customFormat="1">
      <c r="A412" s="14"/>
      <c r="B412" s="250"/>
      <c r="C412" s="251"/>
      <c r="D412" s="240" t="s">
        <v>161</v>
      </c>
      <c r="E412" s="252" t="s">
        <v>1</v>
      </c>
      <c r="F412" s="253" t="s">
        <v>272</v>
      </c>
      <c r="G412" s="251"/>
      <c r="H412" s="252" t="s">
        <v>1</v>
      </c>
      <c r="I412" s="254"/>
      <c r="J412" s="251"/>
      <c r="K412" s="251"/>
      <c r="L412" s="255"/>
      <c r="M412" s="256"/>
      <c r="N412" s="257"/>
      <c r="O412" s="257"/>
      <c r="P412" s="257"/>
      <c r="Q412" s="257"/>
      <c r="R412" s="257"/>
      <c r="S412" s="257"/>
      <c r="T412" s="25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9" t="s">
        <v>161</v>
      </c>
      <c r="AU412" s="259" t="s">
        <v>89</v>
      </c>
      <c r="AV412" s="14" t="s">
        <v>83</v>
      </c>
      <c r="AW412" s="14" t="s">
        <v>32</v>
      </c>
      <c r="AX412" s="14" t="s">
        <v>76</v>
      </c>
      <c r="AY412" s="259" t="s">
        <v>151</v>
      </c>
    </row>
    <row r="413" s="14" customFormat="1">
      <c r="A413" s="14"/>
      <c r="B413" s="250"/>
      <c r="C413" s="251"/>
      <c r="D413" s="240" t="s">
        <v>161</v>
      </c>
      <c r="E413" s="252" t="s">
        <v>1</v>
      </c>
      <c r="F413" s="253" t="s">
        <v>364</v>
      </c>
      <c r="G413" s="251"/>
      <c r="H413" s="252" t="s">
        <v>1</v>
      </c>
      <c r="I413" s="254"/>
      <c r="J413" s="251"/>
      <c r="K413" s="251"/>
      <c r="L413" s="255"/>
      <c r="M413" s="256"/>
      <c r="N413" s="257"/>
      <c r="O413" s="257"/>
      <c r="P413" s="257"/>
      <c r="Q413" s="257"/>
      <c r="R413" s="257"/>
      <c r="S413" s="257"/>
      <c r="T413" s="25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9" t="s">
        <v>161</v>
      </c>
      <c r="AU413" s="259" t="s">
        <v>89</v>
      </c>
      <c r="AV413" s="14" t="s">
        <v>83</v>
      </c>
      <c r="AW413" s="14" t="s">
        <v>32</v>
      </c>
      <c r="AX413" s="14" t="s">
        <v>76</v>
      </c>
      <c r="AY413" s="259" t="s">
        <v>151</v>
      </c>
    </row>
    <row r="414" s="13" customFormat="1">
      <c r="A414" s="13"/>
      <c r="B414" s="238"/>
      <c r="C414" s="239"/>
      <c r="D414" s="240" t="s">
        <v>161</v>
      </c>
      <c r="E414" s="241" t="s">
        <v>1</v>
      </c>
      <c r="F414" s="242" t="s">
        <v>619</v>
      </c>
      <c r="G414" s="239"/>
      <c r="H414" s="243">
        <v>1.2989999999999999</v>
      </c>
      <c r="I414" s="244"/>
      <c r="J414" s="239"/>
      <c r="K414" s="239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161</v>
      </c>
      <c r="AU414" s="249" t="s">
        <v>89</v>
      </c>
      <c r="AV414" s="13" t="s">
        <v>89</v>
      </c>
      <c r="AW414" s="13" t="s">
        <v>32</v>
      </c>
      <c r="AX414" s="13" t="s">
        <v>76</v>
      </c>
      <c r="AY414" s="249" t="s">
        <v>151</v>
      </c>
    </row>
    <row r="415" s="2" customFormat="1" ht="24.15" customHeight="1">
      <c r="A415" s="37"/>
      <c r="B415" s="38"/>
      <c r="C415" s="225" t="s">
        <v>620</v>
      </c>
      <c r="D415" s="225" t="s">
        <v>154</v>
      </c>
      <c r="E415" s="226" t="s">
        <v>621</v>
      </c>
      <c r="F415" s="227" t="s">
        <v>622</v>
      </c>
      <c r="G415" s="228" t="s">
        <v>179</v>
      </c>
      <c r="H415" s="229">
        <v>0.80000000000000004</v>
      </c>
      <c r="I415" s="230"/>
      <c r="J415" s="231">
        <f>ROUND(I415*H415,2)</f>
        <v>0</v>
      </c>
      <c r="K415" s="227" t="s">
        <v>158</v>
      </c>
      <c r="L415" s="43"/>
      <c r="M415" s="232" t="s">
        <v>1</v>
      </c>
      <c r="N415" s="233" t="s">
        <v>42</v>
      </c>
      <c r="O415" s="90"/>
      <c r="P415" s="234">
        <f>O415*H415</f>
        <v>0</v>
      </c>
      <c r="Q415" s="234">
        <v>5.0000000000000002E-05</v>
      </c>
      <c r="R415" s="234">
        <f>Q415*H415</f>
        <v>4.0000000000000003E-05</v>
      </c>
      <c r="S415" s="234">
        <v>0</v>
      </c>
      <c r="T415" s="235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6" t="s">
        <v>240</v>
      </c>
      <c r="AT415" s="236" t="s">
        <v>154</v>
      </c>
      <c r="AU415" s="236" t="s">
        <v>89</v>
      </c>
      <c r="AY415" s="16" t="s">
        <v>151</v>
      </c>
      <c r="BE415" s="237">
        <f>IF(N415="základní",J415,0)</f>
        <v>0</v>
      </c>
      <c r="BF415" s="237">
        <f>IF(N415="snížená",J415,0)</f>
        <v>0</v>
      </c>
      <c r="BG415" s="237">
        <f>IF(N415="zákl. přenesená",J415,0)</f>
        <v>0</v>
      </c>
      <c r="BH415" s="237">
        <f>IF(N415="sníž. přenesená",J415,0)</f>
        <v>0</v>
      </c>
      <c r="BI415" s="237">
        <f>IF(N415="nulová",J415,0)</f>
        <v>0</v>
      </c>
      <c r="BJ415" s="16" t="s">
        <v>89</v>
      </c>
      <c r="BK415" s="237">
        <f>ROUND(I415*H415,2)</f>
        <v>0</v>
      </c>
      <c r="BL415" s="16" t="s">
        <v>240</v>
      </c>
      <c r="BM415" s="236" t="s">
        <v>623</v>
      </c>
    </row>
    <row r="416" s="14" customFormat="1">
      <c r="A416" s="14"/>
      <c r="B416" s="250"/>
      <c r="C416" s="251"/>
      <c r="D416" s="240" t="s">
        <v>161</v>
      </c>
      <c r="E416" s="252" t="s">
        <v>1</v>
      </c>
      <c r="F416" s="253" t="s">
        <v>618</v>
      </c>
      <c r="G416" s="251"/>
      <c r="H416" s="252" t="s">
        <v>1</v>
      </c>
      <c r="I416" s="254"/>
      <c r="J416" s="251"/>
      <c r="K416" s="251"/>
      <c r="L416" s="255"/>
      <c r="M416" s="256"/>
      <c r="N416" s="257"/>
      <c r="O416" s="257"/>
      <c r="P416" s="257"/>
      <c r="Q416" s="257"/>
      <c r="R416" s="257"/>
      <c r="S416" s="257"/>
      <c r="T416" s="25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9" t="s">
        <v>161</v>
      </c>
      <c r="AU416" s="259" t="s">
        <v>89</v>
      </c>
      <c r="AV416" s="14" t="s">
        <v>83</v>
      </c>
      <c r="AW416" s="14" t="s">
        <v>32</v>
      </c>
      <c r="AX416" s="14" t="s">
        <v>76</v>
      </c>
      <c r="AY416" s="259" t="s">
        <v>151</v>
      </c>
    </row>
    <row r="417" s="14" customFormat="1">
      <c r="A417" s="14"/>
      <c r="B417" s="250"/>
      <c r="C417" s="251"/>
      <c r="D417" s="240" t="s">
        <v>161</v>
      </c>
      <c r="E417" s="252" t="s">
        <v>1</v>
      </c>
      <c r="F417" s="253" t="s">
        <v>272</v>
      </c>
      <c r="G417" s="251"/>
      <c r="H417" s="252" t="s">
        <v>1</v>
      </c>
      <c r="I417" s="254"/>
      <c r="J417" s="251"/>
      <c r="K417" s="251"/>
      <c r="L417" s="255"/>
      <c r="M417" s="256"/>
      <c r="N417" s="257"/>
      <c r="O417" s="257"/>
      <c r="P417" s="257"/>
      <c r="Q417" s="257"/>
      <c r="R417" s="257"/>
      <c r="S417" s="257"/>
      <c r="T417" s="25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9" t="s">
        <v>161</v>
      </c>
      <c r="AU417" s="259" t="s">
        <v>89</v>
      </c>
      <c r="AV417" s="14" t="s">
        <v>83</v>
      </c>
      <c r="AW417" s="14" t="s">
        <v>32</v>
      </c>
      <c r="AX417" s="14" t="s">
        <v>76</v>
      </c>
      <c r="AY417" s="259" t="s">
        <v>151</v>
      </c>
    </row>
    <row r="418" s="14" customFormat="1">
      <c r="A418" s="14"/>
      <c r="B418" s="250"/>
      <c r="C418" s="251"/>
      <c r="D418" s="240" t="s">
        <v>161</v>
      </c>
      <c r="E418" s="252" t="s">
        <v>1</v>
      </c>
      <c r="F418" s="253" t="s">
        <v>362</v>
      </c>
      <c r="G418" s="251"/>
      <c r="H418" s="252" t="s">
        <v>1</v>
      </c>
      <c r="I418" s="254"/>
      <c r="J418" s="251"/>
      <c r="K418" s="251"/>
      <c r="L418" s="255"/>
      <c r="M418" s="256"/>
      <c r="N418" s="257"/>
      <c r="O418" s="257"/>
      <c r="P418" s="257"/>
      <c r="Q418" s="257"/>
      <c r="R418" s="257"/>
      <c r="S418" s="257"/>
      <c r="T418" s="25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9" t="s">
        <v>161</v>
      </c>
      <c r="AU418" s="259" t="s">
        <v>89</v>
      </c>
      <c r="AV418" s="14" t="s">
        <v>83</v>
      </c>
      <c r="AW418" s="14" t="s">
        <v>32</v>
      </c>
      <c r="AX418" s="14" t="s">
        <v>76</v>
      </c>
      <c r="AY418" s="259" t="s">
        <v>151</v>
      </c>
    </row>
    <row r="419" s="13" customFormat="1">
      <c r="A419" s="13"/>
      <c r="B419" s="238"/>
      <c r="C419" s="239"/>
      <c r="D419" s="240" t="s">
        <v>161</v>
      </c>
      <c r="E419" s="241" t="s">
        <v>1</v>
      </c>
      <c r="F419" s="242" t="s">
        <v>624</v>
      </c>
      <c r="G419" s="239"/>
      <c r="H419" s="243">
        <v>0.80000000000000004</v>
      </c>
      <c r="I419" s="244"/>
      <c r="J419" s="239"/>
      <c r="K419" s="239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161</v>
      </c>
      <c r="AU419" s="249" t="s">
        <v>89</v>
      </c>
      <c r="AV419" s="13" t="s">
        <v>89</v>
      </c>
      <c r="AW419" s="13" t="s">
        <v>32</v>
      </c>
      <c r="AX419" s="13" t="s">
        <v>76</v>
      </c>
      <c r="AY419" s="249" t="s">
        <v>151</v>
      </c>
    </row>
    <row r="420" s="2" customFormat="1" ht="24.15" customHeight="1">
      <c r="A420" s="37"/>
      <c r="B420" s="38"/>
      <c r="C420" s="225" t="s">
        <v>625</v>
      </c>
      <c r="D420" s="225" t="s">
        <v>154</v>
      </c>
      <c r="E420" s="226" t="s">
        <v>626</v>
      </c>
      <c r="F420" s="227" t="s">
        <v>627</v>
      </c>
      <c r="G420" s="228" t="s">
        <v>179</v>
      </c>
      <c r="H420" s="229">
        <v>1.9490000000000001</v>
      </c>
      <c r="I420" s="230"/>
      <c r="J420" s="231">
        <f>ROUND(I420*H420,2)</f>
        <v>0</v>
      </c>
      <c r="K420" s="227" t="s">
        <v>158</v>
      </c>
      <c r="L420" s="43"/>
      <c r="M420" s="232" t="s">
        <v>1</v>
      </c>
      <c r="N420" s="233" t="s">
        <v>42</v>
      </c>
      <c r="O420" s="90"/>
      <c r="P420" s="234">
        <f>O420*H420</f>
        <v>0</v>
      </c>
      <c r="Q420" s="234">
        <v>5.0000000000000002E-05</v>
      </c>
      <c r="R420" s="234">
        <f>Q420*H420</f>
        <v>9.7450000000000011E-05</v>
      </c>
      <c r="S420" s="234">
        <v>0</v>
      </c>
      <c r="T420" s="235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6" t="s">
        <v>240</v>
      </c>
      <c r="AT420" s="236" t="s">
        <v>154</v>
      </c>
      <c r="AU420" s="236" t="s">
        <v>89</v>
      </c>
      <c r="AY420" s="16" t="s">
        <v>151</v>
      </c>
      <c r="BE420" s="237">
        <f>IF(N420="základní",J420,0)</f>
        <v>0</v>
      </c>
      <c r="BF420" s="237">
        <f>IF(N420="snížená",J420,0)</f>
        <v>0</v>
      </c>
      <c r="BG420" s="237">
        <f>IF(N420="zákl. přenesená",J420,0)</f>
        <v>0</v>
      </c>
      <c r="BH420" s="237">
        <f>IF(N420="sníž. přenesená",J420,0)</f>
        <v>0</v>
      </c>
      <c r="BI420" s="237">
        <f>IF(N420="nulová",J420,0)</f>
        <v>0</v>
      </c>
      <c r="BJ420" s="16" t="s">
        <v>89</v>
      </c>
      <c r="BK420" s="237">
        <f>ROUND(I420*H420,2)</f>
        <v>0</v>
      </c>
      <c r="BL420" s="16" t="s">
        <v>240</v>
      </c>
      <c r="BM420" s="236" t="s">
        <v>628</v>
      </c>
    </row>
    <row r="421" s="14" customFormat="1">
      <c r="A421" s="14"/>
      <c r="B421" s="250"/>
      <c r="C421" s="251"/>
      <c r="D421" s="240" t="s">
        <v>161</v>
      </c>
      <c r="E421" s="252" t="s">
        <v>1</v>
      </c>
      <c r="F421" s="253" t="s">
        <v>618</v>
      </c>
      <c r="G421" s="251"/>
      <c r="H421" s="252" t="s">
        <v>1</v>
      </c>
      <c r="I421" s="254"/>
      <c r="J421" s="251"/>
      <c r="K421" s="251"/>
      <c r="L421" s="255"/>
      <c r="M421" s="256"/>
      <c r="N421" s="257"/>
      <c r="O421" s="257"/>
      <c r="P421" s="257"/>
      <c r="Q421" s="257"/>
      <c r="R421" s="257"/>
      <c r="S421" s="257"/>
      <c r="T421" s="25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9" t="s">
        <v>161</v>
      </c>
      <c r="AU421" s="259" t="s">
        <v>89</v>
      </c>
      <c r="AV421" s="14" t="s">
        <v>83</v>
      </c>
      <c r="AW421" s="14" t="s">
        <v>32</v>
      </c>
      <c r="AX421" s="14" t="s">
        <v>76</v>
      </c>
      <c r="AY421" s="259" t="s">
        <v>151</v>
      </c>
    </row>
    <row r="422" s="14" customFormat="1">
      <c r="A422" s="14"/>
      <c r="B422" s="250"/>
      <c r="C422" s="251"/>
      <c r="D422" s="240" t="s">
        <v>161</v>
      </c>
      <c r="E422" s="252" t="s">
        <v>1</v>
      </c>
      <c r="F422" s="253" t="s">
        <v>272</v>
      </c>
      <c r="G422" s="251"/>
      <c r="H422" s="252" t="s">
        <v>1</v>
      </c>
      <c r="I422" s="254"/>
      <c r="J422" s="251"/>
      <c r="K422" s="251"/>
      <c r="L422" s="255"/>
      <c r="M422" s="256"/>
      <c r="N422" s="257"/>
      <c r="O422" s="257"/>
      <c r="P422" s="257"/>
      <c r="Q422" s="257"/>
      <c r="R422" s="257"/>
      <c r="S422" s="257"/>
      <c r="T422" s="25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9" t="s">
        <v>161</v>
      </c>
      <c r="AU422" s="259" t="s">
        <v>89</v>
      </c>
      <c r="AV422" s="14" t="s">
        <v>83</v>
      </c>
      <c r="AW422" s="14" t="s">
        <v>32</v>
      </c>
      <c r="AX422" s="14" t="s">
        <v>76</v>
      </c>
      <c r="AY422" s="259" t="s">
        <v>151</v>
      </c>
    </row>
    <row r="423" s="14" customFormat="1">
      <c r="A423" s="14"/>
      <c r="B423" s="250"/>
      <c r="C423" s="251"/>
      <c r="D423" s="240" t="s">
        <v>161</v>
      </c>
      <c r="E423" s="252" t="s">
        <v>1</v>
      </c>
      <c r="F423" s="253" t="s">
        <v>364</v>
      </c>
      <c r="G423" s="251"/>
      <c r="H423" s="252" t="s">
        <v>1</v>
      </c>
      <c r="I423" s="254"/>
      <c r="J423" s="251"/>
      <c r="K423" s="251"/>
      <c r="L423" s="255"/>
      <c r="M423" s="256"/>
      <c r="N423" s="257"/>
      <c r="O423" s="257"/>
      <c r="P423" s="257"/>
      <c r="Q423" s="257"/>
      <c r="R423" s="257"/>
      <c r="S423" s="257"/>
      <c r="T423" s="25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9" t="s">
        <v>161</v>
      </c>
      <c r="AU423" s="259" t="s">
        <v>89</v>
      </c>
      <c r="AV423" s="14" t="s">
        <v>83</v>
      </c>
      <c r="AW423" s="14" t="s">
        <v>32</v>
      </c>
      <c r="AX423" s="14" t="s">
        <v>76</v>
      </c>
      <c r="AY423" s="259" t="s">
        <v>151</v>
      </c>
    </row>
    <row r="424" s="13" customFormat="1">
      <c r="A424" s="13"/>
      <c r="B424" s="238"/>
      <c r="C424" s="239"/>
      <c r="D424" s="240" t="s">
        <v>161</v>
      </c>
      <c r="E424" s="241" t="s">
        <v>1</v>
      </c>
      <c r="F424" s="242" t="s">
        <v>629</v>
      </c>
      <c r="G424" s="239"/>
      <c r="H424" s="243">
        <v>1.9490000000000001</v>
      </c>
      <c r="I424" s="244"/>
      <c r="J424" s="239"/>
      <c r="K424" s="239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161</v>
      </c>
      <c r="AU424" s="249" t="s">
        <v>89</v>
      </c>
      <c r="AV424" s="13" t="s">
        <v>89</v>
      </c>
      <c r="AW424" s="13" t="s">
        <v>32</v>
      </c>
      <c r="AX424" s="13" t="s">
        <v>76</v>
      </c>
      <c r="AY424" s="249" t="s">
        <v>151</v>
      </c>
    </row>
    <row r="425" s="2" customFormat="1" ht="21.75" customHeight="1">
      <c r="A425" s="37"/>
      <c r="B425" s="38"/>
      <c r="C425" s="260" t="s">
        <v>630</v>
      </c>
      <c r="D425" s="260" t="s">
        <v>241</v>
      </c>
      <c r="E425" s="261" t="s">
        <v>631</v>
      </c>
      <c r="F425" s="262" t="s">
        <v>632</v>
      </c>
      <c r="G425" s="263" t="s">
        <v>179</v>
      </c>
      <c r="H425" s="264">
        <v>2.9689999999999999</v>
      </c>
      <c r="I425" s="265"/>
      <c r="J425" s="266">
        <f>ROUND(I425*H425,2)</f>
        <v>0</v>
      </c>
      <c r="K425" s="262" t="s">
        <v>158</v>
      </c>
      <c r="L425" s="267"/>
      <c r="M425" s="268" t="s">
        <v>1</v>
      </c>
      <c r="N425" s="269" t="s">
        <v>42</v>
      </c>
      <c r="O425" s="90"/>
      <c r="P425" s="234">
        <f>O425*H425</f>
        <v>0</v>
      </c>
      <c r="Q425" s="234">
        <v>0.0089999999999999993</v>
      </c>
      <c r="R425" s="234">
        <f>Q425*H425</f>
        <v>0.026720999999999998</v>
      </c>
      <c r="S425" s="234">
        <v>0</v>
      </c>
      <c r="T425" s="235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6" t="s">
        <v>352</v>
      </c>
      <c r="AT425" s="236" t="s">
        <v>241</v>
      </c>
      <c r="AU425" s="236" t="s">
        <v>89</v>
      </c>
      <c r="AY425" s="16" t="s">
        <v>151</v>
      </c>
      <c r="BE425" s="237">
        <f>IF(N425="základní",J425,0)</f>
        <v>0</v>
      </c>
      <c r="BF425" s="237">
        <f>IF(N425="snížená",J425,0)</f>
        <v>0</v>
      </c>
      <c r="BG425" s="237">
        <f>IF(N425="zákl. přenesená",J425,0)</f>
        <v>0</v>
      </c>
      <c r="BH425" s="237">
        <f>IF(N425="sníž. přenesená",J425,0)</f>
        <v>0</v>
      </c>
      <c r="BI425" s="237">
        <f>IF(N425="nulová",J425,0)</f>
        <v>0</v>
      </c>
      <c r="BJ425" s="16" t="s">
        <v>89</v>
      </c>
      <c r="BK425" s="237">
        <f>ROUND(I425*H425,2)</f>
        <v>0</v>
      </c>
      <c r="BL425" s="16" t="s">
        <v>240</v>
      </c>
      <c r="BM425" s="236" t="s">
        <v>633</v>
      </c>
    </row>
    <row r="426" s="13" customFormat="1">
      <c r="A426" s="13"/>
      <c r="B426" s="238"/>
      <c r="C426" s="239"/>
      <c r="D426" s="240" t="s">
        <v>161</v>
      </c>
      <c r="E426" s="239"/>
      <c r="F426" s="242" t="s">
        <v>634</v>
      </c>
      <c r="G426" s="239"/>
      <c r="H426" s="243">
        <v>2.9689999999999999</v>
      </c>
      <c r="I426" s="244"/>
      <c r="J426" s="239"/>
      <c r="K426" s="239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161</v>
      </c>
      <c r="AU426" s="249" t="s">
        <v>89</v>
      </c>
      <c r="AV426" s="13" t="s">
        <v>89</v>
      </c>
      <c r="AW426" s="13" t="s">
        <v>4</v>
      </c>
      <c r="AX426" s="13" t="s">
        <v>83</v>
      </c>
      <c r="AY426" s="249" t="s">
        <v>151</v>
      </c>
    </row>
    <row r="427" s="2" customFormat="1" ht="24.15" customHeight="1">
      <c r="A427" s="37"/>
      <c r="B427" s="38"/>
      <c r="C427" s="225" t="s">
        <v>635</v>
      </c>
      <c r="D427" s="225" t="s">
        <v>154</v>
      </c>
      <c r="E427" s="226" t="s">
        <v>636</v>
      </c>
      <c r="F427" s="227" t="s">
        <v>637</v>
      </c>
      <c r="G427" s="228" t="s">
        <v>179</v>
      </c>
      <c r="H427" s="229">
        <v>12.773999999999999</v>
      </c>
      <c r="I427" s="230"/>
      <c r="J427" s="231">
        <f>ROUND(I427*H427,2)</f>
        <v>0</v>
      </c>
      <c r="K427" s="227" t="s">
        <v>158</v>
      </c>
      <c r="L427" s="43"/>
      <c r="M427" s="232" t="s">
        <v>1</v>
      </c>
      <c r="N427" s="233" t="s">
        <v>42</v>
      </c>
      <c r="O427" s="90"/>
      <c r="P427" s="234">
        <f>O427*H427</f>
        <v>0</v>
      </c>
      <c r="Q427" s="234">
        <v>0</v>
      </c>
      <c r="R427" s="234">
        <f>Q427*H427</f>
        <v>0</v>
      </c>
      <c r="S427" s="234">
        <v>0</v>
      </c>
      <c r="T427" s="235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6" t="s">
        <v>240</v>
      </c>
      <c r="AT427" s="236" t="s">
        <v>154</v>
      </c>
      <c r="AU427" s="236" t="s">
        <v>89</v>
      </c>
      <c r="AY427" s="16" t="s">
        <v>151</v>
      </c>
      <c r="BE427" s="237">
        <f>IF(N427="základní",J427,0)</f>
        <v>0</v>
      </c>
      <c r="BF427" s="237">
        <f>IF(N427="snížená",J427,0)</f>
        <v>0</v>
      </c>
      <c r="BG427" s="237">
        <f>IF(N427="zákl. přenesená",J427,0)</f>
        <v>0</v>
      </c>
      <c r="BH427" s="237">
        <f>IF(N427="sníž. přenesená",J427,0)</f>
        <v>0</v>
      </c>
      <c r="BI427" s="237">
        <f>IF(N427="nulová",J427,0)</f>
        <v>0</v>
      </c>
      <c r="BJ427" s="16" t="s">
        <v>89</v>
      </c>
      <c r="BK427" s="237">
        <f>ROUND(I427*H427,2)</f>
        <v>0</v>
      </c>
      <c r="BL427" s="16" t="s">
        <v>240</v>
      </c>
      <c r="BM427" s="236" t="s">
        <v>638</v>
      </c>
    </row>
    <row r="428" s="2" customFormat="1" ht="21.75" customHeight="1">
      <c r="A428" s="37"/>
      <c r="B428" s="38"/>
      <c r="C428" s="260" t="s">
        <v>639</v>
      </c>
      <c r="D428" s="260" t="s">
        <v>241</v>
      </c>
      <c r="E428" s="261" t="s">
        <v>640</v>
      </c>
      <c r="F428" s="262" t="s">
        <v>641</v>
      </c>
      <c r="G428" s="263" t="s">
        <v>179</v>
      </c>
      <c r="H428" s="264">
        <v>13.795999999999999</v>
      </c>
      <c r="I428" s="265"/>
      <c r="J428" s="266">
        <f>ROUND(I428*H428,2)</f>
        <v>0</v>
      </c>
      <c r="K428" s="262" t="s">
        <v>158</v>
      </c>
      <c r="L428" s="267"/>
      <c r="M428" s="268" t="s">
        <v>1</v>
      </c>
      <c r="N428" s="269" t="s">
        <v>42</v>
      </c>
      <c r="O428" s="90"/>
      <c r="P428" s="234">
        <f>O428*H428</f>
        <v>0</v>
      </c>
      <c r="Q428" s="234">
        <v>0.0104</v>
      </c>
      <c r="R428" s="234">
        <f>Q428*H428</f>
        <v>0.14347839999999998</v>
      </c>
      <c r="S428" s="234">
        <v>0</v>
      </c>
      <c r="T428" s="235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36" t="s">
        <v>352</v>
      </c>
      <c r="AT428" s="236" t="s">
        <v>241</v>
      </c>
      <c r="AU428" s="236" t="s">
        <v>89</v>
      </c>
      <c r="AY428" s="16" t="s">
        <v>151</v>
      </c>
      <c r="BE428" s="237">
        <f>IF(N428="základní",J428,0)</f>
        <v>0</v>
      </c>
      <c r="BF428" s="237">
        <f>IF(N428="snížená",J428,0)</f>
        <v>0</v>
      </c>
      <c r="BG428" s="237">
        <f>IF(N428="zákl. přenesená",J428,0)</f>
        <v>0</v>
      </c>
      <c r="BH428" s="237">
        <f>IF(N428="sníž. přenesená",J428,0)</f>
        <v>0</v>
      </c>
      <c r="BI428" s="237">
        <f>IF(N428="nulová",J428,0)</f>
        <v>0</v>
      </c>
      <c r="BJ428" s="16" t="s">
        <v>89</v>
      </c>
      <c r="BK428" s="237">
        <f>ROUND(I428*H428,2)</f>
        <v>0</v>
      </c>
      <c r="BL428" s="16" t="s">
        <v>240</v>
      </c>
      <c r="BM428" s="236" t="s">
        <v>642</v>
      </c>
    </row>
    <row r="429" s="14" customFormat="1">
      <c r="A429" s="14"/>
      <c r="B429" s="250"/>
      <c r="C429" s="251"/>
      <c r="D429" s="240" t="s">
        <v>161</v>
      </c>
      <c r="E429" s="252" t="s">
        <v>1</v>
      </c>
      <c r="F429" s="253" t="s">
        <v>360</v>
      </c>
      <c r="G429" s="251"/>
      <c r="H429" s="252" t="s">
        <v>1</v>
      </c>
      <c r="I429" s="254"/>
      <c r="J429" s="251"/>
      <c r="K429" s="251"/>
      <c r="L429" s="255"/>
      <c r="M429" s="256"/>
      <c r="N429" s="257"/>
      <c r="O429" s="257"/>
      <c r="P429" s="257"/>
      <c r="Q429" s="257"/>
      <c r="R429" s="257"/>
      <c r="S429" s="257"/>
      <c r="T429" s="25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9" t="s">
        <v>161</v>
      </c>
      <c r="AU429" s="259" t="s">
        <v>89</v>
      </c>
      <c r="AV429" s="14" t="s">
        <v>83</v>
      </c>
      <c r="AW429" s="14" t="s">
        <v>32</v>
      </c>
      <c r="AX429" s="14" t="s">
        <v>76</v>
      </c>
      <c r="AY429" s="259" t="s">
        <v>151</v>
      </c>
    </row>
    <row r="430" s="13" customFormat="1">
      <c r="A430" s="13"/>
      <c r="B430" s="238"/>
      <c r="C430" s="239"/>
      <c r="D430" s="240" t="s">
        <v>161</v>
      </c>
      <c r="E430" s="241" t="s">
        <v>1</v>
      </c>
      <c r="F430" s="242" t="s">
        <v>577</v>
      </c>
      <c r="G430" s="239"/>
      <c r="H430" s="243">
        <v>12.773999999999999</v>
      </c>
      <c r="I430" s="244"/>
      <c r="J430" s="239"/>
      <c r="K430" s="239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161</v>
      </c>
      <c r="AU430" s="249" t="s">
        <v>89</v>
      </c>
      <c r="AV430" s="13" t="s">
        <v>89</v>
      </c>
      <c r="AW430" s="13" t="s">
        <v>32</v>
      </c>
      <c r="AX430" s="13" t="s">
        <v>76</v>
      </c>
      <c r="AY430" s="249" t="s">
        <v>151</v>
      </c>
    </row>
    <row r="431" s="13" customFormat="1">
      <c r="A431" s="13"/>
      <c r="B431" s="238"/>
      <c r="C431" s="239"/>
      <c r="D431" s="240" t="s">
        <v>161</v>
      </c>
      <c r="E431" s="239"/>
      <c r="F431" s="242" t="s">
        <v>643</v>
      </c>
      <c r="G431" s="239"/>
      <c r="H431" s="243">
        <v>13.795999999999999</v>
      </c>
      <c r="I431" s="244"/>
      <c r="J431" s="239"/>
      <c r="K431" s="239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161</v>
      </c>
      <c r="AU431" s="249" t="s">
        <v>89</v>
      </c>
      <c r="AV431" s="13" t="s">
        <v>89</v>
      </c>
      <c r="AW431" s="13" t="s">
        <v>4</v>
      </c>
      <c r="AX431" s="13" t="s">
        <v>83</v>
      </c>
      <c r="AY431" s="249" t="s">
        <v>151</v>
      </c>
    </row>
    <row r="432" s="2" customFormat="1" ht="24.15" customHeight="1">
      <c r="A432" s="37"/>
      <c r="B432" s="38"/>
      <c r="C432" s="225" t="s">
        <v>644</v>
      </c>
      <c r="D432" s="225" t="s">
        <v>154</v>
      </c>
      <c r="E432" s="226" t="s">
        <v>645</v>
      </c>
      <c r="F432" s="227" t="s">
        <v>646</v>
      </c>
      <c r="G432" s="228" t="s">
        <v>563</v>
      </c>
      <c r="H432" s="270"/>
      <c r="I432" s="230"/>
      <c r="J432" s="231">
        <f>ROUND(I432*H432,2)</f>
        <v>0</v>
      </c>
      <c r="K432" s="227" t="s">
        <v>158</v>
      </c>
      <c r="L432" s="43"/>
      <c r="M432" s="232" t="s">
        <v>1</v>
      </c>
      <c r="N432" s="233" t="s">
        <v>42</v>
      </c>
      <c r="O432" s="90"/>
      <c r="P432" s="234">
        <f>O432*H432</f>
        <v>0</v>
      </c>
      <c r="Q432" s="234">
        <v>0</v>
      </c>
      <c r="R432" s="234">
        <f>Q432*H432</f>
        <v>0</v>
      </c>
      <c r="S432" s="234">
        <v>0</v>
      </c>
      <c r="T432" s="235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6" t="s">
        <v>240</v>
      </c>
      <c r="AT432" s="236" t="s">
        <v>154</v>
      </c>
      <c r="AU432" s="236" t="s">
        <v>89</v>
      </c>
      <c r="AY432" s="16" t="s">
        <v>151</v>
      </c>
      <c r="BE432" s="237">
        <f>IF(N432="základní",J432,0)</f>
        <v>0</v>
      </c>
      <c r="BF432" s="237">
        <f>IF(N432="snížená",J432,0)</f>
        <v>0</v>
      </c>
      <c r="BG432" s="237">
        <f>IF(N432="zákl. přenesená",J432,0)</f>
        <v>0</v>
      </c>
      <c r="BH432" s="237">
        <f>IF(N432="sníž. přenesená",J432,0)</f>
        <v>0</v>
      </c>
      <c r="BI432" s="237">
        <f>IF(N432="nulová",J432,0)</f>
        <v>0</v>
      </c>
      <c r="BJ432" s="16" t="s">
        <v>89</v>
      </c>
      <c r="BK432" s="237">
        <f>ROUND(I432*H432,2)</f>
        <v>0</v>
      </c>
      <c r="BL432" s="16" t="s">
        <v>240</v>
      </c>
      <c r="BM432" s="236" t="s">
        <v>647</v>
      </c>
    </row>
    <row r="433" s="12" customFormat="1" ht="22.8" customHeight="1">
      <c r="A433" s="12"/>
      <c r="B433" s="209"/>
      <c r="C433" s="210"/>
      <c r="D433" s="211" t="s">
        <v>75</v>
      </c>
      <c r="E433" s="223" t="s">
        <v>648</v>
      </c>
      <c r="F433" s="223" t="s">
        <v>649</v>
      </c>
      <c r="G433" s="210"/>
      <c r="H433" s="210"/>
      <c r="I433" s="213"/>
      <c r="J433" s="224">
        <f>BK433</f>
        <v>0</v>
      </c>
      <c r="K433" s="210"/>
      <c r="L433" s="215"/>
      <c r="M433" s="216"/>
      <c r="N433" s="217"/>
      <c r="O433" s="217"/>
      <c r="P433" s="218">
        <f>SUM(P434:P451)</f>
        <v>0</v>
      </c>
      <c r="Q433" s="217"/>
      <c r="R433" s="218">
        <f>SUM(R434:R451)</f>
        <v>0.12</v>
      </c>
      <c r="S433" s="217"/>
      <c r="T433" s="219">
        <f>SUM(T434:T451)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20" t="s">
        <v>89</v>
      </c>
      <c r="AT433" s="221" t="s">
        <v>75</v>
      </c>
      <c r="AU433" s="221" t="s">
        <v>83</v>
      </c>
      <c r="AY433" s="220" t="s">
        <v>151</v>
      </c>
      <c r="BK433" s="222">
        <f>SUM(BK434:BK451)</f>
        <v>0</v>
      </c>
    </row>
    <row r="434" s="2" customFormat="1" ht="24.15" customHeight="1">
      <c r="A434" s="37"/>
      <c r="B434" s="38"/>
      <c r="C434" s="225" t="s">
        <v>650</v>
      </c>
      <c r="D434" s="225" t="s">
        <v>154</v>
      </c>
      <c r="E434" s="226" t="s">
        <v>651</v>
      </c>
      <c r="F434" s="227" t="s">
        <v>652</v>
      </c>
      <c r="G434" s="228" t="s">
        <v>157</v>
      </c>
      <c r="H434" s="229">
        <v>6</v>
      </c>
      <c r="I434" s="230"/>
      <c r="J434" s="231">
        <f>ROUND(I434*H434,2)</f>
        <v>0</v>
      </c>
      <c r="K434" s="227" t="s">
        <v>158</v>
      </c>
      <c r="L434" s="43"/>
      <c r="M434" s="232" t="s">
        <v>1</v>
      </c>
      <c r="N434" s="233" t="s">
        <v>42</v>
      </c>
      <c r="O434" s="90"/>
      <c r="P434" s="234">
        <f>O434*H434</f>
        <v>0</v>
      </c>
      <c r="Q434" s="234">
        <v>0</v>
      </c>
      <c r="R434" s="234">
        <f>Q434*H434</f>
        <v>0</v>
      </c>
      <c r="S434" s="234">
        <v>0</v>
      </c>
      <c r="T434" s="23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36" t="s">
        <v>240</v>
      </c>
      <c r="AT434" s="236" t="s">
        <v>154</v>
      </c>
      <c r="AU434" s="236" t="s">
        <v>89</v>
      </c>
      <c r="AY434" s="16" t="s">
        <v>151</v>
      </c>
      <c r="BE434" s="237">
        <f>IF(N434="základní",J434,0)</f>
        <v>0</v>
      </c>
      <c r="BF434" s="237">
        <f>IF(N434="snížená",J434,0)</f>
        <v>0</v>
      </c>
      <c r="BG434" s="237">
        <f>IF(N434="zákl. přenesená",J434,0)</f>
        <v>0</v>
      </c>
      <c r="BH434" s="237">
        <f>IF(N434="sníž. přenesená",J434,0)</f>
        <v>0</v>
      </c>
      <c r="BI434" s="237">
        <f>IF(N434="nulová",J434,0)</f>
        <v>0</v>
      </c>
      <c r="BJ434" s="16" t="s">
        <v>89</v>
      </c>
      <c r="BK434" s="237">
        <f>ROUND(I434*H434,2)</f>
        <v>0</v>
      </c>
      <c r="BL434" s="16" t="s">
        <v>240</v>
      </c>
      <c r="BM434" s="236" t="s">
        <v>653</v>
      </c>
    </row>
    <row r="435" s="2" customFormat="1" ht="21.75" customHeight="1">
      <c r="A435" s="37"/>
      <c r="B435" s="38"/>
      <c r="C435" s="260" t="s">
        <v>654</v>
      </c>
      <c r="D435" s="260" t="s">
        <v>241</v>
      </c>
      <c r="E435" s="261" t="s">
        <v>655</v>
      </c>
      <c r="F435" s="262" t="s">
        <v>656</v>
      </c>
      <c r="G435" s="263" t="s">
        <v>157</v>
      </c>
      <c r="H435" s="264">
        <v>2</v>
      </c>
      <c r="I435" s="265"/>
      <c r="J435" s="266">
        <f>ROUND(I435*H435,2)</f>
        <v>0</v>
      </c>
      <c r="K435" s="262" t="s">
        <v>233</v>
      </c>
      <c r="L435" s="267"/>
      <c r="M435" s="268" t="s">
        <v>1</v>
      </c>
      <c r="N435" s="269" t="s">
        <v>42</v>
      </c>
      <c r="O435" s="90"/>
      <c r="P435" s="234">
        <f>O435*H435</f>
        <v>0</v>
      </c>
      <c r="Q435" s="234">
        <v>0.02</v>
      </c>
      <c r="R435" s="234">
        <f>Q435*H435</f>
        <v>0.040000000000000001</v>
      </c>
      <c r="S435" s="234">
        <v>0</v>
      </c>
      <c r="T435" s="235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6" t="s">
        <v>352</v>
      </c>
      <c r="AT435" s="236" t="s">
        <v>241</v>
      </c>
      <c r="AU435" s="236" t="s">
        <v>89</v>
      </c>
      <c r="AY435" s="16" t="s">
        <v>151</v>
      </c>
      <c r="BE435" s="237">
        <f>IF(N435="základní",J435,0)</f>
        <v>0</v>
      </c>
      <c r="BF435" s="237">
        <f>IF(N435="snížená",J435,0)</f>
        <v>0</v>
      </c>
      <c r="BG435" s="237">
        <f>IF(N435="zákl. přenesená",J435,0)</f>
        <v>0</v>
      </c>
      <c r="BH435" s="237">
        <f>IF(N435="sníž. přenesená",J435,0)</f>
        <v>0</v>
      </c>
      <c r="BI435" s="237">
        <f>IF(N435="nulová",J435,0)</f>
        <v>0</v>
      </c>
      <c r="BJ435" s="16" t="s">
        <v>89</v>
      </c>
      <c r="BK435" s="237">
        <f>ROUND(I435*H435,2)</f>
        <v>0</v>
      </c>
      <c r="BL435" s="16" t="s">
        <v>240</v>
      </c>
      <c r="BM435" s="236" t="s">
        <v>657</v>
      </c>
    </row>
    <row r="436" s="14" customFormat="1">
      <c r="A436" s="14"/>
      <c r="B436" s="250"/>
      <c r="C436" s="251"/>
      <c r="D436" s="240" t="s">
        <v>161</v>
      </c>
      <c r="E436" s="252" t="s">
        <v>1</v>
      </c>
      <c r="F436" s="253" t="s">
        <v>658</v>
      </c>
      <c r="G436" s="251"/>
      <c r="H436" s="252" t="s">
        <v>1</v>
      </c>
      <c r="I436" s="254"/>
      <c r="J436" s="251"/>
      <c r="K436" s="251"/>
      <c r="L436" s="255"/>
      <c r="M436" s="256"/>
      <c r="N436" s="257"/>
      <c r="O436" s="257"/>
      <c r="P436" s="257"/>
      <c r="Q436" s="257"/>
      <c r="R436" s="257"/>
      <c r="S436" s="257"/>
      <c r="T436" s="25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9" t="s">
        <v>161</v>
      </c>
      <c r="AU436" s="259" t="s">
        <v>89</v>
      </c>
      <c r="AV436" s="14" t="s">
        <v>83</v>
      </c>
      <c r="AW436" s="14" t="s">
        <v>32</v>
      </c>
      <c r="AX436" s="14" t="s">
        <v>76</v>
      </c>
      <c r="AY436" s="259" t="s">
        <v>151</v>
      </c>
    </row>
    <row r="437" s="14" customFormat="1">
      <c r="A437" s="14"/>
      <c r="B437" s="250"/>
      <c r="C437" s="251"/>
      <c r="D437" s="240" t="s">
        <v>161</v>
      </c>
      <c r="E437" s="252" t="s">
        <v>1</v>
      </c>
      <c r="F437" s="253" t="s">
        <v>659</v>
      </c>
      <c r="G437" s="251"/>
      <c r="H437" s="252" t="s">
        <v>1</v>
      </c>
      <c r="I437" s="254"/>
      <c r="J437" s="251"/>
      <c r="K437" s="251"/>
      <c r="L437" s="255"/>
      <c r="M437" s="256"/>
      <c r="N437" s="257"/>
      <c r="O437" s="257"/>
      <c r="P437" s="257"/>
      <c r="Q437" s="257"/>
      <c r="R437" s="257"/>
      <c r="S437" s="257"/>
      <c r="T437" s="25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9" t="s">
        <v>161</v>
      </c>
      <c r="AU437" s="259" t="s">
        <v>89</v>
      </c>
      <c r="AV437" s="14" t="s">
        <v>83</v>
      </c>
      <c r="AW437" s="14" t="s">
        <v>32</v>
      </c>
      <c r="AX437" s="14" t="s">
        <v>76</v>
      </c>
      <c r="AY437" s="259" t="s">
        <v>151</v>
      </c>
    </row>
    <row r="438" s="13" customFormat="1">
      <c r="A438" s="13"/>
      <c r="B438" s="238"/>
      <c r="C438" s="239"/>
      <c r="D438" s="240" t="s">
        <v>161</v>
      </c>
      <c r="E438" s="241" t="s">
        <v>1</v>
      </c>
      <c r="F438" s="242" t="s">
        <v>660</v>
      </c>
      <c r="G438" s="239"/>
      <c r="H438" s="243">
        <v>2</v>
      </c>
      <c r="I438" s="244"/>
      <c r="J438" s="239"/>
      <c r="K438" s="239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161</v>
      </c>
      <c r="AU438" s="249" t="s">
        <v>89</v>
      </c>
      <c r="AV438" s="13" t="s">
        <v>89</v>
      </c>
      <c r="AW438" s="13" t="s">
        <v>32</v>
      </c>
      <c r="AX438" s="13" t="s">
        <v>76</v>
      </c>
      <c r="AY438" s="249" t="s">
        <v>151</v>
      </c>
    </row>
    <row r="439" s="2" customFormat="1" ht="24.15" customHeight="1">
      <c r="A439" s="37"/>
      <c r="B439" s="38"/>
      <c r="C439" s="260" t="s">
        <v>661</v>
      </c>
      <c r="D439" s="260" t="s">
        <v>241</v>
      </c>
      <c r="E439" s="261" t="s">
        <v>662</v>
      </c>
      <c r="F439" s="262" t="s">
        <v>663</v>
      </c>
      <c r="G439" s="263" t="s">
        <v>157</v>
      </c>
      <c r="H439" s="264">
        <v>3</v>
      </c>
      <c r="I439" s="265"/>
      <c r="J439" s="266">
        <f>ROUND(I439*H439,2)</f>
        <v>0</v>
      </c>
      <c r="K439" s="262" t="s">
        <v>233</v>
      </c>
      <c r="L439" s="267"/>
      <c r="M439" s="268" t="s">
        <v>1</v>
      </c>
      <c r="N439" s="269" t="s">
        <v>42</v>
      </c>
      <c r="O439" s="90"/>
      <c r="P439" s="234">
        <f>O439*H439</f>
        <v>0</v>
      </c>
      <c r="Q439" s="234">
        <v>0.02</v>
      </c>
      <c r="R439" s="234">
        <f>Q439*H439</f>
        <v>0.059999999999999998</v>
      </c>
      <c r="S439" s="234">
        <v>0</v>
      </c>
      <c r="T439" s="235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6" t="s">
        <v>352</v>
      </c>
      <c r="AT439" s="236" t="s">
        <v>241</v>
      </c>
      <c r="AU439" s="236" t="s">
        <v>89</v>
      </c>
      <c r="AY439" s="16" t="s">
        <v>151</v>
      </c>
      <c r="BE439" s="237">
        <f>IF(N439="základní",J439,0)</f>
        <v>0</v>
      </c>
      <c r="BF439" s="237">
        <f>IF(N439="snížená",J439,0)</f>
        <v>0</v>
      </c>
      <c r="BG439" s="237">
        <f>IF(N439="zákl. přenesená",J439,0)</f>
        <v>0</v>
      </c>
      <c r="BH439" s="237">
        <f>IF(N439="sníž. přenesená",J439,0)</f>
        <v>0</v>
      </c>
      <c r="BI439" s="237">
        <f>IF(N439="nulová",J439,0)</f>
        <v>0</v>
      </c>
      <c r="BJ439" s="16" t="s">
        <v>89</v>
      </c>
      <c r="BK439" s="237">
        <f>ROUND(I439*H439,2)</f>
        <v>0</v>
      </c>
      <c r="BL439" s="16" t="s">
        <v>240</v>
      </c>
      <c r="BM439" s="236" t="s">
        <v>664</v>
      </c>
    </row>
    <row r="440" s="14" customFormat="1">
      <c r="A440" s="14"/>
      <c r="B440" s="250"/>
      <c r="C440" s="251"/>
      <c r="D440" s="240" t="s">
        <v>161</v>
      </c>
      <c r="E440" s="252" t="s">
        <v>1</v>
      </c>
      <c r="F440" s="253" t="s">
        <v>658</v>
      </c>
      <c r="G440" s="251"/>
      <c r="H440" s="252" t="s">
        <v>1</v>
      </c>
      <c r="I440" s="254"/>
      <c r="J440" s="251"/>
      <c r="K440" s="251"/>
      <c r="L440" s="255"/>
      <c r="M440" s="256"/>
      <c r="N440" s="257"/>
      <c r="O440" s="257"/>
      <c r="P440" s="257"/>
      <c r="Q440" s="257"/>
      <c r="R440" s="257"/>
      <c r="S440" s="257"/>
      <c r="T440" s="25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9" t="s">
        <v>161</v>
      </c>
      <c r="AU440" s="259" t="s">
        <v>89</v>
      </c>
      <c r="AV440" s="14" t="s">
        <v>83</v>
      </c>
      <c r="AW440" s="14" t="s">
        <v>32</v>
      </c>
      <c r="AX440" s="14" t="s">
        <v>76</v>
      </c>
      <c r="AY440" s="259" t="s">
        <v>151</v>
      </c>
    </row>
    <row r="441" s="14" customFormat="1">
      <c r="A441" s="14"/>
      <c r="B441" s="250"/>
      <c r="C441" s="251"/>
      <c r="D441" s="240" t="s">
        <v>161</v>
      </c>
      <c r="E441" s="252" t="s">
        <v>1</v>
      </c>
      <c r="F441" s="253" t="s">
        <v>659</v>
      </c>
      <c r="G441" s="251"/>
      <c r="H441" s="252" t="s">
        <v>1</v>
      </c>
      <c r="I441" s="254"/>
      <c r="J441" s="251"/>
      <c r="K441" s="251"/>
      <c r="L441" s="255"/>
      <c r="M441" s="256"/>
      <c r="N441" s="257"/>
      <c r="O441" s="257"/>
      <c r="P441" s="257"/>
      <c r="Q441" s="257"/>
      <c r="R441" s="257"/>
      <c r="S441" s="257"/>
      <c r="T441" s="25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9" t="s">
        <v>161</v>
      </c>
      <c r="AU441" s="259" t="s">
        <v>89</v>
      </c>
      <c r="AV441" s="14" t="s">
        <v>83</v>
      </c>
      <c r="AW441" s="14" t="s">
        <v>32</v>
      </c>
      <c r="AX441" s="14" t="s">
        <v>76</v>
      </c>
      <c r="AY441" s="259" t="s">
        <v>151</v>
      </c>
    </row>
    <row r="442" s="13" customFormat="1">
      <c r="A442" s="13"/>
      <c r="B442" s="238"/>
      <c r="C442" s="239"/>
      <c r="D442" s="240" t="s">
        <v>161</v>
      </c>
      <c r="E442" s="241" t="s">
        <v>1</v>
      </c>
      <c r="F442" s="242" t="s">
        <v>665</v>
      </c>
      <c r="G442" s="239"/>
      <c r="H442" s="243">
        <v>3</v>
      </c>
      <c r="I442" s="244"/>
      <c r="J442" s="239"/>
      <c r="K442" s="239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161</v>
      </c>
      <c r="AU442" s="249" t="s">
        <v>89</v>
      </c>
      <c r="AV442" s="13" t="s">
        <v>89</v>
      </c>
      <c r="AW442" s="13" t="s">
        <v>32</v>
      </c>
      <c r="AX442" s="13" t="s">
        <v>76</v>
      </c>
      <c r="AY442" s="249" t="s">
        <v>151</v>
      </c>
    </row>
    <row r="443" s="2" customFormat="1" ht="21.75" customHeight="1">
      <c r="A443" s="37"/>
      <c r="B443" s="38"/>
      <c r="C443" s="260" t="s">
        <v>666</v>
      </c>
      <c r="D443" s="260" t="s">
        <v>241</v>
      </c>
      <c r="E443" s="261" t="s">
        <v>667</v>
      </c>
      <c r="F443" s="262" t="s">
        <v>668</v>
      </c>
      <c r="G443" s="263" t="s">
        <v>157</v>
      </c>
      <c r="H443" s="264">
        <v>1</v>
      </c>
      <c r="I443" s="265"/>
      <c r="J443" s="266">
        <f>ROUND(I443*H443,2)</f>
        <v>0</v>
      </c>
      <c r="K443" s="262" t="s">
        <v>233</v>
      </c>
      <c r="L443" s="267"/>
      <c r="M443" s="268" t="s">
        <v>1</v>
      </c>
      <c r="N443" s="269" t="s">
        <v>42</v>
      </c>
      <c r="O443" s="90"/>
      <c r="P443" s="234">
        <f>O443*H443</f>
        <v>0</v>
      </c>
      <c r="Q443" s="234">
        <v>0.02</v>
      </c>
      <c r="R443" s="234">
        <f>Q443*H443</f>
        <v>0.02</v>
      </c>
      <c r="S443" s="234">
        <v>0</v>
      </c>
      <c r="T443" s="235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6" t="s">
        <v>352</v>
      </c>
      <c r="AT443" s="236" t="s">
        <v>241</v>
      </c>
      <c r="AU443" s="236" t="s">
        <v>89</v>
      </c>
      <c r="AY443" s="16" t="s">
        <v>151</v>
      </c>
      <c r="BE443" s="237">
        <f>IF(N443="základní",J443,0)</f>
        <v>0</v>
      </c>
      <c r="BF443" s="237">
        <f>IF(N443="snížená",J443,0)</f>
        <v>0</v>
      </c>
      <c r="BG443" s="237">
        <f>IF(N443="zákl. přenesená",J443,0)</f>
        <v>0</v>
      </c>
      <c r="BH443" s="237">
        <f>IF(N443="sníž. přenesená",J443,0)</f>
        <v>0</v>
      </c>
      <c r="BI443" s="237">
        <f>IF(N443="nulová",J443,0)</f>
        <v>0</v>
      </c>
      <c r="BJ443" s="16" t="s">
        <v>89</v>
      </c>
      <c r="BK443" s="237">
        <f>ROUND(I443*H443,2)</f>
        <v>0</v>
      </c>
      <c r="BL443" s="16" t="s">
        <v>240</v>
      </c>
      <c r="BM443" s="236" t="s">
        <v>669</v>
      </c>
    </row>
    <row r="444" s="14" customFormat="1">
      <c r="A444" s="14"/>
      <c r="B444" s="250"/>
      <c r="C444" s="251"/>
      <c r="D444" s="240" t="s">
        <v>161</v>
      </c>
      <c r="E444" s="252" t="s">
        <v>1</v>
      </c>
      <c r="F444" s="253" t="s">
        <v>658</v>
      </c>
      <c r="G444" s="251"/>
      <c r="H444" s="252" t="s">
        <v>1</v>
      </c>
      <c r="I444" s="254"/>
      <c r="J444" s="251"/>
      <c r="K444" s="251"/>
      <c r="L444" s="255"/>
      <c r="M444" s="256"/>
      <c r="N444" s="257"/>
      <c r="O444" s="257"/>
      <c r="P444" s="257"/>
      <c r="Q444" s="257"/>
      <c r="R444" s="257"/>
      <c r="S444" s="257"/>
      <c r="T444" s="25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9" t="s">
        <v>161</v>
      </c>
      <c r="AU444" s="259" t="s">
        <v>89</v>
      </c>
      <c r="AV444" s="14" t="s">
        <v>83</v>
      </c>
      <c r="AW444" s="14" t="s">
        <v>32</v>
      </c>
      <c r="AX444" s="14" t="s">
        <v>76</v>
      </c>
      <c r="AY444" s="259" t="s">
        <v>151</v>
      </c>
    </row>
    <row r="445" s="14" customFormat="1">
      <c r="A445" s="14"/>
      <c r="B445" s="250"/>
      <c r="C445" s="251"/>
      <c r="D445" s="240" t="s">
        <v>161</v>
      </c>
      <c r="E445" s="252" t="s">
        <v>1</v>
      </c>
      <c r="F445" s="253" t="s">
        <v>659</v>
      </c>
      <c r="G445" s="251"/>
      <c r="H445" s="252" t="s">
        <v>1</v>
      </c>
      <c r="I445" s="254"/>
      <c r="J445" s="251"/>
      <c r="K445" s="251"/>
      <c r="L445" s="255"/>
      <c r="M445" s="256"/>
      <c r="N445" s="257"/>
      <c r="O445" s="257"/>
      <c r="P445" s="257"/>
      <c r="Q445" s="257"/>
      <c r="R445" s="257"/>
      <c r="S445" s="257"/>
      <c r="T445" s="25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9" t="s">
        <v>161</v>
      </c>
      <c r="AU445" s="259" t="s">
        <v>89</v>
      </c>
      <c r="AV445" s="14" t="s">
        <v>83</v>
      </c>
      <c r="AW445" s="14" t="s">
        <v>32</v>
      </c>
      <c r="AX445" s="14" t="s">
        <v>76</v>
      </c>
      <c r="AY445" s="259" t="s">
        <v>151</v>
      </c>
    </row>
    <row r="446" s="13" customFormat="1">
      <c r="A446" s="13"/>
      <c r="B446" s="238"/>
      <c r="C446" s="239"/>
      <c r="D446" s="240" t="s">
        <v>161</v>
      </c>
      <c r="E446" s="241" t="s">
        <v>1</v>
      </c>
      <c r="F446" s="242" t="s">
        <v>670</v>
      </c>
      <c r="G446" s="239"/>
      <c r="H446" s="243">
        <v>1</v>
      </c>
      <c r="I446" s="244"/>
      <c r="J446" s="239"/>
      <c r="K446" s="239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161</v>
      </c>
      <c r="AU446" s="249" t="s">
        <v>89</v>
      </c>
      <c r="AV446" s="13" t="s">
        <v>89</v>
      </c>
      <c r="AW446" s="13" t="s">
        <v>32</v>
      </c>
      <c r="AX446" s="13" t="s">
        <v>76</v>
      </c>
      <c r="AY446" s="249" t="s">
        <v>151</v>
      </c>
    </row>
    <row r="447" s="2" customFormat="1" ht="24.15" customHeight="1">
      <c r="A447" s="37"/>
      <c r="B447" s="38"/>
      <c r="C447" s="225" t="s">
        <v>671</v>
      </c>
      <c r="D447" s="225" t="s">
        <v>154</v>
      </c>
      <c r="E447" s="226" t="s">
        <v>672</v>
      </c>
      <c r="F447" s="227" t="s">
        <v>673</v>
      </c>
      <c r="G447" s="228" t="s">
        <v>157</v>
      </c>
      <c r="H447" s="229">
        <v>1</v>
      </c>
      <c r="I447" s="230"/>
      <c r="J447" s="231">
        <f>ROUND(I447*H447,2)</f>
        <v>0</v>
      </c>
      <c r="K447" s="227" t="s">
        <v>233</v>
      </c>
      <c r="L447" s="43"/>
      <c r="M447" s="232" t="s">
        <v>1</v>
      </c>
      <c r="N447" s="233" t="s">
        <v>42</v>
      </c>
      <c r="O447" s="90"/>
      <c r="P447" s="234">
        <f>O447*H447</f>
        <v>0</v>
      </c>
      <c r="Q447" s="234">
        <v>0</v>
      </c>
      <c r="R447" s="234">
        <f>Q447*H447</f>
        <v>0</v>
      </c>
      <c r="S447" s="234">
        <v>0</v>
      </c>
      <c r="T447" s="235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36" t="s">
        <v>240</v>
      </c>
      <c r="AT447" s="236" t="s">
        <v>154</v>
      </c>
      <c r="AU447" s="236" t="s">
        <v>89</v>
      </c>
      <c r="AY447" s="16" t="s">
        <v>151</v>
      </c>
      <c r="BE447" s="237">
        <f>IF(N447="základní",J447,0)</f>
        <v>0</v>
      </c>
      <c r="BF447" s="237">
        <f>IF(N447="snížená",J447,0)</f>
        <v>0</v>
      </c>
      <c r="BG447" s="237">
        <f>IF(N447="zákl. přenesená",J447,0)</f>
        <v>0</v>
      </c>
      <c r="BH447" s="237">
        <f>IF(N447="sníž. přenesená",J447,0)</f>
        <v>0</v>
      </c>
      <c r="BI447" s="237">
        <f>IF(N447="nulová",J447,0)</f>
        <v>0</v>
      </c>
      <c r="BJ447" s="16" t="s">
        <v>89</v>
      </c>
      <c r="BK447" s="237">
        <f>ROUND(I447*H447,2)</f>
        <v>0</v>
      </c>
      <c r="BL447" s="16" t="s">
        <v>240</v>
      </c>
      <c r="BM447" s="236" t="s">
        <v>674</v>
      </c>
    </row>
    <row r="448" s="14" customFormat="1">
      <c r="A448" s="14"/>
      <c r="B448" s="250"/>
      <c r="C448" s="251"/>
      <c r="D448" s="240" t="s">
        <v>161</v>
      </c>
      <c r="E448" s="252" t="s">
        <v>1</v>
      </c>
      <c r="F448" s="253" t="s">
        <v>658</v>
      </c>
      <c r="G448" s="251"/>
      <c r="H448" s="252" t="s">
        <v>1</v>
      </c>
      <c r="I448" s="254"/>
      <c r="J448" s="251"/>
      <c r="K448" s="251"/>
      <c r="L448" s="255"/>
      <c r="M448" s="256"/>
      <c r="N448" s="257"/>
      <c r="O448" s="257"/>
      <c r="P448" s="257"/>
      <c r="Q448" s="257"/>
      <c r="R448" s="257"/>
      <c r="S448" s="257"/>
      <c r="T448" s="25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9" t="s">
        <v>161</v>
      </c>
      <c r="AU448" s="259" t="s">
        <v>89</v>
      </c>
      <c r="AV448" s="14" t="s">
        <v>83</v>
      </c>
      <c r="AW448" s="14" t="s">
        <v>32</v>
      </c>
      <c r="AX448" s="14" t="s">
        <v>76</v>
      </c>
      <c r="AY448" s="259" t="s">
        <v>151</v>
      </c>
    </row>
    <row r="449" s="14" customFormat="1">
      <c r="A449" s="14"/>
      <c r="B449" s="250"/>
      <c r="C449" s="251"/>
      <c r="D449" s="240" t="s">
        <v>161</v>
      </c>
      <c r="E449" s="252" t="s">
        <v>1</v>
      </c>
      <c r="F449" s="253" t="s">
        <v>659</v>
      </c>
      <c r="G449" s="251"/>
      <c r="H449" s="252" t="s">
        <v>1</v>
      </c>
      <c r="I449" s="254"/>
      <c r="J449" s="251"/>
      <c r="K449" s="251"/>
      <c r="L449" s="255"/>
      <c r="M449" s="256"/>
      <c r="N449" s="257"/>
      <c r="O449" s="257"/>
      <c r="P449" s="257"/>
      <c r="Q449" s="257"/>
      <c r="R449" s="257"/>
      <c r="S449" s="257"/>
      <c r="T449" s="25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9" t="s">
        <v>161</v>
      </c>
      <c r="AU449" s="259" t="s">
        <v>89</v>
      </c>
      <c r="AV449" s="14" t="s">
        <v>83</v>
      </c>
      <c r="AW449" s="14" t="s">
        <v>32</v>
      </c>
      <c r="AX449" s="14" t="s">
        <v>76</v>
      </c>
      <c r="AY449" s="259" t="s">
        <v>151</v>
      </c>
    </row>
    <row r="450" s="13" customFormat="1">
      <c r="A450" s="13"/>
      <c r="B450" s="238"/>
      <c r="C450" s="239"/>
      <c r="D450" s="240" t="s">
        <v>161</v>
      </c>
      <c r="E450" s="241" t="s">
        <v>1</v>
      </c>
      <c r="F450" s="242" t="s">
        <v>83</v>
      </c>
      <c r="G450" s="239"/>
      <c r="H450" s="243">
        <v>1</v>
      </c>
      <c r="I450" s="244"/>
      <c r="J450" s="239"/>
      <c r="K450" s="239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161</v>
      </c>
      <c r="AU450" s="249" t="s">
        <v>89</v>
      </c>
      <c r="AV450" s="13" t="s">
        <v>89</v>
      </c>
      <c r="AW450" s="13" t="s">
        <v>32</v>
      </c>
      <c r="AX450" s="13" t="s">
        <v>76</v>
      </c>
      <c r="AY450" s="249" t="s">
        <v>151</v>
      </c>
    </row>
    <row r="451" s="2" customFormat="1" ht="24.15" customHeight="1">
      <c r="A451" s="37"/>
      <c r="B451" s="38"/>
      <c r="C451" s="225" t="s">
        <v>675</v>
      </c>
      <c r="D451" s="225" t="s">
        <v>154</v>
      </c>
      <c r="E451" s="226" t="s">
        <v>676</v>
      </c>
      <c r="F451" s="227" t="s">
        <v>677</v>
      </c>
      <c r="G451" s="228" t="s">
        <v>563</v>
      </c>
      <c r="H451" s="270"/>
      <c r="I451" s="230"/>
      <c r="J451" s="231">
        <f>ROUND(I451*H451,2)</f>
        <v>0</v>
      </c>
      <c r="K451" s="227" t="s">
        <v>158</v>
      </c>
      <c r="L451" s="43"/>
      <c r="M451" s="232" t="s">
        <v>1</v>
      </c>
      <c r="N451" s="233" t="s">
        <v>42</v>
      </c>
      <c r="O451" s="90"/>
      <c r="P451" s="234">
        <f>O451*H451</f>
        <v>0</v>
      </c>
      <c r="Q451" s="234">
        <v>0</v>
      </c>
      <c r="R451" s="234">
        <f>Q451*H451</f>
        <v>0</v>
      </c>
      <c r="S451" s="234">
        <v>0</v>
      </c>
      <c r="T451" s="235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6" t="s">
        <v>240</v>
      </c>
      <c r="AT451" s="236" t="s">
        <v>154</v>
      </c>
      <c r="AU451" s="236" t="s">
        <v>89</v>
      </c>
      <c r="AY451" s="16" t="s">
        <v>151</v>
      </c>
      <c r="BE451" s="237">
        <f>IF(N451="základní",J451,0)</f>
        <v>0</v>
      </c>
      <c r="BF451" s="237">
        <f>IF(N451="snížená",J451,0)</f>
        <v>0</v>
      </c>
      <c r="BG451" s="237">
        <f>IF(N451="zákl. přenesená",J451,0)</f>
        <v>0</v>
      </c>
      <c r="BH451" s="237">
        <f>IF(N451="sníž. přenesená",J451,0)</f>
        <v>0</v>
      </c>
      <c r="BI451" s="237">
        <f>IF(N451="nulová",J451,0)</f>
        <v>0</v>
      </c>
      <c r="BJ451" s="16" t="s">
        <v>89</v>
      </c>
      <c r="BK451" s="237">
        <f>ROUND(I451*H451,2)</f>
        <v>0</v>
      </c>
      <c r="BL451" s="16" t="s">
        <v>240</v>
      </c>
      <c r="BM451" s="236" t="s">
        <v>678</v>
      </c>
    </row>
    <row r="452" s="12" customFormat="1" ht="22.8" customHeight="1">
      <c r="A452" s="12"/>
      <c r="B452" s="209"/>
      <c r="C452" s="210"/>
      <c r="D452" s="211" t="s">
        <v>75</v>
      </c>
      <c r="E452" s="223" t="s">
        <v>679</v>
      </c>
      <c r="F452" s="223" t="s">
        <v>680</v>
      </c>
      <c r="G452" s="210"/>
      <c r="H452" s="210"/>
      <c r="I452" s="213"/>
      <c r="J452" s="224">
        <f>BK452</f>
        <v>0</v>
      </c>
      <c r="K452" s="210"/>
      <c r="L452" s="215"/>
      <c r="M452" s="216"/>
      <c r="N452" s="217"/>
      <c r="O452" s="217"/>
      <c r="P452" s="218">
        <f>SUM(P453:P461)</f>
        <v>0</v>
      </c>
      <c r="Q452" s="217"/>
      <c r="R452" s="218">
        <f>SUM(R453:R461)</f>
        <v>0.0010499999999999999</v>
      </c>
      <c r="S452" s="217"/>
      <c r="T452" s="219">
        <f>SUM(T453:T461)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20" t="s">
        <v>89</v>
      </c>
      <c r="AT452" s="221" t="s">
        <v>75</v>
      </c>
      <c r="AU452" s="221" t="s">
        <v>83</v>
      </c>
      <c r="AY452" s="220" t="s">
        <v>151</v>
      </c>
      <c r="BK452" s="222">
        <f>SUM(BK453:BK461)</f>
        <v>0</v>
      </c>
    </row>
    <row r="453" s="2" customFormat="1" ht="24.15" customHeight="1">
      <c r="A453" s="37"/>
      <c r="B453" s="38"/>
      <c r="C453" s="225" t="s">
        <v>681</v>
      </c>
      <c r="D453" s="225" t="s">
        <v>154</v>
      </c>
      <c r="E453" s="226" t="s">
        <v>682</v>
      </c>
      <c r="F453" s="227" t="s">
        <v>683</v>
      </c>
      <c r="G453" s="228" t="s">
        <v>204</v>
      </c>
      <c r="H453" s="229">
        <v>1</v>
      </c>
      <c r="I453" s="230"/>
      <c r="J453" s="231">
        <f>ROUND(I453*H453,2)</f>
        <v>0</v>
      </c>
      <c r="K453" s="227" t="s">
        <v>233</v>
      </c>
      <c r="L453" s="43"/>
      <c r="M453" s="232" t="s">
        <v>1</v>
      </c>
      <c r="N453" s="233" t="s">
        <v>42</v>
      </c>
      <c r="O453" s="90"/>
      <c r="P453" s="234">
        <f>O453*H453</f>
        <v>0</v>
      </c>
      <c r="Q453" s="234">
        <v>0.00014999999999999999</v>
      </c>
      <c r="R453" s="234">
        <f>Q453*H453</f>
        <v>0.00014999999999999999</v>
      </c>
      <c r="S453" s="234">
        <v>0</v>
      </c>
      <c r="T453" s="235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36" t="s">
        <v>240</v>
      </c>
      <c r="AT453" s="236" t="s">
        <v>154</v>
      </c>
      <c r="AU453" s="236" t="s">
        <v>89</v>
      </c>
      <c r="AY453" s="16" t="s">
        <v>151</v>
      </c>
      <c r="BE453" s="237">
        <f>IF(N453="základní",J453,0)</f>
        <v>0</v>
      </c>
      <c r="BF453" s="237">
        <f>IF(N453="snížená",J453,0)</f>
        <v>0</v>
      </c>
      <c r="BG453" s="237">
        <f>IF(N453="zákl. přenesená",J453,0)</f>
        <v>0</v>
      </c>
      <c r="BH453" s="237">
        <f>IF(N453="sníž. přenesená",J453,0)</f>
        <v>0</v>
      </c>
      <c r="BI453" s="237">
        <f>IF(N453="nulová",J453,0)</f>
        <v>0</v>
      </c>
      <c r="BJ453" s="16" t="s">
        <v>89</v>
      </c>
      <c r="BK453" s="237">
        <f>ROUND(I453*H453,2)</f>
        <v>0</v>
      </c>
      <c r="BL453" s="16" t="s">
        <v>240</v>
      </c>
      <c r="BM453" s="236" t="s">
        <v>684</v>
      </c>
    </row>
    <row r="454" s="13" customFormat="1">
      <c r="A454" s="13"/>
      <c r="B454" s="238"/>
      <c r="C454" s="239"/>
      <c r="D454" s="240" t="s">
        <v>161</v>
      </c>
      <c r="E454" s="241" t="s">
        <v>1</v>
      </c>
      <c r="F454" s="242" t="s">
        <v>83</v>
      </c>
      <c r="G454" s="239"/>
      <c r="H454" s="243">
        <v>1</v>
      </c>
      <c r="I454" s="244"/>
      <c r="J454" s="239"/>
      <c r="K454" s="239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161</v>
      </c>
      <c r="AU454" s="249" t="s">
        <v>89</v>
      </c>
      <c r="AV454" s="13" t="s">
        <v>89</v>
      </c>
      <c r="AW454" s="13" t="s">
        <v>32</v>
      </c>
      <c r="AX454" s="13" t="s">
        <v>76</v>
      </c>
      <c r="AY454" s="249" t="s">
        <v>151</v>
      </c>
    </row>
    <row r="455" s="2" customFormat="1" ht="24.15" customHeight="1">
      <c r="A455" s="37"/>
      <c r="B455" s="38"/>
      <c r="C455" s="225" t="s">
        <v>685</v>
      </c>
      <c r="D455" s="225" t="s">
        <v>154</v>
      </c>
      <c r="E455" s="226" t="s">
        <v>686</v>
      </c>
      <c r="F455" s="227" t="s">
        <v>687</v>
      </c>
      <c r="G455" s="228" t="s">
        <v>204</v>
      </c>
      <c r="H455" s="229">
        <v>3</v>
      </c>
      <c r="I455" s="230"/>
      <c r="J455" s="231">
        <f>ROUND(I455*H455,2)</f>
        <v>0</v>
      </c>
      <c r="K455" s="227" t="s">
        <v>233</v>
      </c>
      <c r="L455" s="43"/>
      <c r="M455" s="232" t="s">
        <v>1</v>
      </c>
      <c r="N455" s="233" t="s">
        <v>42</v>
      </c>
      <c r="O455" s="90"/>
      <c r="P455" s="234">
        <f>O455*H455</f>
        <v>0</v>
      </c>
      <c r="Q455" s="234">
        <v>0.00014999999999999999</v>
      </c>
      <c r="R455" s="234">
        <f>Q455*H455</f>
        <v>0.00044999999999999999</v>
      </c>
      <c r="S455" s="234">
        <v>0</v>
      </c>
      <c r="T455" s="235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6" t="s">
        <v>240</v>
      </c>
      <c r="AT455" s="236" t="s">
        <v>154</v>
      </c>
      <c r="AU455" s="236" t="s">
        <v>89</v>
      </c>
      <c r="AY455" s="16" t="s">
        <v>151</v>
      </c>
      <c r="BE455" s="237">
        <f>IF(N455="základní",J455,0)</f>
        <v>0</v>
      </c>
      <c r="BF455" s="237">
        <f>IF(N455="snížená",J455,0)</f>
        <v>0</v>
      </c>
      <c r="BG455" s="237">
        <f>IF(N455="zákl. přenesená",J455,0)</f>
        <v>0</v>
      </c>
      <c r="BH455" s="237">
        <f>IF(N455="sníž. přenesená",J455,0)</f>
        <v>0</v>
      </c>
      <c r="BI455" s="237">
        <f>IF(N455="nulová",J455,0)</f>
        <v>0</v>
      </c>
      <c r="BJ455" s="16" t="s">
        <v>89</v>
      </c>
      <c r="BK455" s="237">
        <f>ROUND(I455*H455,2)</f>
        <v>0</v>
      </c>
      <c r="BL455" s="16" t="s">
        <v>240</v>
      </c>
      <c r="BM455" s="236" t="s">
        <v>688</v>
      </c>
    </row>
    <row r="456" s="13" customFormat="1">
      <c r="A456" s="13"/>
      <c r="B456" s="238"/>
      <c r="C456" s="239"/>
      <c r="D456" s="240" t="s">
        <v>161</v>
      </c>
      <c r="E456" s="241" t="s">
        <v>1</v>
      </c>
      <c r="F456" s="242" t="s">
        <v>689</v>
      </c>
      <c r="G456" s="239"/>
      <c r="H456" s="243">
        <v>3</v>
      </c>
      <c r="I456" s="244"/>
      <c r="J456" s="239"/>
      <c r="K456" s="239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161</v>
      </c>
      <c r="AU456" s="249" t="s">
        <v>89</v>
      </c>
      <c r="AV456" s="13" t="s">
        <v>89</v>
      </c>
      <c r="AW456" s="13" t="s">
        <v>32</v>
      </c>
      <c r="AX456" s="13" t="s">
        <v>76</v>
      </c>
      <c r="AY456" s="249" t="s">
        <v>151</v>
      </c>
    </row>
    <row r="457" s="2" customFormat="1" ht="24.15" customHeight="1">
      <c r="A457" s="37"/>
      <c r="B457" s="38"/>
      <c r="C457" s="225" t="s">
        <v>690</v>
      </c>
      <c r="D457" s="225" t="s">
        <v>154</v>
      </c>
      <c r="E457" s="226" t="s">
        <v>691</v>
      </c>
      <c r="F457" s="227" t="s">
        <v>692</v>
      </c>
      <c r="G457" s="228" t="s">
        <v>204</v>
      </c>
      <c r="H457" s="229">
        <v>1</v>
      </c>
      <c r="I457" s="230"/>
      <c r="J457" s="231">
        <f>ROUND(I457*H457,2)</f>
        <v>0</v>
      </c>
      <c r="K457" s="227" t="s">
        <v>233</v>
      </c>
      <c r="L457" s="43"/>
      <c r="M457" s="232" t="s">
        <v>1</v>
      </c>
      <c r="N457" s="233" t="s">
        <v>42</v>
      </c>
      <c r="O457" s="90"/>
      <c r="P457" s="234">
        <f>O457*H457</f>
        <v>0</v>
      </c>
      <c r="Q457" s="234">
        <v>0.00014999999999999999</v>
      </c>
      <c r="R457" s="234">
        <f>Q457*H457</f>
        <v>0.00014999999999999999</v>
      </c>
      <c r="S457" s="234">
        <v>0</v>
      </c>
      <c r="T457" s="235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6" t="s">
        <v>240</v>
      </c>
      <c r="AT457" s="236" t="s">
        <v>154</v>
      </c>
      <c r="AU457" s="236" t="s">
        <v>89</v>
      </c>
      <c r="AY457" s="16" t="s">
        <v>151</v>
      </c>
      <c r="BE457" s="237">
        <f>IF(N457="základní",J457,0)</f>
        <v>0</v>
      </c>
      <c r="BF457" s="237">
        <f>IF(N457="snížená",J457,0)</f>
        <v>0</v>
      </c>
      <c r="BG457" s="237">
        <f>IF(N457="zákl. přenesená",J457,0)</f>
        <v>0</v>
      </c>
      <c r="BH457" s="237">
        <f>IF(N457="sníž. přenesená",J457,0)</f>
        <v>0</v>
      </c>
      <c r="BI457" s="237">
        <f>IF(N457="nulová",J457,0)</f>
        <v>0</v>
      </c>
      <c r="BJ457" s="16" t="s">
        <v>89</v>
      </c>
      <c r="BK457" s="237">
        <f>ROUND(I457*H457,2)</f>
        <v>0</v>
      </c>
      <c r="BL457" s="16" t="s">
        <v>240</v>
      </c>
      <c r="BM457" s="236" t="s">
        <v>693</v>
      </c>
    </row>
    <row r="458" s="13" customFormat="1">
      <c r="A458" s="13"/>
      <c r="B458" s="238"/>
      <c r="C458" s="239"/>
      <c r="D458" s="240" t="s">
        <v>161</v>
      </c>
      <c r="E458" s="241" t="s">
        <v>1</v>
      </c>
      <c r="F458" s="242" t="s">
        <v>83</v>
      </c>
      <c r="G458" s="239"/>
      <c r="H458" s="243">
        <v>1</v>
      </c>
      <c r="I458" s="244"/>
      <c r="J458" s="239"/>
      <c r="K458" s="239"/>
      <c r="L458" s="245"/>
      <c r="M458" s="246"/>
      <c r="N458" s="247"/>
      <c r="O458" s="247"/>
      <c r="P458" s="247"/>
      <c r="Q458" s="247"/>
      <c r="R458" s="247"/>
      <c r="S458" s="247"/>
      <c r="T458" s="24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9" t="s">
        <v>161</v>
      </c>
      <c r="AU458" s="249" t="s">
        <v>89</v>
      </c>
      <c r="AV458" s="13" t="s">
        <v>89</v>
      </c>
      <c r="AW458" s="13" t="s">
        <v>32</v>
      </c>
      <c r="AX458" s="13" t="s">
        <v>76</v>
      </c>
      <c r="AY458" s="249" t="s">
        <v>151</v>
      </c>
    </row>
    <row r="459" s="2" customFormat="1" ht="44.25" customHeight="1">
      <c r="A459" s="37"/>
      <c r="B459" s="38"/>
      <c r="C459" s="225" t="s">
        <v>694</v>
      </c>
      <c r="D459" s="225" t="s">
        <v>154</v>
      </c>
      <c r="E459" s="226" t="s">
        <v>695</v>
      </c>
      <c r="F459" s="227" t="s">
        <v>696</v>
      </c>
      <c r="G459" s="228" t="s">
        <v>157</v>
      </c>
      <c r="H459" s="229">
        <v>2</v>
      </c>
      <c r="I459" s="230"/>
      <c r="J459" s="231">
        <f>ROUND(I459*H459,2)</f>
        <v>0</v>
      </c>
      <c r="K459" s="227" t="s">
        <v>233</v>
      </c>
      <c r="L459" s="43"/>
      <c r="M459" s="232" t="s">
        <v>1</v>
      </c>
      <c r="N459" s="233" t="s">
        <v>42</v>
      </c>
      <c r="O459" s="90"/>
      <c r="P459" s="234">
        <f>O459*H459</f>
        <v>0</v>
      </c>
      <c r="Q459" s="234">
        <v>0.00014999999999999999</v>
      </c>
      <c r="R459" s="234">
        <f>Q459*H459</f>
        <v>0.00029999999999999997</v>
      </c>
      <c r="S459" s="234">
        <v>0</v>
      </c>
      <c r="T459" s="235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36" t="s">
        <v>240</v>
      </c>
      <c r="AT459" s="236" t="s">
        <v>154</v>
      </c>
      <c r="AU459" s="236" t="s">
        <v>89</v>
      </c>
      <c r="AY459" s="16" t="s">
        <v>151</v>
      </c>
      <c r="BE459" s="237">
        <f>IF(N459="základní",J459,0)</f>
        <v>0</v>
      </c>
      <c r="BF459" s="237">
        <f>IF(N459="snížená",J459,0)</f>
        <v>0</v>
      </c>
      <c r="BG459" s="237">
        <f>IF(N459="zákl. přenesená",J459,0)</f>
        <v>0</v>
      </c>
      <c r="BH459" s="237">
        <f>IF(N459="sníž. přenesená",J459,0)</f>
        <v>0</v>
      </c>
      <c r="BI459" s="237">
        <f>IF(N459="nulová",J459,0)</f>
        <v>0</v>
      </c>
      <c r="BJ459" s="16" t="s">
        <v>89</v>
      </c>
      <c r="BK459" s="237">
        <f>ROUND(I459*H459,2)</f>
        <v>0</v>
      </c>
      <c r="BL459" s="16" t="s">
        <v>240</v>
      </c>
      <c r="BM459" s="236" t="s">
        <v>697</v>
      </c>
    </row>
    <row r="460" s="13" customFormat="1">
      <c r="A460" s="13"/>
      <c r="B460" s="238"/>
      <c r="C460" s="239"/>
      <c r="D460" s="240" t="s">
        <v>161</v>
      </c>
      <c r="E460" s="241" t="s">
        <v>1</v>
      </c>
      <c r="F460" s="242" t="s">
        <v>89</v>
      </c>
      <c r="G460" s="239"/>
      <c r="H460" s="243">
        <v>2</v>
      </c>
      <c r="I460" s="244"/>
      <c r="J460" s="239"/>
      <c r="K460" s="239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161</v>
      </c>
      <c r="AU460" s="249" t="s">
        <v>89</v>
      </c>
      <c r="AV460" s="13" t="s">
        <v>89</v>
      </c>
      <c r="AW460" s="13" t="s">
        <v>32</v>
      </c>
      <c r="AX460" s="13" t="s">
        <v>76</v>
      </c>
      <c r="AY460" s="249" t="s">
        <v>151</v>
      </c>
    </row>
    <row r="461" s="2" customFormat="1" ht="24.15" customHeight="1">
      <c r="A461" s="37"/>
      <c r="B461" s="38"/>
      <c r="C461" s="225" t="s">
        <v>378</v>
      </c>
      <c r="D461" s="225" t="s">
        <v>154</v>
      </c>
      <c r="E461" s="226" t="s">
        <v>698</v>
      </c>
      <c r="F461" s="227" t="s">
        <v>699</v>
      </c>
      <c r="G461" s="228" t="s">
        <v>563</v>
      </c>
      <c r="H461" s="270"/>
      <c r="I461" s="230"/>
      <c r="J461" s="231">
        <f>ROUND(I461*H461,2)</f>
        <v>0</v>
      </c>
      <c r="K461" s="227" t="s">
        <v>158</v>
      </c>
      <c r="L461" s="43"/>
      <c r="M461" s="232" t="s">
        <v>1</v>
      </c>
      <c r="N461" s="233" t="s">
        <v>42</v>
      </c>
      <c r="O461" s="90"/>
      <c r="P461" s="234">
        <f>O461*H461</f>
        <v>0</v>
      </c>
      <c r="Q461" s="234">
        <v>0</v>
      </c>
      <c r="R461" s="234">
        <f>Q461*H461</f>
        <v>0</v>
      </c>
      <c r="S461" s="234">
        <v>0</v>
      </c>
      <c r="T461" s="235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6" t="s">
        <v>240</v>
      </c>
      <c r="AT461" s="236" t="s">
        <v>154</v>
      </c>
      <c r="AU461" s="236" t="s">
        <v>89</v>
      </c>
      <c r="AY461" s="16" t="s">
        <v>151</v>
      </c>
      <c r="BE461" s="237">
        <f>IF(N461="základní",J461,0)</f>
        <v>0</v>
      </c>
      <c r="BF461" s="237">
        <f>IF(N461="snížená",J461,0)</f>
        <v>0</v>
      </c>
      <c r="BG461" s="237">
        <f>IF(N461="zákl. přenesená",J461,0)</f>
        <v>0</v>
      </c>
      <c r="BH461" s="237">
        <f>IF(N461="sníž. přenesená",J461,0)</f>
        <v>0</v>
      </c>
      <c r="BI461" s="237">
        <f>IF(N461="nulová",J461,0)</f>
        <v>0</v>
      </c>
      <c r="BJ461" s="16" t="s">
        <v>89</v>
      </c>
      <c r="BK461" s="237">
        <f>ROUND(I461*H461,2)</f>
        <v>0</v>
      </c>
      <c r="BL461" s="16" t="s">
        <v>240</v>
      </c>
      <c r="BM461" s="236" t="s">
        <v>700</v>
      </c>
    </row>
    <row r="462" s="12" customFormat="1" ht="22.8" customHeight="1">
      <c r="A462" s="12"/>
      <c r="B462" s="209"/>
      <c r="C462" s="210"/>
      <c r="D462" s="211" t="s">
        <v>75</v>
      </c>
      <c r="E462" s="223" t="s">
        <v>701</v>
      </c>
      <c r="F462" s="223" t="s">
        <v>702</v>
      </c>
      <c r="G462" s="210"/>
      <c r="H462" s="210"/>
      <c r="I462" s="213"/>
      <c r="J462" s="224">
        <f>BK462</f>
        <v>0</v>
      </c>
      <c r="K462" s="210"/>
      <c r="L462" s="215"/>
      <c r="M462" s="216"/>
      <c r="N462" s="217"/>
      <c r="O462" s="217"/>
      <c r="P462" s="218">
        <f>SUM(P463:P494)</f>
        <v>0</v>
      </c>
      <c r="Q462" s="217"/>
      <c r="R462" s="218">
        <f>SUM(R463:R494)</f>
        <v>0.19292709999999996</v>
      </c>
      <c r="S462" s="217"/>
      <c r="T462" s="219">
        <f>SUM(T463:T494)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20" t="s">
        <v>89</v>
      </c>
      <c r="AT462" s="221" t="s">
        <v>75</v>
      </c>
      <c r="AU462" s="221" t="s">
        <v>83</v>
      </c>
      <c r="AY462" s="220" t="s">
        <v>151</v>
      </c>
      <c r="BK462" s="222">
        <f>SUM(BK463:BK494)</f>
        <v>0</v>
      </c>
    </row>
    <row r="463" s="2" customFormat="1" ht="24.15" customHeight="1">
      <c r="A463" s="37"/>
      <c r="B463" s="38"/>
      <c r="C463" s="225" t="s">
        <v>387</v>
      </c>
      <c r="D463" s="225" t="s">
        <v>154</v>
      </c>
      <c r="E463" s="226" t="s">
        <v>703</v>
      </c>
      <c r="F463" s="227" t="s">
        <v>704</v>
      </c>
      <c r="G463" s="228" t="s">
        <v>179</v>
      </c>
      <c r="H463" s="229">
        <v>10.205</v>
      </c>
      <c r="I463" s="230"/>
      <c r="J463" s="231">
        <f>ROUND(I463*H463,2)</f>
        <v>0</v>
      </c>
      <c r="K463" s="227" t="s">
        <v>158</v>
      </c>
      <c r="L463" s="43"/>
      <c r="M463" s="232" t="s">
        <v>1</v>
      </c>
      <c r="N463" s="233" t="s">
        <v>42</v>
      </c>
      <c r="O463" s="90"/>
      <c r="P463" s="234">
        <f>O463*H463</f>
        <v>0</v>
      </c>
      <c r="Q463" s="234">
        <v>0.0054000000000000003</v>
      </c>
      <c r="R463" s="234">
        <f>Q463*H463</f>
        <v>0.055107000000000003</v>
      </c>
      <c r="S463" s="234">
        <v>0</v>
      </c>
      <c r="T463" s="235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36" t="s">
        <v>240</v>
      </c>
      <c r="AT463" s="236" t="s">
        <v>154</v>
      </c>
      <c r="AU463" s="236" t="s">
        <v>89</v>
      </c>
      <c r="AY463" s="16" t="s">
        <v>151</v>
      </c>
      <c r="BE463" s="237">
        <f>IF(N463="základní",J463,0)</f>
        <v>0</v>
      </c>
      <c r="BF463" s="237">
        <f>IF(N463="snížená",J463,0)</f>
        <v>0</v>
      </c>
      <c r="BG463" s="237">
        <f>IF(N463="zákl. přenesená",J463,0)</f>
        <v>0</v>
      </c>
      <c r="BH463" s="237">
        <f>IF(N463="sníž. přenesená",J463,0)</f>
        <v>0</v>
      </c>
      <c r="BI463" s="237">
        <f>IF(N463="nulová",J463,0)</f>
        <v>0</v>
      </c>
      <c r="BJ463" s="16" t="s">
        <v>89</v>
      </c>
      <c r="BK463" s="237">
        <f>ROUND(I463*H463,2)</f>
        <v>0</v>
      </c>
      <c r="BL463" s="16" t="s">
        <v>240</v>
      </c>
      <c r="BM463" s="236" t="s">
        <v>705</v>
      </c>
    </row>
    <row r="464" s="14" customFormat="1">
      <c r="A464" s="14"/>
      <c r="B464" s="250"/>
      <c r="C464" s="251"/>
      <c r="D464" s="240" t="s">
        <v>161</v>
      </c>
      <c r="E464" s="252" t="s">
        <v>1</v>
      </c>
      <c r="F464" s="253" t="s">
        <v>374</v>
      </c>
      <c r="G464" s="251"/>
      <c r="H464" s="252" t="s">
        <v>1</v>
      </c>
      <c r="I464" s="254"/>
      <c r="J464" s="251"/>
      <c r="K464" s="251"/>
      <c r="L464" s="255"/>
      <c r="M464" s="256"/>
      <c r="N464" s="257"/>
      <c r="O464" s="257"/>
      <c r="P464" s="257"/>
      <c r="Q464" s="257"/>
      <c r="R464" s="257"/>
      <c r="S464" s="257"/>
      <c r="T464" s="25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9" t="s">
        <v>161</v>
      </c>
      <c r="AU464" s="259" t="s">
        <v>89</v>
      </c>
      <c r="AV464" s="14" t="s">
        <v>83</v>
      </c>
      <c r="AW464" s="14" t="s">
        <v>32</v>
      </c>
      <c r="AX464" s="14" t="s">
        <v>76</v>
      </c>
      <c r="AY464" s="259" t="s">
        <v>151</v>
      </c>
    </row>
    <row r="465" s="13" customFormat="1">
      <c r="A465" s="13"/>
      <c r="B465" s="238"/>
      <c r="C465" s="239"/>
      <c r="D465" s="240" t="s">
        <v>161</v>
      </c>
      <c r="E465" s="241" t="s">
        <v>1</v>
      </c>
      <c r="F465" s="242" t="s">
        <v>552</v>
      </c>
      <c r="G465" s="239"/>
      <c r="H465" s="243">
        <v>3.5449999999999999</v>
      </c>
      <c r="I465" s="244"/>
      <c r="J465" s="239"/>
      <c r="K465" s="239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161</v>
      </c>
      <c r="AU465" s="249" t="s">
        <v>89</v>
      </c>
      <c r="AV465" s="13" t="s">
        <v>89</v>
      </c>
      <c r="AW465" s="13" t="s">
        <v>32</v>
      </c>
      <c r="AX465" s="13" t="s">
        <v>76</v>
      </c>
      <c r="AY465" s="249" t="s">
        <v>151</v>
      </c>
    </row>
    <row r="466" s="13" customFormat="1">
      <c r="A466" s="13"/>
      <c r="B466" s="238"/>
      <c r="C466" s="239"/>
      <c r="D466" s="240" t="s">
        <v>161</v>
      </c>
      <c r="E466" s="241" t="s">
        <v>1</v>
      </c>
      <c r="F466" s="242" t="s">
        <v>553</v>
      </c>
      <c r="G466" s="239"/>
      <c r="H466" s="243">
        <v>6.6600000000000001</v>
      </c>
      <c r="I466" s="244"/>
      <c r="J466" s="239"/>
      <c r="K466" s="239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161</v>
      </c>
      <c r="AU466" s="249" t="s">
        <v>89</v>
      </c>
      <c r="AV466" s="13" t="s">
        <v>89</v>
      </c>
      <c r="AW466" s="13" t="s">
        <v>32</v>
      </c>
      <c r="AX466" s="13" t="s">
        <v>76</v>
      </c>
      <c r="AY466" s="249" t="s">
        <v>151</v>
      </c>
    </row>
    <row r="467" s="2" customFormat="1" ht="16.5" customHeight="1">
      <c r="A467" s="37"/>
      <c r="B467" s="38"/>
      <c r="C467" s="260" t="s">
        <v>405</v>
      </c>
      <c r="D467" s="260" t="s">
        <v>241</v>
      </c>
      <c r="E467" s="261" t="s">
        <v>706</v>
      </c>
      <c r="F467" s="262" t="s">
        <v>707</v>
      </c>
      <c r="G467" s="263" t="s">
        <v>179</v>
      </c>
      <c r="H467" s="264">
        <v>11.226000000000001</v>
      </c>
      <c r="I467" s="265"/>
      <c r="J467" s="266">
        <f>ROUND(I467*H467,2)</f>
        <v>0</v>
      </c>
      <c r="K467" s="262" t="s">
        <v>233</v>
      </c>
      <c r="L467" s="267"/>
      <c r="M467" s="268" t="s">
        <v>1</v>
      </c>
      <c r="N467" s="269" t="s">
        <v>42</v>
      </c>
      <c r="O467" s="90"/>
      <c r="P467" s="234">
        <f>O467*H467</f>
        <v>0</v>
      </c>
      <c r="Q467" s="234">
        <v>0.0118</v>
      </c>
      <c r="R467" s="234">
        <f>Q467*H467</f>
        <v>0.1324668</v>
      </c>
      <c r="S467" s="234">
        <v>0</v>
      </c>
      <c r="T467" s="235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6" t="s">
        <v>352</v>
      </c>
      <c r="AT467" s="236" t="s">
        <v>241</v>
      </c>
      <c r="AU467" s="236" t="s">
        <v>89</v>
      </c>
      <c r="AY467" s="16" t="s">
        <v>151</v>
      </c>
      <c r="BE467" s="237">
        <f>IF(N467="základní",J467,0)</f>
        <v>0</v>
      </c>
      <c r="BF467" s="237">
        <f>IF(N467="snížená",J467,0)</f>
        <v>0</v>
      </c>
      <c r="BG467" s="237">
        <f>IF(N467="zákl. přenesená",J467,0)</f>
        <v>0</v>
      </c>
      <c r="BH467" s="237">
        <f>IF(N467="sníž. přenesená",J467,0)</f>
        <v>0</v>
      </c>
      <c r="BI467" s="237">
        <f>IF(N467="nulová",J467,0)</f>
        <v>0</v>
      </c>
      <c r="BJ467" s="16" t="s">
        <v>89</v>
      </c>
      <c r="BK467" s="237">
        <f>ROUND(I467*H467,2)</f>
        <v>0</v>
      </c>
      <c r="BL467" s="16" t="s">
        <v>240</v>
      </c>
      <c r="BM467" s="236" t="s">
        <v>708</v>
      </c>
    </row>
    <row r="468" s="13" customFormat="1">
      <c r="A468" s="13"/>
      <c r="B468" s="238"/>
      <c r="C468" s="239"/>
      <c r="D468" s="240" t="s">
        <v>161</v>
      </c>
      <c r="E468" s="239"/>
      <c r="F468" s="242" t="s">
        <v>709</v>
      </c>
      <c r="G468" s="239"/>
      <c r="H468" s="243">
        <v>11.226000000000001</v>
      </c>
      <c r="I468" s="244"/>
      <c r="J468" s="239"/>
      <c r="K468" s="239"/>
      <c r="L468" s="245"/>
      <c r="M468" s="246"/>
      <c r="N468" s="247"/>
      <c r="O468" s="247"/>
      <c r="P468" s="247"/>
      <c r="Q468" s="247"/>
      <c r="R468" s="247"/>
      <c r="S468" s="247"/>
      <c r="T468" s="24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9" t="s">
        <v>161</v>
      </c>
      <c r="AU468" s="249" t="s">
        <v>89</v>
      </c>
      <c r="AV468" s="13" t="s">
        <v>89</v>
      </c>
      <c r="AW468" s="13" t="s">
        <v>4</v>
      </c>
      <c r="AX468" s="13" t="s">
        <v>83</v>
      </c>
      <c r="AY468" s="249" t="s">
        <v>151</v>
      </c>
    </row>
    <row r="469" s="2" customFormat="1" ht="24.15" customHeight="1">
      <c r="A469" s="37"/>
      <c r="B469" s="38"/>
      <c r="C469" s="225" t="s">
        <v>710</v>
      </c>
      <c r="D469" s="225" t="s">
        <v>154</v>
      </c>
      <c r="E469" s="226" t="s">
        <v>711</v>
      </c>
      <c r="F469" s="227" t="s">
        <v>712</v>
      </c>
      <c r="G469" s="228" t="s">
        <v>179</v>
      </c>
      <c r="H469" s="229">
        <v>10.205</v>
      </c>
      <c r="I469" s="230"/>
      <c r="J469" s="231">
        <f>ROUND(I469*H469,2)</f>
        <v>0</v>
      </c>
      <c r="K469" s="227" t="s">
        <v>158</v>
      </c>
      <c r="L469" s="43"/>
      <c r="M469" s="232" t="s">
        <v>1</v>
      </c>
      <c r="N469" s="233" t="s">
        <v>42</v>
      </c>
      <c r="O469" s="90"/>
      <c r="P469" s="234">
        <f>O469*H469</f>
        <v>0</v>
      </c>
      <c r="Q469" s="234">
        <v>0</v>
      </c>
      <c r="R469" s="234">
        <f>Q469*H469</f>
        <v>0</v>
      </c>
      <c r="S469" s="234">
        <v>0</v>
      </c>
      <c r="T469" s="235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6" t="s">
        <v>240</v>
      </c>
      <c r="AT469" s="236" t="s">
        <v>154</v>
      </c>
      <c r="AU469" s="236" t="s">
        <v>89</v>
      </c>
      <c r="AY469" s="16" t="s">
        <v>151</v>
      </c>
      <c r="BE469" s="237">
        <f>IF(N469="základní",J469,0)</f>
        <v>0</v>
      </c>
      <c r="BF469" s="237">
        <f>IF(N469="snížená",J469,0)</f>
        <v>0</v>
      </c>
      <c r="BG469" s="237">
        <f>IF(N469="zákl. přenesená",J469,0)</f>
        <v>0</v>
      </c>
      <c r="BH469" s="237">
        <f>IF(N469="sníž. přenesená",J469,0)</f>
        <v>0</v>
      </c>
      <c r="BI469" s="237">
        <f>IF(N469="nulová",J469,0)</f>
        <v>0</v>
      </c>
      <c r="BJ469" s="16" t="s">
        <v>89</v>
      </c>
      <c r="BK469" s="237">
        <f>ROUND(I469*H469,2)</f>
        <v>0</v>
      </c>
      <c r="BL469" s="16" t="s">
        <v>240</v>
      </c>
      <c r="BM469" s="236" t="s">
        <v>713</v>
      </c>
    </row>
    <row r="470" s="14" customFormat="1">
      <c r="A470" s="14"/>
      <c r="B470" s="250"/>
      <c r="C470" s="251"/>
      <c r="D470" s="240" t="s">
        <v>161</v>
      </c>
      <c r="E470" s="252" t="s">
        <v>1</v>
      </c>
      <c r="F470" s="253" t="s">
        <v>374</v>
      </c>
      <c r="G470" s="251"/>
      <c r="H470" s="252" t="s">
        <v>1</v>
      </c>
      <c r="I470" s="254"/>
      <c r="J470" s="251"/>
      <c r="K470" s="251"/>
      <c r="L470" s="255"/>
      <c r="M470" s="256"/>
      <c r="N470" s="257"/>
      <c r="O470" s="257"/>
      <c r="P470" s="257"/>
      <c r="Q470" s="257"/>
      <c r="R470" s="257"/>
      <c r="S470" s="257"/>
      <c r="T470" s="25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9" t="s">
        <v>161</v>
      </c>
      <c r="AU470" s="259" t="s">
        <v>89</v>
      </c>
      <c r="AV470" s="14" t="s">
        <v>83</v>
      </c>
      <c r="AW470" s="14" t="s">
        <v>32</v>
      </c>
      <c r="AX470" s="14" t="s">
        <v>76</v>
      </c>
      <c r="AY470" s="259" t="s">
        <v>151</v>
      </c>
    </row>
    <row r="471" s="13" customFormat="1">
      <c r="A471" s="13"/>
      <c r="B471" s="238"/>
      <c r="C471" s="239"/>
      <c r="D471" s="240" t="s">
        <v>161</v>
      </c>
      <c r="E471" s="241" t="s">
        <v>1</v>
      </c>
      <c r="F471" s="242" t="s">
        <v>552</v>
      </c>
      <c r="G471" s="239"/>
      <c r="H471" s="243">
        <v>3.5449999999999999</v>
      </c>
      <c r="I471" s="244"/>
      <c r="J471" s="239"/>
      <c r="K471" s="239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161</v>
      </c>
      <c r="AU471" s="249" t="s">
        <v>89</v>
      </c>
      <c r="AV471" s="13" t="s">
        <v>89</v>
      </c>
      <c r="AW471" s="13" t="s">
        <v>32</v>
      </c>
      <c r="AX471" s="13" t="s">
        <v>76</v>
      </c>
      <c r="AY471" s="249" t="s">
        <v>151</v>
      </c>
    </row>
    <row r="472" s="13" customFormat="1">
      <c r="A472" s="13"/>
      <c r="B472" s="238"/>
      <c r="C472" s="239"/>
      <c r="D472" s="240" t="s">
        <v>161</v>
      </c>
      <c r="E472" s="241" t="s">
        <v>1</v>
      </c>
      <c r="F472" s="242" t="s">
        <v>553</v>
      </c>
      <c r="G472" s="239"/>
      <c r="H472" s="243">
        <v>6.6600000000000001</v>
      </c>
      <c r="I472" s="244"/>
      <c r="J472" s="239"/>
      <c r="K472" s="239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161</v>
      </c>
      <c r="AU472" s="249" t="s">
        <v>89</v>
      </c>
      <c r="AV472" s="13" t="s">
        <v>89</v>
      </c>
      <c r="AW472" s="13" t="s">
        <v>32</v>
      </c>
      <c r="AX472" s="13" t="s">
        <v>76</v>
      </c>
      <c r="AY472" s="249" t="s">
        <v>151</v>
      </c>
    </row>
    <row r="473" s="2" customFormat="1" ht="16.5" customHeight="1">
      <c r="A473" s="37"/>
      <c r="B473" s="38"/>
      <c r="C473" s="225" t="s">
        <v>714</v>
      </c>
      <c r="D473" s="225" t="s">
        <v>154</v>
      </c>
      <c r="E473" s="226" t="s">
        <v>715</v>
      </c>
      <c r="F473" s="227" t="s">
        <v>716</v>
      </c>
      <c r="G473" s="228" t="s">
        <v>179</v>
      </c>
      <c r="H473" s="229">
        <v>10.205</v>
      </c>
      <c r="I473" s="230"/>
      <c r="J473" s="231">
        <f>ROUND(I473*H473,2)</f>
        <v>0</v>
      </c>
      <c r="K473" s="227" t="s">
        <v>158</v>
      </c>
      <c r="L473" s="43"/>
      <c r="M473" s="232" t="s">
        <v>1</v>
      </c>
      <c r="N473" s="233" t="s">
        <v>42</v>
      </c>
      <c r="O473" s="90"/>
      <c r="P473" s="234">
        <f>O473*H473</f>
        <v>0</v>
      </c>
      <c r="Q473" s="234">
        <v>0.00029999999999999997</v>
      </c>
      <c r="R473" s="234">
        <f>Q473*H473</f>
        <v>0.0030614999999999996</v>
      </c>
      <c r="S473" s="234">
        <v>0</v>
      </c>
      <c r="T473" s="235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36" t="s">
        <v>240</v>
      </c>
      <c r="AT473" s="236" t="s">
        <v>154</v>
      </c>
      <c r="AU473" s="236" t="s">
        <v>89</v>
      </c>
      <c r="AY473" s="16" t="s">
        <v>151</v>
      </c>
      <c r="BE473" s="237">
        <f>IF(N473="základní",J473,0)</f>
        <v>0</v>
      </c>
      <c r="BF473" s="237">
        <f>IF(N473="snížená",J473,0)</f>
        <v>0</v>
      </c>
      <c r="BG473" s="237">
        <f>IF(N473="zákl. přenesená",J473,0)</f>
        <v>0</v>
      </c>
      <c r="BH473" s="237">
        <f>IF(N473="sníž. přenesená",J473,0)</f>
        <v>0</v>
      </c>
      <c r="BI473" s="237">
        <f>IF(N473="nulová",J473,0)</f>
        <v>0</v>
      </c>
      <c r="BJ473" s="16" t="s">
        <v>89</v>
      </c>
      <c r="BK473" s="237">
        <f>ROUND(I473*H473,2)</f>
        <v>0</v>
      </c>
      <c r="BL473" s="16" t="s">
        <v>240</v>
      </c>
      <c r="BM473" s="236" t="s">
        <v>717</v>
      </c>
    </row>
    <row r="474" s="14" customFormat="1">
      <c r="A474" s="14"/>
      <c r="B474" s="250"/>
      <c r="C474" s="251"/>
      <c r="D474" s="240" t="s">
        <v>161</v>
      </c>
      <c r="E474" s="252" t="s">
        <v>1</v>
      </c>
      <c r="F474" s="253" t="s">
        <v>374</v>
      </c>
      <c r="G474" s="251"/>
      <c r="H474" s="252" t="s">
        <v>1</v>
      </c>
      <c r="I474" s="254"/>
      <c r="J474" s="251"/>
      <c r="K474" s="251"/>
      <c r="L474" s="255"/>
      <c r="M474" s="256"/>
      <c r="N474" s="257"/>
      <c r="O474" s="257"/>
      <c r="P474" s="257"/>
      <c r="Q474" s="257"/>
      <c r="R474" s="257"/>
      <c r="S474" s="257"/>
      <c r="T474" s="25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9" t="s">
        <v>161</v>
      </c>
      <c r="AU474" s="259" t="s">
        <v>89</v>
      </c>
      <c r="AV474" s="14" t="s">
        <v>83</v>
      </c>
      <c r="AW474" s="14" t="s">
        <v>32</v>
      </c>
      <c r="AX474" s="14" t="s">
        <v>76</v>
      </c>
      <c r="AY474" s="259" t="s">
        <v>151</v>
      </c>
    </row>
    <row r="475" s="13" customFormat="1">
      <c r="A475" s="13"/>
      <c r="B475" s="238"/>
      <c r="C475" s="239"/>
      <c r="D475" s="240" t="s">
        <v>161</v>
      </c>
      <c r="E475" s="241" t="s">
        <v>1</v>
      </c>
      <c r="F475" s="242" t="s">
        <v>552</v>
      </c>
      <c r="G475" s="239"/>
      <c r="H475" s="243">
        <v>3.5449999999999999</v>
      </c>
      <c r="I475" s="244"/>
      <c r="J475" s="239"/>
      <c r="K475" s="239"/>
      <c r="L475" s="245"/>
      <c r="M475" s="246"/>
      <c r="N475" s="247"/>
      <c r="O475" s="247"/>
      <c r="P475" s="247"/>
      <c r="Q475" s="247"/>
      <c r="R475" s="247"/>
      <c r="S475" s="247"/>
      <c r="T475" s="24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9" t="s">
        <v>161</v>
      </c>
      <c r="AU475" s="249" t="s">
        <v>89</v>
      </c>
      <c r="AV475" s="13" t="s">
        <v>89</v>
      </c>
      <c r="AW475" s="13" t="s">
        <v>32</v>
      </c>
      <c r="AX475" s="13" t="s">
        <v>76</v>
      </c>
      <c r="AY475" s="249" t="s">
        <v>151</v>
      </c>
    </row>
    <row r="476" s="13" customFormat="1">
      <c r="A476" s="13"/>
      <c r="B476" s="238"/>
      <c r="C476" s="239"/>
      <c r="D476" s="240" t="s">
        <v>161</v>
      </c>
      <c r="E476" s="241" t="s">
        <v>1</v>
      </c>
      <c r="F476" s="242" t="s">
        <v>553</v>
      </c>
      <c r="G476" s="239"/>
      <c r="H476" s="243">
        <v>6.6600000000000001</v>
      </c>
      <c r="I476" s="244"/>
      <c r="J476" s="239"/>
      <c r="K476" s="239"/>
      <c r="L476" s="245"/>
      <c r="M476" s="246"/>
      <c r="N476" s="247"/>
      <c r="O476" s="247"/>
      <c r="P476" s="247"/>
      <c r="Q476" s="247"/>
      <c r="R476" s="247"/>
      <c r="S476" s="247"/>
      <c r="T476" s="24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9" t="s">
        <v>161</v>
      </c>
      <c r="AU476" s="249" t="s">
        <v>89</v>
      </c>
      <c r="AV476" s="13" t="s">
        <v>89</v>
      </c>
      <c r="AW476" s="13" t="s">
        <v>32</v>
      </c>
      <c r="AX476" s="13" t="s">
        <v>76</v>
      </c>
      <c r="AY476" s="249" t="s">
        <v>151</v>
      </c>
    </row>
    <row r="477" s="2" customFormat="1" ht="16.5" customHeight="1">
      <c r="A477" s="37"/>
      <c r="B477" s="38"/>
      <c r="C477" s="225" t="s">
        <v>718</v>
      </c>
      <c r="D477" s="225" t="s">
        <v>154</v>
      </c>
      <c r="E477" s="226" t="s">
        <v>719</v>
      </c>
      <c r="F477" s="227" t="s">
        <v>720</v>
      </c>
      <c r="G477" s="228" t="s">
        <v>204</v>
      </c>
      <c r="H477" s="229">
        <v>23.059999999999999</v>
      </c>
      <c r="I477" s="230"/>
      <c r="J477" s="231">
        <f>ROUND(I477*H477,2)</f>
        <v>0</v>
      </c>
      <c r="K477" s="227" t="s">
        <v>158</v>
      </c>
      <c r="L477" s="43"/>
      <c r="M477" s="232" t="s">
        <v>1</v>
      </c>
      <c r="N477" s="233" t="s">
        <v>42</v>
      </c>
      <c r="O477" s="90"/>
      <c r="P477" s="234">
        <f>O477*H477</f>
        <v>0</v>
      </c>
      <c r="Q477" s="234">
        <v>3.0000000000000001E-05</v>
      </c>
      <c r="R477" s="234">
        <f>Q477*H477</f>
        <v>0.00069180000000000001</v>
      </c>
      <c r="S477" s="234">
        <v>0</v>
      </c>
      <c r="T477" s="235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6" t="s">
        <v>240</v>
      </c>
      <c r="AT477" s="236" t="s">
        <v>154</v>
      </c>
      <c r="AU477" s="236" t="s">
        <v>89</v>
      </c>
      <c r="AY477" s="16" t="s">
        <v>151</v>
      </c>
      <c r="BE477" s="237">
        <f>IF(N477="základní",J477,0)</f>
        <v>0</v>
      </c>
      <c r="BF477" s="237">
        <f>IF(N477="snížená",J477,0)</f>
        <v>0</v>
      </c>
      <c r="BG477" s="237">
        <f>IF(N477="zákl. přenesená",J477,0)</f>
        <v>0</v>
      </c>
      <c r="BH477" s="237">
        <f>IF(N477="sníž. přenesená",J477,0)</f>
        <v>0</v>
      </c>
      <c r="BI477" s="237">
        <f>IF(N477="nulová",J477,0)</f>
        <v>0</v>
      </c>
      <c r="BJ477" s="16" t="s">
        <v>89</v>
      </c>
      <c r="BK477" s="237">
        <f>ROUND(I477*H477,2)</f>
        <v>0</v>
      </c>
      <c r="BL477" s="16" t="s">
        <v>240</v>
      </c>
      <c r="BM477" s="236" t="s">
        <v>721</v>
      </c>
    </row>
    <row r="478" s="14" customFormat="1">
      <c r="A478" s="14"/>
      <c r="B478" s="250"/>
      <c r="C478" s="251"/>
      <c r="D478" s="240" t="s">
        <v>161</v>
      </c>
      <c r="E478" s="252" t="s">
        <v>1</v>
      </c>
      <c r="F478" s="253" t="s">
        <v>722</v>
      </c>
      <c r="G478" s="251"/>
      <c r="H478" s="252" t="s">
        <v>1</v>
      </c>
      <c r="I478" s="254"/>
      <c r="J478" s="251"/>
      <c r="K478" s="251"/>
      <c r="L478" s="255"/>
      <c r="M478" s="256"/>
      <c r="N478" s="257"/>
      <c r="O478" s="257"/>
      <c r="P478" s="257"/>
      <c r="Q478" s="257"/>
      <c r="R478" s="257"/>
      <c r="S478" s="257"/>
      <c r="T478" s="25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9" t="s">
        <v>161</v>
      </c>
      <c r="AU478" s="259" t="s">
        <v>89</v>
      </c>
      <c r="AV478" s="14" t="s">
        <v>83</v>
      </c>
      <c r="AW478" s="14" t="s">
        <v>32</v>
      </c>
      <c r="AX478" s="14" t="s">
        <v>76</v>
      </c>
      <c r="AY478" s="259" t="s">
        <v>151</v>
      </c>
    </row>
    <row r="479" s="14" customFormat="1">
      <c r="A479" s="14"/>
      <c r="B479" s="250"/>
      <c r="C479" s="251"/>
      <c r="D479" s="240" t="s">
        <v>161</v>
      </c>
      <c r="E479" s="252" t="s">
        <v>1</v>
      </c>
      <c r="F479" s="253" t="s">
        <v>272</v>
      </c>
      <c r="G479" s="251"/>
      <c r="H479" s="252" t="s">
        <v>1</v>
      </c>
      <c r="I479" s="254"/>
      <c r="J479" s="251"/>
      <c r="K479" s="251"/>
      <c r="L479" s="255"/>
      <c r="M479" s="256"/>
      <c r="N479" s="257"/>
      <c r="O479" s="257"/>
      <c r="P479" s="257"/>
      <c r="Q479" s="257"/>
      <c r="R479" s="257"/>
      <c r="S479" s="257"/>
      <c r="T479" s="25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9" t="s">
        <v>161</v>
      </c>
      <c r="AU479" s="259" t="s">
        <v>89</v>
      </c>
      <c r="AV479" s="14" t="s">
        <v>83</v>
      </c>
      <c r="AW479" s="14" t="s">
        <v>32</v>
      </c>
      <c r="AX479" s="14" t="s">
        <v>76</v>
      </c>
      <c r="AY479" s="259" t="s">
        <v>151</v>
      </c>
    </row>
    <row r="480" s="13" customFormat="1">
      <c r="A480" s="13"/>
      <c r="B480" s="238"/>
      <c r="C480" s="239"/>
      <c r="D480" s="240" t="s">
        <v>161</v>
      </c>
      <c r="E480" s="241" t="s">
        <v>1</v>
      </c>
      <c r="F480" s="242" t="s">
        <v>723</v>
      </c>
      <c r="G480" s="239"/>
      <c r="H480" s="243">
        <v>9.8399999999999999</v>
      </c>
      <c r="I480" s="244"/>
      <c r="J480" s="239"/>
      <c r="K480" s="239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161</v>
      </c>
      <c r="AU480" s="249" t="s">
        <v>89</v>
      </c>
      <c r="AV480" s="13" t="s">
        <v>89</v>
      </c>
      <c r="AW480" s="13" t="s">
        <v>32</v>
      </c>
      <c r="AX480" s="13" t="s">
        <v>76</v>
      </c>
      <c r="AY480" s="249" t="s">
        <v>151</v>
      </c>
    </row>
    <row r="481" s="13" customFormat="1">
      <c r="A481" s="13"/>
      <c r="B481" s="238"/>
      <c r="C481" s="239"/>
      <c r="D481" s="240" t="s">
        <v>161</v>
      </c>
      <c r="E481" s="241" t="s">
        <v>1</v>
      </c>
      <c r="F481" s="242" t="s">
        <v>724</v>
      </c>
      <c r="G481" s="239"/>
      <c r="H481" s="243">
        <v>13.220000000000001</v>
      </c>
      <c r="I481" s="244"/>
      <c r="J481" s="239"/>
      <c r="K481" s="239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161</v>
      </c>
      <c r="AU481" s="249" t="s">
        <v>89</v>
      </c>
      <c r="AV481" s="13" t="s">
        <v>89</v>
      </c>
      <c r="AW481" s="13" t="s">
        <v>32</v>
      </c>
      <c r="AX481" s="13" t="s">
        <v>76</v>
      </c>
      <c r="AY481" s="249" t="s">
        <v>151</v>
      </c>
    </row>
    <row r="482" s="2" customFormat="1" ht="16.5" customHeight="1">
      <c r="A482" s="37"/>
      <c r="B482" s="38"/>
      <c r="C482" s="225" t="s">
        <v>725</v>
      </c>
      <c r="D482" s="225" t="s">
        <v>154</v>
      </c>
      <c r="E482" s="226" t="s">
        <v>726</v>
      </c>
      <c r="F482" s="227" t="s">
        <v>727</v>
      </c>
      <c r="G482" s="228" t="s">
        <v>204</v>
      </c>
      <c r="H482" s="229">
        <v>16</v>
      </c>
      <c r="I482" s="230"/>
      <c r="J482" s="231">
        <f>ROUND(I482*H482,2)</f>
        <v>0</v>
      </c>
      <c r="K482" s="227" t="s">
        <v>158</v>
      </c>
      <c r="L482" s="43"/>
      <c r="M482" s="232" t="s">
        <v>1</v>
      </c>
      <c r="N482" s="233" t="s">
        <v>42</v>
      </c>
      <c r="O482" s="90"/>
      <c r="P482" s="234">
        <f>O482*H482</f>
        <v>0</v>
      </c>
      <c r="Q482" s="234">
        <v>0.00010000000000000001</v>
      </c>
      <c r="R482" s="234">
        <f>Q482*H482</f>
        <v>0.0016000000000000001</v>
      </c>
      <c r="S482" s="234">
        <v>0</v>
      </c>
      <c r="T482" s="235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6" t="s">
        <v>240</v>
      </c>
      <c r="AT482" s="236" t="s">
        <v>154</v>
      </c>
      <c r="AU482" s="236" t="s">
        <v>89</v>
      </c>
      <c r="AY482" s="16" t="s">
        <v>151</v>
      </c>
      <c r="BE482" s="237">
        <f>IF(N482="základní",J482,0)</f>
        <v>0</v>
      </c>
      <c r="BF482" s="237">
        <f>IF(N482="snížená",J482,0)</f>
        <v>0</v>
      </c>
      <c r="BG482" s="237">
        <f>IF(N482="zákl. přenesená",J482,0)</f>
        <v>0</v>
      </c>
      <c r="BH482" s="237">
        <f>IF(N482="sníž. přenesená",J482,0)</f>
        <v>0</v>
      </c>
      <c r="BI482" s="237">
        <f>IF(N482="nulová",J482,0)</f>
        <v>0</v>
      </c>
      <c r="BJ482" s="16" t="s">
        <v>89</v>
      </c>
      <c r="BK482" s="237">
        <f>ROUND(I482*H482,2)</f>
        <v>0</v>
      </c>
      <c r="BL482" s="16" t="s">
        <v>240</v>
      </c>
      <c r="BM482" s="236" t="s">
        <v>728</v>
      </c>
    </row>
    <row r="483" s="14" customFormat="1">
      <c r="A483" s="14"/>
      <c r="B483" s="250"/>
      <c r="C483" s="251"/>
      <c r="D483" s="240" t="s">
        <v>161</v>
      </c>
      <c r="E483" s="252" t="s">
        <v>1</v>
      </c>
      <c r="F483" s="253" t="s">
        <v>729</v>
      </c>
      <c r="G483" s="251"/>
      <c r="H483" s="252" t="s">
        <v>1</v>
      </c>
      <c r="I483" s="254"/>
      <c r="J483" s="251"/>
      <c r="K483" s="251"/>
      <c r="L483" s="255"/>
      <c r="M483" s="256"/>
      <c r="N483" s="257"/>
      <c r="O483" s="257"/>
      <c r="P483" s="257"/>
      <c r="Q483" s="257"/>
      <c r="R483" s="257"/>
      <c r="S483" s="257"/>
      <c r="T483" s="25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9" t="s">
        <v>161</v>
      </c>
      <c r="AU483" s="259" t="s">
        <v>89</v>
      </c>
      <c r="AV483" s="14" t="s">
        <v>83</v>
      </c>
      <c r="AW483" s="14" t="s">
        <v>32</v>
      </c>
      <c r="AX483" s="14" t="s">
        <v>76</v>
      </c>
      <c r="AY483" s="259" t="s">
        <v>151</v>
      </c>
    </row>
    <row r="484" s="14" customFormat="1">
      <c r="A484" s="14"/>
      <c r="B484" s="250"/>
      <c r="C484" s="251"/>
      <c r="D484" s="240" t="s">
        <v>161</v>
      </c>
      <c r="E484" s="252" t="s">
        <v>1</v>
      </c>
      <c r="F484" s="253" t="s">
        <v>272</v>
      </c>
      <c r="G484" s="251"/>
      <c r="H484" s="252" t="s">
        <v>1</v>
      </c>
      <c r="I484" s="254"/>
      <c r="J484" s="251"/>
      <c r="K484" s="251"/>
      <c r="L484" s="255"/>
      <c r="M484" s="256"/>
      <c r="N484" s="257"/>
      <c r="O484" s="257"/>
      <c r="P484" s="257"/>
      <c r="Q484" s="257"/>
      <c r="R484" s="257"/>
      <c r="S484" s="257"/>
      <c r="T484" s="25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9" t="s">
        <v>161</v>
      </c>
      <c r="AU484" s="259" t="s">
        <v>89</v>
      </c>
      <c r="AV484" s="14" t="s">
        <v>83</v>
      </c>
      <c r="AW484" s="14" t="s">
        <v>32</v>
      </c>
      <c r="AX484" s="14" t="s">
        <v>76</v>
      </c>
      <c r="AY484" s="259" t="s">
        <v>151</v>
      </c>
    </row>
    <row r="485" s="13" customFormat="1">
      <c r="A485" s="13"/>
      <c r="B485" s="238"/>
      <c r="C485" s="239"/>
      <c r="D485" s="240" t="s">
        <v>161</v>
      </c>
      <c r="E485" s="241" t="s">
        <v>1</v>
      </c>
      <c r="F485" s="242" t="s">
        <v>730</v>
      </c>
      <c r="G485" s="239"/>
      <c r="H485" s="243">
        <v>8</v>
      </c>
      <c r="I485" s="244"/>
      <c r="J485" s="239"/>
      <c r="K485" s="239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161</v>
      </c>
      <c r="AU485" s="249" t="s">
        <v>89</v>
      </c>
      <c r="AV485" s="13" t="s">
        <v>89</v>
      </c>
      <c r="AW485" s="13" t="s">
        <v>32</v>
      </c>
      <c r="AX485" s="13" t="s">
        <v>76</v>
      </c>
      <c r="AY485" s="249" t="s">
        <v>151</v>
      </c>
    </row>
    <row r="486" s="13" customFormat="1">
      <c r="A486" s="13"/>
      <c r="B486" s="238"/>
      <c r="C486" s="239"/>
      <c r="D486" s="240" t="s">
        <v>161</v>
      </c>
      <c r="E486" s="241" t="s">
        <v>1</v>
      </c>
      <c r="F486" s="242" t="s">
        <v>731</v>
      </c>
      <c r="G486" s="239"/>
      <c r="H486" s="243">
        <v>8</v>
      </c>
      <c r="I486" s="244"/>
      <c r="J486" s="239"/>
      <c r="K486" s="239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161</v>
      </c>
      <c r="AU486" s="249" t="s">
        <v>89</v>
      </c>
      <c r="AV486" s="13" t="s">
        <v>89</v>
      </c>
      <c r="AW486" s="13" t="s">
        <v>32</v>
      </c>
      <c r="AX486" s="13" t="s">
        <v>76</v>
      </c>
      <c r="AY486" s="249" t="s">
        <v>151</v>
      </c>
    </row>
    <row r="487" s="2" customFormat="1" ht="24.15" customHeight="1">
      <c r="A487" s="37"/>
      <c r="B487" s="38"/>
      <c r="C487" s="225" t="s">
        <v>732</v>
      </c>
      <c r="D487" s="225" t="s">
        <v>154</v>
      </c>
      <c r="E487" s="226" t="s">
        <v>733</v>
      </c>
      <c r="F487" s="227" t="s">
        <v>734</v>
      </c>
      <c r="G487" s="228" t="s">
        <v>204</v>
      </c>
      <c r="H487" s="229">
        <v>11.529999999999999</v>
      </c>
      <c r="I487" s="230"/>
      <c r="J487" s="231">
        <f>ROUND(I487*H487,2)</f>
        <v>0</v>
      </c>
      <c r="K487" s="227" t="s">
        <v>158</v>
      </c>
      <c r="L487" s="43"/>
      <c r="M487" s="232" t="s">
        <v>1</v>
      </c>
      <c r="N487" s="233" t="s">
        <v>42</v>
      </c>
      <c r="O487" s="90"/>
      <c r="P487" s="234">
        <f>O487*H487</f>
        <v>0</v>
      </c>
      <c r="Q487" s="234">
        <v>0</v>
      </c>
      <c r="R487" s="234">
        <f>Q487*H487</f>
        <v>0</v>
      </c>
      <c r="S487" s="234">
        <v>0</v>
      </c>
      <c r="T487" s="235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36" t="s">
        <v>240</v>
      </c>
      <c r="AT487" s="236" t="s">
        <v>154</v>
      </c>
      <c r="AU487" s="236" t="s">
        <v>89</v>
      </c>
      <c r="AY487" s="16" t="s">
        <v>151</v>
      </c>
      <c r="BE487" s="237">
        <f>IF(N487="základní",J487,0)</f>
        <v>0</v>
      </c>
      <c r="BF487" s="237">
        <f>IF(N487="snížená",J487,0)</f>
        <v>0</v>
      </c>
      <c r="BG487" s="237">
        <f>IF(N487="zákl. přenesená",J487,0)</f>
        <v>0</v>
      </c>
      <c r="BH487" s="237">
        <f>IF(N487="sníž. přenesená",J487,0)</f>
        <v>0</v>
      </c>
      <c r="BI487" s="237">
        <f>IF(N487="nulová",J487,0)</f>
        <v>0</v>
      </c>
      <c r="BJ487" s="16" t="s">
        <v>89</v>
      </c>
      <c r="BK487" s="237">
        <f>ROUND(I487*H487,2)</f>
        <v>0</v>
      </c>
      <c r="BL487" s="16" t="s">
        <v>240</v>
      </c>
      <c r="BM487" s="236" t="s">
        <v>735</v>
      </c>
    </row>
    <row r="488" s="14" customFormat="1">
      <c r="A488" s="14"/>
      <c r="B488" s="250"/>
      <c r="C488" s="251"/>
      <c r="D488" s="240" t="s">
        <v>161</v>
      </c>
      <c r="E488" s="252" t="s">
        <v>1</v>
      </c>
      <c r="F488" s="253" t="s">
        <v>736</v>
      </c>
      <c r="G488" s="251"/>
      <c r="H488" s="252" t="s">
        <v>1</v>
      </c>
      <c r="I488" s="254"/>
      <c r="J488" s="251"/>
      <c r="K488" s="251"/>
      <c r="L488" s="255"/>
      <c r="M488" s="256"/>
      <c r="N488" s="257"/>
      <c r="O488" s="257"/>
      <c r="P488" s="257"/>
      <c r="Q488" s="257"/>
      <c r="R488" s="257"/>
      <c r="S488" s="257"/>
      <c r="T488" s="25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9" t="s">
        <v>161</v>
      </c>
      <c r="AU488" s="259" t="s">
        <v>89</v>
      </c>
      <c r="AV488" s="14" t="s">
        <v>83</v>
      </c>
      <c r="AW488" s="14" t="s">
        <v>32</v>
      </c>
      <c r="AX488" s="14" t="s">
        <v>76</v>
      </c>
      <c r="AY488" s="259" t="s">
        <v>151</v>
      </c>
    </row>
    <row r="489" s="14" customFormat="1">
      <c r="A489" s="14"/>
      <c r="B489" s="250"/>
      <c r="C489" s="251"/>
      <c r="D489" s="240" t="s">
        <v>161</v>
      </c>
      <c r="E489" s="252" t="s">
        <v>1</v>
      </c>
      <c r="F489" s="253" t="s">
        <v>272</v>
      </c>
      <c r="G489" s="251"/>
      <c r="H489" s="252" t="s">
        <v>1</v>
      </c>
      <c r="I489" s="254"/>
      <c r="J489" s="251"/>
      <c r="K489" s="251"/>
      <c r="L489" s="255"/>
      <c r="M489" s="256"/>
      <c r="N489" s="257"/>
      <c r="O489" s="257"/>
      <c r="P489" s="257"/>
      <c r="Q489" s="257"/>
      <c r="R489" s="257"/>
      <c r="S489" s="257"/>
      <c r="T489" s="25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9" t="s">
        <v>161</v>
      </c>
      <c r="AU489" s="259" t="s">
        <v>89</v>
      </c>
      <c r="AV489" s="14" t="s">
        <v>83</v>
      </c>
      <c r="AW489" s="14" t="s">
        <v>32</v>
      </c>
      <c r="AX489" s="14" t="s">
        <v>76</v>
      </c>
      <c r="AY489" s="259" t="s">
        <v>151</v>
      </c>
    </row>
    <row r="490" s="13" customFormat="1">
      <c r="A490" s="13"/>
      <c r="B490" s="238"/>
      <c r="C490" s="239"/>
      <c r="D490" s="240" t="s">
        <v>161</v>
      </c>
      <c r="E490" s="241" t="s">
        <v>1</v>
      </c>
      <c r="F490" s="242" t="s">
        <v>737</v>
      </c>
      <c r="G490" s="239"/>
      <c r="H490" s="243">
        <v>4.9199999999999999</v>
      </c>
      <c r="I490" s="244"/>
      <c r="J490" s="239"/>
      <c r="K490" s="239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161</v>
      </c>
      <c r="AU490" s="249" t="s">
        <v>89</v>
      </c>
      <c r="AV490" s="13" t="s">
        <v>89</v>
      </c>
      <c r="AW490" s="13" t="s">
        <v>32</v>
      </c>
      <c r="AX490" s="13" t="s">
        <v>76</v>
      </c>
      <c r="AY490" s="249" t="s">
        <v>151</v>
      </c>
    </row>
    <row r="491" s="13" customFormat="1">
      <c r="A491" s="13"/>
      <c r="B491" s="238"/>
      <c r="C491" s="239"/>
      <c r="D491" s="240" t="s">
        <v>161</v>
      </c>
      <c r="E491" s="241" t="s">
        <v>1</v>
      </c>
      <c r="F491" s="242" t="s">
        <v>738</v>
      </c>
      <c r="G491" s="239"/>
      <c r="H491" s="243">
        <v>6.6100000000000003</v>
      </c>
      <c r="I491" s="244"/>
      <c r="J491" s="239"/>
      <c r="K491" s="239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161</v>
      </c>
      <c r="AU491" s="249" t="s">
        <v>89</v>
      </c>
      <c r="AV491" s="13" t="s">
        <v>89</v>
      </c>
      <c r="AW491" s="13" t="s">
        <v>32</v>
      </c>
      <c r="AX491" s="13" t="s">
        <v>76</v>
      </c>
      <c r="AY491" s="249" t="s">
        <v>151</v>
      </c>
    </row>
    <row r="492" s="2" customFormat="1" ht="24.15" customHeight="1">
      <c r="A492" s="37"/>
      <c r="B492" s="38"/>
      <c r="C492" s="260" t="s">
        <v>739</v>
      </c>
      <c r="D492" s="260" t="s">
        <v>241</v>
      </c>
      <c r="E492" s="261" t="s">
        <v>740</v>
      </c>
      <c r="F492" s="262" t="s">
        <v>741</v>
      </c>
      <c r="G492" s="263" t="s">
        <v>204</v>
      </c>
      <c r="H492" s="264">
        <v>12.106999999999999</v>
      </c>
      <c r="I492" s="265"/>
      <c r="J492" s="266">
        <f>ROUND(I492*H492,2)</f>
        <v>0</v>
      </c>
      <c r="K492" s="262" t="s">
        <v>233</v>
      </c>
      <c r="L492" s="267"/>
      <c r="M492" s="268" t="s">
        <v>1</v>
      </c>
      <c r="N492" s="269" t="s">
        <v>42</v>
      </c>
      <c r="O492" s="90"/>
      <c r="P492" s="234">
        <f>O492*H492</f>
        <v>0</v>
      </c>
      <c r="Q492" s="234">
        <v>0</v>
      </c>
      <c r="R492" s="234">
        <f>Q492*H492</f>
        <v>0</v>
      </c>
      <c r="S492" s="234">
        <v>0</v>
      </c>
      <c r="T492" s="235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6" t="s">
        <v>352</v>
      </c>
      <c r="AT492" s="236" t="s">
        <v>241</v>
      </c>
      <c r="AU492" s="236" t="s">
        <v>89</v>
      </c>
      <c r="AY492" s="16" t="s">
        <v>151</v>
      </c>
      <c r="BE492" s="237">
        <f>IF(N492="základní",J492,0)</f>
        <v>0</v>
      </c>
      <c r="BF492" s="237">
        <f>IF(N492="snížená",J492,0)</f>
        <v>0</v>
      </c>
      <c r="BG492" s="237">
        <f>IF(N492="zákl. přenesená",J492,0)</f>
        <v>0</v>
      </c>
      <c r="BH492" s="237">
        <f>IF(N492="sníž. přenesená",J492,0)</f>
        <v>0</v>
      </c>
      <c r="BI492" s="237">
        <f>IF(N492="nulová",J492,0)</f>
        <v>0</v>
      </c>
      <c r="BJ492" s="16" t="s">
        <v>89</v>
      </c>
      <c r="BK492" s="237">
        <f>ROUND(I492*H492,2)</f>
        <v>0</v>
      </c>
      <c r="BL492" s="16" t="s">
        <v>240</v>
      </c>
      <c r="BM492" s="236" t="s">
        <v>742</v>
      </c>
    </row>
    <row r="493" s="13" customFormat="1">
      <c r="A493" s="13"/>
      <c r="B493" s="238"/>
      <c r="C493" s="239"/>
      <c r="D493" s="240" t="s">
        <v>161</v>
      </c>
      <c r="E493" s="239"/>
      <c r="F493" s="242" t="s">
        <v>743</v>
      </c>
      <c r="G493" s="239"/>
      <c r="H493" s="243">
        <v>12.106999999999999</v>
      </c>
      <c r="I493" s="244"/>
      <c r="J493" s="239"/>
      <c r="K493" s="239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161</v>
      </c>
      <c r="AU493" s="249" t="s">
        <v>89</v>
      </c>
      <c r="AV493" s="13" t="s">
        <v>89</v>
      </c>
      <c r="AW493" s="13" t="s">
        <v>4</v>
      </c>
      <c r="AX493" s="13" t="s">
        <v>83</v>
      </c>
      <c r="AY493" s="249" t="s">
        <v>151</v>
      </c>
    </row>
    <row r="494" s="2" customFormat="1" ht="24.15" customHeight="1">
      <c r="A494" s="37"/>
      <c r="B494" s="38"/>
      <c r="C494" s="225" t="s">
        <v>744</v>
      </c>
      <c r="D494" s="225" t="s">
        <v>154</v>
      </c>
      <c r="E494" s="226" t="s">
        <v>745</v>
      </c>
      <c r="F494" s="227" t="s">
        <v>746</v>
      </c>
      <c r="G494" s="228" t="s">
        <v>563</v>
      </c>
      <c r="H494" s="270"/>
      <c r="I494" s="230"/>
      <c r="J494" s="231">
        <f>ROUND(I494*H494,2)</f>
        <v>0</v>
      </c>
      <c r="K494" s="227" t="s">
        <v>158</v>
      </c>
      <c r="L494" s="43"/>
      <c r="M494" s="232" t="s">
        <v>1</v>
      </c>
      <c r="N494" s="233" t="s">
        <v>42</v>
      </c>
      <c r="O494" s="90"/>
      <c r="P494" s="234">
        <f>O494*H494</f>
        <v>0</v>
      </c>
      <c r="Q494" s="234">
        <v>0</v>
      </c>
      <c r="R494" s="234">
        <f>Q494*H494</f>
        <v>0</v>
      </c>
      <c r="S494" s="234">
        <v>0</v>
      </c>
      <c r="T494" s="235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6" t="s">
        <v>240</v>
      </c>
      <c r="AT494" s="236" t="s">
        <v>154</v>
      </c>
      <c r="AU494" s="236" t="s">
        <v>89</v>
      </c>
      <c r="AY494" s="16" t="s">
        <v>151</v>
      </c>
      <c r="BE494" s="237">
        <f>IF(N494="základní",J494,0)</f>
        <v>0</v>
      </c>
      <c r="BF494" s="237">
        <f>IF(N494="snížená",J494,0)</f>
        <v>0</v>
      </c>
      <c r="BG494" s="237">
        <f>IF(N494="zákl. přenesená",J494,0)</f>
        <v>0</v>
      </c>
      <c r="BH494" s="237">
        <f>IF(N494="sníž. přenesená",J494,0)</f>
        <v>0</v>
      </c>
      <c r="BI494" s="237">
        <f>IF(N494="nulová",J494,0)</f>
        <v>0</v>
      </c>
      <c r="BJ494" s="16" t="s">
        <v>89</v>
      </c>
      <c r="BK494" s="237">
        <f>ROUND(I494*H494,2)</f>
        <v>0</v>
      </c>
      <c r="BL494" s="16" t="s">
        <v>240</v>
      </c>
      <c r="BM494" s="236" t="s">
        <v>747</v>
      </c>
    </row>
    <row r="495" s="12" customFormat="1" ht="22.8" customHeight="1">
      <c r="A495" s="12"/>
      <c r="B495" s="209"/>
      <c r="C495" s="210"/>
      <c r="D495" s="211" t="s">
        <v>75</v>
      </c>
      <c r="E495" s="223" t="s">
        <v>748</v>
      </c>
      <c r="F495" s="223" t="s">
        <v>749</v>
      </c>
      <c r="G495" s="210"/>
      <c r="H495" s="210"/>
      <c r="I495" s="213"/>
      <c r="J495" s="224">
        <f>BK495</f>
        <v>0</v>
      </c>
      <c r="K495" s="210"/>
      <c r="L495" s="215"/>
      <c r="M495" s="216"/>
      <c r="N495" s="217"/>
      <c r="O495" s="217"/>
      <c r="P495" s="218">
        <f>SUM(P496:P538)</f>
        <v>0</v>
      </c>
      <c r="Q495" s="217"/>
      <c r="R495" s="218">
        <f>SUM(R496:R538)</f>
        <v>0.28875477999999999</v>
      </c>
      <c r="S495" s="217"/>
      <c r="T495" s="219">
        <f>SUM(T496:T538)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20" t="s">
        <v>89</v>
      </c>
      <c r="AT495" s="221" t="s">
        <v>75</v>
      </c>
      <c r="AU495" s="221" t="s">
        <v>83</v>
      </c>
      <c r="AY495" s="220" t="s">
        <v>151</v>
      </c>
      <c r="BK495" s="222">
        <f>SUM(BK496:BK538)</f>
        <v>0</v>
      </c>
    </row>
    <row r="496" s="2" customFormat="1" ht="16.5" customHeight="1">
      <c r="A496" s="37"/>
      <c r="B496" s="38"/>
      <c r="C496" s="225" t="s">
        <v>750</v>
      </c>
      <c r="D496" s="225" t="s">
        <v>154</v>
      </c>
      <c r="E496" s="226" t="s">
        <v>751</v>
      </c>
      <c r="F496" s="227" t="s">
        <v>752</v>
      </c>
      <c r="G496" s="228" t="s">
        <v>179</v>
      </c>
      <c r="H496" s="229">
        <v>67.153999999999996</v>
      </c>
      <c r="I496" s="230"/>
      <c r="J496" s="231">
        <f>ROUND(I496*H496,2)</f>
        <v>0</v>
      </c>
      <c r="K496" s="227" t="s">
        <v>233</v>
      </c>
      <c r="L496" s="43"/>
      <c r="M496" s="232" t="s">
        <v>1</v>
      </c>
      <c r="N496" s="233" t="s">
        <v>42</v>
      </c>
      <c r="O496" s="90"/>
      <c r="P496" s="234">
        <f>O496*H496</f>
        <v>0</v>
      </c>
      <c r="Q496" s="234">
        <v>0.00020000000000000001</v>
      </c>
      <c r="R496" s="234">
        <f>Q496*H496</f>
        <v>0.0134308</v>
      </c>
      <c r="S496" s="234">
        <v>0</v>
      </c>
      <c r="T496" s="235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36" t="s">
        <v>240</v>
      </c>
      <c r="AT496" s="236" t="s">
        <v>154</v>
      </c>
      <c r="AU496" s="236" t="s">
        <v>89</v>
      </c>
      <c r="AY496" s="16" t="s">
        <v>151</v>
      </c>
      <c r="BE496" s="237">
        <f>IF(N496="základní",J496,0)</f>
        <v>0</v>
      </c>
      <c r="BF496" s="237">
        <f>IF(N496="snížená",J496,0)</f>
        <v>0</v>
      </c>
      <c r="BG496" s="237">
        <f>IF(N496="zákl. přenesená",J496,0)</f>
        <v>0</v>
      </c>
      <c r="BH496" s="237">
        <f>IF(N496="sníž. přenesená",J496,0)</f>
        <v>0</v>
      </c>
      <c r="BI496" s="237">
        <f>IF(N496="nulová",J496,0)</f>
        <v>0</v>
      </c>
      <c r="BJ496" s="16" t="s">
        <v>89</v>
      </c>
      <c r="BK496" s="237">
        <f>ROUND(I496*H496,2)</f>
        <v>0</v>
      </c>
      <c r="BL496" s="16" t="s">
        <v>240</v>
      </c>
      <c r="BM496" s="236" t="s">
        <v>753</v>
      </c>
    </row>
    <row r="497" s="14" customFormat="1">
      <c r="A497" s="14"/>
      <c r="B497" s="250"/>
      <c r="C497" s="251"/>
      <c r="D497" s="240" t="s">
        <v>161</v>
      </c>
      <c r="E497" s="252" t="s">
        <v>1</v>
      </c>
      <c r="F497" s="253" t="s">
        <v>371</v>
      </c>
      <c r="G497" s="251"/>
      <c r="H497" s="252" t="s">
        <v>1</v>
      </c>
      <c r="I497" s="254"/>
      <c r="J497" s="251"/>
      <c r="K497" s="251"/>
      <c r="L497" s="255"/>
      <c r="M497" s="256"/>
      <c r="N497" s="257"/>
      <c r="O497" s="257"/>
      <c r="P497" s="257"/>
      <c r="Q497" s="257"/>
      <c r="R497" s="257"/>
      <c r="S497" s="257"/>
      <c r="T497" s="25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9" t="s">
        <v>161</v>
      </c>
      <c r="AU497" s="259" t="s">
        <v>89</v>
      </c>
      <c r="AV497" s="14" t="s">
        <v>83</v>
      </c>
      <c r="AW497" s="14" t="s">
        <v>32</v>
      </c>
      <c r="AX497" s="14" t="s">
        <v>76</v>
      </c>
      <c r="AY497" s="259" t="s">
        <v>151</v>
      </c>
    </row>
    <row r="498" s="13" customFormat="1">
      <c r="A498" s="13"/>
      <c r="B498" s="238"/>
      <c r="C498" s="239"/>
      <c r="D498" s="240" t="s">
        <v>161</v>
      </c>
      <c r="E498" s="241" t="s">
        <v>1</v>
      </c>
      <c r="F498" s="242" t="s">
        <v>575</v>
      </c>
      <c r="G498" s="239"/>
      <c r="H498" s="243">
        <v>6.1130000000000004</v>
      </c>
      <c r="I498" s="244"/>
      <c r="J498" s="239"/>
      <c r="K498" s="239"/>
      <c r="L498" s="245"/>
      <c r="M498" s="246"/>
      <c r="N498" s="247"/>
      <c r="O498" s="247"/>
      <c r="P498" s="247"/>
      <c r="Q498" s="247"/>
      <c r="R498" s="247"/>
      <c r="S498" s="247"/>
      <c r="T498" s="24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9" t="s">
        <v>161</v>
      </c>
      <c r="AU498" s="249" t="s">
        <v>89</v>
      </c>
      <c r="AV498" s="13" t="s">
        <v>89</v>
      </c>
      <c r="AW498" s="13" t="s">
        <v>32</v>
      </c>
      <c r="AX498" s="13" t="s">
        <v>76</v>
      </c>
      <c r="AY498" s="249" t="s">
        <v>151</v>
      </c>
    </row>
    <row r="499" s="13" customFormat="1">
      <c r="A499" s="13"/>
      <c r="B499" s="238"/>
      <c r="C499" s="239"/>
      <c r="D499" s="240" t="s">
        <v>161</v>
      </c>
      <c r="E499" s="241" t="s">
        <v>1</v>
      </c>
      <c r="F499" s="242" t="s">
        <v>576</v>
      </c>
      <c r="G499" s="239"/>
      <c r="H499" s="243">
        <v>3.2469999999999999</v>
      </c>
      <c r="I499" s="244"/>
      <c r="J499" s="239"/>
      <c r="K499" s="239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161</v>
      </c>
      <c r="AU499" s="249" t="s">
        <v>89</v>
      </c>
      <c r="AV499" s="13" t="s">
        <v>89</v>
      </c>
      <c r="AW499" s="13" t="s">
        <v>32</v>
      </c>
      <c r="AX499" s="13" t="s">
        <v>76</v>
      </c>
      <c r="AY499" s="249" t="s">
        <v>151</v>
      </c>
    </row>
    <row r="500" s="14" customFormat="1">
      <c r="A500" s="14"/>
      <c r="B500" s="250"/>
      <c r="C500" s="251"/>
      <c r="D500" s="240" t="s">
        <v>161</v>
      </c>
      <c r="E500" s="252" t="s">
        <v>1</v>
      </c>
      <c r="F500" s="253" t="s">
        <v>360</v>
      </c>
      <c r="G500" s="251"/>
      <c r="H500" s="252" t="s">
        <v>1</v>
      </c>
      <c r="I500" s="254"/>
      <c r="J500" s="251"/>
      <c r="K500" s="251"/>
      <c r="L500" s="255"/>
      <c r="M500" s="256"/>
      <c r="N500" s="257"/>
      <c r="O500" s="257"/>
      <c r="P500" s="257"/>
      <c r="Q500" s="257"/>
      <c r="R500" s="257"/>
      <c r="S500" s="257"/>
      <c r="T500" s="25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9" t="s">
        <v>161</v>
      </c>
      <c r="AU500" s="259" t="s">
        <v>89</v>
      </c>
      <c r="AV500" s="14" t="s">
        <v>83</v>
      </c>
      <c r="AW500" s="14" t="s">
        <v>32</v>
      </c>
      <c r="AX500" s="14" t="s">
        <v>76</v>
      </c>
      <c r="AY500" s="259" t="s">
        <v>151</v>
      </c>
    </row>
    <row r="501" s="13" customFormat="1">
      <c r="A501" s="13"/>
      <c r="B501" s="238"/>
      <c r="C501" s="239"/>
      <c r="D501" s="240" t="s">
        <v>161</v>
      </c>
      <c r="E501" s="241" t="s">
        <v>1</v>
      </c>
      <c r="F501" s="242" t="s">
        <v>577</v>
      </c>
      <c r="G501" s="239"/>
      <c r="H501" s="243">
        <v>12.773999999999999</v>
      </c>
      <c r="I501" s="244"/>
      <c r="J501" s="239"/>
      <c r="K501" s="239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161</v>
      </c>
      <c r="AU501" s="249" t="s">
        <v>89</v>
      </c>
      <c r="AV501" s="13" t="s">
        <v>89</v>
      </c>
      <c r="AW501" s="13" t="s">
        <v>32</v>
      </c>
      <c r="AX501" s="13" t="s">
        <v>76</v>
      </c>
      <c r="AY501" s="249" t="s">
        <v>151</v>
      </c>
    </row>
    <row r="502" s="14" customFormat="1">
      <c r="A502" s="14"/>
      <c r="B502" s="250"/>
      <c r="C502" s="251"/>
      <c r="D502" s="240" t="s">
        <v>161</v>
      </c>
      <c r="E502" s="252" t="s">
        <v>1</v>
      </c>
      <c r="F502" s="253" t="s">
        <v>362</v>
      </c>
      <c r="G502" s="251"/>
      <c r="H502" s="252" t="s">
        <v>1</v>
      </c>
      <c r="I502" s="254"/>
      <c r="J502" s="251"/>
      <c r="K502" s="251"/>
      <c r="L502" s="255"/>
      <c r="M502" s="256"/>
      <c r="N502" s="257"/>
      <c r="O502" s="257"/>
      <c r="P502" s="257"/>
      <c r="Q502" s="257"/>
      <c r="R502" s="257"/>
      <c r="S502" s="257"/>
      <c r="T502" s="258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9" t="s">
        <v>161</v>
      </c>
      <c r="AU502" s="259" t="s">
        <v>89</v>
      </c>
      <c r="AV502" s="14" t="s">
        <v>83</v>
      </c>
      <c r="AW502" s="14" t="s">
        <v>32</v>
      </c>
      <c r="AX502" s="14" t="s">
        <v>76</v>
      </c>
      <c r="AY502" s="259" t="s">
        <v>151</v>
      </c>
    </row>
    <row r="503" s="13" customFormat="1">
      <c r="A503" s="13"/>
      <c r="B503" s="238"/>
      <c r="C503" s="239"/>
      <c r="D503" s="240" t="s">
        <v>161</v>
      </c>
      <c r="E503" s="241" t="s">
        <v>1</v>
      </c>
      <c r="F503" s="242" t="s">
        <v>578</v>
      </c>
      <c r="G503" s="239"/>
      <c r="H503" s="243">
        <v>25.420000000000002</v>
      </c>
      <c r="I503" s="244"/>
      <c r="J503" s="239"/>
      <c r="K503" s="239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161</v>
      </c>
      <c r="AU503" s="249" t="s">
        <v>89</v>
      </c>
      <c r="AV503" s="13" t="s">
        <v>89</v>
      </c>
      <c r="AW503" s="13" t="s">
        <v>32</v>
      </c>
      <c r="AX503" s="13" t="s">
        <v>76</v>
      </c>
      <c r="AY503" s="249" t="s">
        <v>151</v>
      </c>
    </row>
    <row r="504" s="14" customFormat="1">
      <c r="A504" s="14"/>
      <c r="B504" s="250"/>
      <c r="C504" s="251"/>
      <c r="D504" s="240" t="s">
        <v>161</v>
      </c>
      <c r="E504" s="252" t="s">
        <v>1</v>
      </c>
      <c r="F504" s="253" t="s">
        <v>364</v>
      </c>
      <c r="G504" s="251"/>
      <c r="H504" s="252" t="s">
        <v>1</v>
      </c>
      <c r="I504" s="254"/>
      <c r="J504" s="251"/>
      <c r="K504" s="251"/>
      <c r="L504" s="255"/>
      <c r="M504" s="256"/>
      <c r="N504" s="257"/>
      <c r="O504" s="257"/>
      <c r="P504" s="257"/>
      <c r="Q504" s="257"/>
      <c r="R504" s="257"/>
      <c r="S504" s="257"/>
      <c r="T504" s="25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9" t="s">
        <v>161</v>
      </c>
      <c r="AU504" s="259" t="s">
        <v>89</v>
      </c>
      <c r="AV504" s="14" t="s">
        <v>83</v>
      </c>
      <c r="AW504" s="14" t="s">
        <v>32</v>
      </c>
      <c r="AX504" s="14" t="s">
        <v>76</v>
      </c>
      <c r="AY504" s="259" t="s">
        <v>151</v>
      </c>
    </row>
    <row r="505" s="13" customFormat="1">
      <c r="A505" s="13"/>
      <c r="B505" s="238"/>
      <c r="C505" s="239"/>
      <c r="D505" s="240" t="s">
        <v>161</v>
      </c>
      <c r="E505" s="241" t="s">
        <v>1</v>
      </c>
      <c r="F505" s="242" t="s">
        <v>579</v>
      </c>
      <c r="G505" s="239"/>
      <c r="H505" s="243">
        <v>19.600000000000001</v>
      </c>
      <c r="I505" s="244"/>
      <c r="J505" s="239"/>
      <c r="K505" s="239"/>
      <c r="L505" s="245"/>
      <c r="M505" s="246"/>
      <c r="N505" s="247"/>
      <c r="O505" s="247"/>
      <c r="P505" s="247"/>
      <c r="Q505" s="247"/>
      <c r="R505" s="247"/>
      <c r="S505" s="247"/>
      <c r="T505" s="24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9" t="s">
        <v>161</v>
      </c>
      <c r="AU505" s="249" t="s">
        <v>89</v>
      </c>
      <c r="AV505" s="13" t="s">
        <v>89</v>
      </c>
      <c r="AW505" s="13" t="s">
        <v>32</v>
      </c>
      <c r="AX505" s="13" t="s">
        <v>76</v>
      </c>
      <c r="AY505" s="249" t="s">
        <v>151</v>
      </c>
    </row>
    <row r="506" s="2" customFormat="1" ht="16.5" customHeight="1">
      <c r="A506" s="37"/>
      <c r="B506" s="38"/>
      <c r="C506" s="225" t="s">
        <v>754</v>
      </c>
      <c r="D506" s="225" t="s">
        <v>154</v>
      </c>
      <c r="E506" s="226" t="s">
        <v>755</v>
      </c>
      <c r="F506" s="227" t="s">
        <v>756</v>
      </c>
      <c r="G506" s="228" t="s">
        <v>204</v>
      </c>
      <c r="H506" s="229">
        <v>68.950000000000003</v>
      </c>
      <c r="I506" s="230"/>
      <c r="J506" s="231">
        <f>ROUND(I506*H506,2)</f>
        <v>0</v>
      </c>
      <c r="K506" s="227" t="s">
        <v>158</v>
      </c>
      <c r="L506" s="43"/>
      <c r="M506" s="232" t="s">
        <v>1</v>
      </c>
      <c r="N506" s="233" t="s">
        <v>42</v>
      </c>
      <c r="O506" s="90"/>
      <c r="P506" s="234">
        <f>O506*H506</f>
        <v>0</v>
      </c>
      <c r="Q506" s="234">
        <v>1.0000000000000001E-05</v>
      </c>
      <c r="R506" s="234">
        <f>Q506*H506</f>
        <v>0.00068950000000000012</v>
      </c>
      <c r="S506" s="234">
        <v>0</v>
      </c>
      <c r="T506" s="235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6" t="s">
        <v>240</v>
      </c>
      <c r="AT506" s="236" t="s">
        <v>154</v>
      </c>
      <c r="AU506" s="236" t="s">
        <v>89</v>
      </c>
      <c r="AY506" s="16" t="s">
        <v>151</v>
      </c>
      <c r="BE506" s="237">
        <f>IF(N506="základní",J506,0)</f>
        <v>0</v>
      </c>
      <c r="BF506" s="237">
        <f>IF(N506="snížená",J506,0)</f>
        <v>0</v>
      </c>
      <c r="BG506" s="237">
        <f>IF(N506="zákl. přenesená",J506,0)</f>
        <v>0</v>
      </c>
      <c r="BH506" s="237">
        <f>IF(N506="sníž. přenesená",J506,0)</f>
        <v>0</v>
      </c>
      <c r="BI506" s="237">
        <f>IF(N506="nulová",J506,0)</f>
        <v>0</v>
      </c>
      <c r="BJ506" s="16" t="s">
        <v>89</v>
      </c>
      <c r="BK506" s="237">
        <f>ROUND(I506*H506,2)</f>
        <v>0</v>
      </c>
      <c r="BL506" s="16" t="s">
        <v>240</v>
      </c>
      <c r="BM506" s="236" t="s">
        <v>757</v>
      </c>
    </row>
    <row r="507" s="14" customFormat="1">
      <c r="A507" s="14"/>
      <c r="B507" s="250"/>
      <c r="C507" s="251"/>
      <c r="D507" s="240" t="s">
        <v>161</v>
      </c>
      <c r="E507" s="252" t="s">
        <v>1</v>
      </c>
      <c r="F507" s="253" t="s">
        <v>371</v>
      </c>
      <c r="G507" s="251"/>
      <c r="H507" s="252" t="s">
        <v>1</v>
      </c>
      <c r="I507" s="254"/>
      <c r="J507" s="251"/>
      <c r="K507" s="251"/>
      <c r="L507" s="255"/>
      <c r="M507" s="256"/>
      <c r="N507" s="257"/>
      <c r="O507" s="257"/>
      <c r="P507" s="257"/>
      <c r="Q507" s="257"/>
      <c r="R507" s="257"/>
      <c r="S507" s="257"/>
      <c r="T507" s="25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9" t="s">
        <v>161</v>
      </c>
      <c r="AU507" s="259" t="s">
        <v>89</v>
      </c>
      <c r="AV507" s="14" t="s">
        <v>83</v>
      </c>
      <c r="AW507" s="14" t="s">
        <v>32</v>
      </c>
      <c r="AX507" s="14" t="s">
        <v>76</v>
      </c>
      <c r="AY507" s="259" t="s">
        <v>151</v>
      </c>
    </row>
    <row r="508" s="13" customFormat="1">
      <c r="A508" s="13"/>
      <c r="B508" s="238"/>
      <c r="C508" s="239"/>
      <c r="D508" s="240" t="s">
        <v>161</v>
      </c>
      <c r="E508" s="241" t="s">
        <v>1</v>
      </c>
      <c r="F508" s="242" t="s">
        <v>758</v>
      </c>
      <c r="G508" s="239"/>
      <c r="H508" s="243">
        <v>12.970000000000001</v>
      </c>
      <c r="I508" s="244"/>
      <c r="J508" s="239"/>
      <c r="K508" s="239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161</v>
      </c>
      <c r="AU508" s="249" t="s">
        <v>89</v>
      </c>
      <c r="AV508" s="13" t="s">
        <v>89</v>
      </c>
      <c r="AW508" s="13" t="s">
        <v>32</v>
      </c>
      <c r="AX508" s="13" t="s">
        <v>76</v>
      </c>
      <c r="AY508" s="249" t="s">
        <v>151</v>
      </c>
    </row>
    <row r="509" s="14" customFormat="1">
      <c r="A509" s="14"/>
      <c r="B509" s="250"/>
      <c r="C509" s="251"/>
      <c r="D509" s="240" t="s">
        <v>161</v>
      </c>
      <c r="E509" s="252" t="s">
        <v>1</v>
      </c>
      <c r="F509" s="253" t="s">
        <v>360</v>
      </c>
      <c r="G509" s="251"/>
      <c r="H509" s="252" t="s">
        <v>1</v>
      </c>
      <c r="I509" s="254"/>
      <c r="J509" s="251"/>
      <c r="K509" s="251"/>
      <c r="L509" s="255"/>
      <c r="M509" s="256"/>
      <c r="N509" s="257"/>
      <c r="O509" s="257"/>
      <c r="P509" s="257"/>
      <c r="Q509" s="257"/>
      <c r="R509" s="257"/>
      <c r="S509" s="257"/>
      <c r="T509" s="25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9" t="s">
        <v>161</v>
      </c>
      <c r="AU509" s="259" t="s">
        <v>89</v>
      </c>
      <c r="AV509" s="14" t="s">
        <v>83</v>
      </c>
      <c r="AW509" s="14" t="s">
        <v>32</v>
      </c>
      <c r="AX509" s="14" t="s">
        <v>76</v>
      </c>
      <c r="AY509" s="259" t="s">
        <v>151</v>
      </c>
    </row>
    <row r="510" s="13" customFormat="1">
      <c r="A510" s="13"/>
      <c r="B510" s="238"/>
      <c r="C510" s="239"/>
      <c r="D510" s="240" t="s">
        <v>161</v>
      </c>
      <c r="E510" s="241" t="s">
        <v>1</v>
      </c>
      <c r="F510" s="242" t="s">
        <v>759</v>
      </c>
      <c r="G510" s="239"/>
      <c r="H510" s="243">
        <v>17.399999999999999</v>
      </c>
      <c r="I510" s="244"/>
      <c r="J510" s="239"/>
      <c r="K510" s="239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161</v>
      </c>
      <c r="AU510" s="249" t="s">
        <v>89</v>
      </c>
      <c r="AV510" s="13" t="s">
        <v>89</v>
      </c>
      <c r="AW510" s="13" t="s">
        <v>32</v>
      </c>
      <c r="AX510" s="13" t="s">
        <v>76</v>
      </c>
      <c r="AY510" s="249" t="s">
        <v>151</v>
      </c>
    </row>
    <row r="511" s="14" customFormat="1">
      <c r="A511" s="14"/>
      <c r="B511" s="250"/>
      <c r="C511" s="251"/>
      <c r="D511" s="240" t="s">
        <v>161</v>
      </c>
      <c r="E511" s="252" t="s">
        <v>1</v>
      </c>
      <c r="F511" s="253" t="s">
        <v>362</v>
      </c>
      <c r="G511" s="251"/>
      <c r="H511" s="252" t="s">
        <v>1</v>
      </c>
      <c r="I511" s="254"/>
      <c r="J511" s="251"/>
      <c r="K511" s="251"/>
      <c r="L511" s="255"/>
      <c r="M511" s="256"/>
      <c r="N511" s="257"/>
      <c r="O511" s="257"/>
      <c r="P511" s="257"/>
      <c r="Q511" s="257"/>
      <c r="R511" s="257"/>
      <c r="S511" s="257"/>
      <c r="T511" s="25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9" t="s">
        <v>161</v>
      </c>
      <c r="AU511" s="259" t="s">
        <v>89</v>
      </c>
      <c r="AV511" s="14" t="s">
        <v>83</v>
      </c>
      <c r="AW511" s="14" t="s">
        <v>32</v>
      </c>
      <c r="AX511" s="14" t="s">
        <v>76</v>
      </c>
      <c r="AY511" s="259" t="s">
        <v>151</v>
      </c>
    </row>
    <row r="512" s="13" customFormat="1">
      <c r="A512" s="13"/>
      <c r="B512" s="238"/>
      <c r="C512" s="239"/>
      <c r="D512" s="240" t="s">
        <v>161</v>
      </c>
      <c r="E512" s="241" t="s">
        <v>1</v>
      </c>
      <c r="F512" s="242" t="s">
        <v>760</v>
      </c>
      <c r="G512" s="239"/>
      <c r="H512" s="243">
        <v>20.760000000000002</v>
      </c>
      <c r="I512" s="244"/>
      <c r="J512" s="239"/>
      <c r="K512" s="239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161</v>
      </c>
      <c r="AU512" s="249" t="s">
        <v>89</v>
      </c>
      <c r="AV512" s="13" t="s">
        <v>89</v>
      </c>
      <c r="AW512" s="13" t="s">
        <v>32</v>
      </c>
      <c r="AX512" s="13" t="s">
        <v>76</v>
      </c>
      <c r="AY512" s="249" t="s">
        <v>151</v>
      </c>
    </row>
    <row r="513" s="14" customFormat="1">
      <c r="A513" s="14"/>
      <c r="B513" s="250"/>
      <c r="C513" s="251"/>
      <c r="D513" s="240" t="s">
        <v>161</v>
      </c>
      <c r="E513" s="252" t="s">
        <v>1</v>
      </c>
      <c r="F513" s="253" t="s">
        <v>364</v>
      </c>
      <c r="G513" s="251"/>
      <c r="H513" s="252" t="s">
        <v>1</v>
      </c>
      <c r="I513" s="254"/>
      <c r="J513" s="251"/>
      <c r="K513" s="251"/>
      <c r="L513" s="255"/>
      <c r="M513" s="256"/>
      <c r="N513" s="257"/>
      <c r="O513" s="257"/>
      <c r="P513" s="257"/>
      <c r="Q513" s="257"/>
      <c r="R513" s="257"/>
      <c r="S513" s="257"/>
      <c r="T513" s="25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9" t="s">
        <v>161</v>
      </c>
      <c r="AU513" s="259" t="s">
        <v>89</v>
      </c>
      <c r="AV513" s="14" t="s">
        <v>83</v>
      </c>
      <c r="AW513" s="14" t="s">
        <v>32</v>
      </c>
      <c r="AX513" s="14" t="s">
        <v>76</v>
      </c>
      <c r="AY513" s="259" t="s">
        <v>151</v>
      </c>
    </row>
    <row r="514" s="13" customFormat="1">
      <c r="A514" s="13"/>
      <c r="B514" s="238"/>
      <c r="C514" s="239"/>
      <c r="D514" s="240" t="s">
        <v>161</v>
      </c>
      <c r="E514" s="241" t="s">
        <v>1</v>
      </c>
      <c r="F514" s="242" t="s">
        <v>761</v>
      </c>
      <c r="G514" s="239"/>
      <c r="H514" s="243">
        <v>17.82</v>
      </c>
      <c r="I514" s="244"/>
      <c r="J514" s="239"/>
      <c r="K514" s="239"/>
      <c r="L514" s="245"/>
      <c r="M514" s="246"/>
      <c r="N514" s="247"/>
      <c r="O514" s="247"/>
      <c r="P514" s="247"/>
      <c r="Q514" s="247"/>
      <c r="R514" s="247"/>
      <c r="S514" s="247"/>
      <c r="T514" s="24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9" t="s">
        <v>161</v>
      </c>
      <c r="AU514" s="249" t="s">
        <v>89</v>
      </c>
      <c r="AV514" s="13" t="s">
        <v>89</v>
      </c>
      <c r="AW514" s="13" t="s">
        <v>32</v>
      </c>
      <c r="AX514" s="13" t="s">
        <v>76</v>
      </c>
      <c r="AY514" s="249" t="s">
        <v>151</v>
      </c>
    </row>
    <row r="515" s="2" customFormat="1" ht="16.5" customHeight="1">
      <c r="A515" s="37"/>
      <c r="B515" s="38"/>
      <c r="C515" s="260" t="s">
        <v>762</v>
      </c>
      <c r="D515" s="260" t="s">
        <v>241</v>
      </c>
      <c r="E515" s="261" t="s">
        <v>763</v>
      </c>
      <c r="F515" s="262" t="s">
        <v>764</v>
      </c>
      <c r="G515" s="263" t="s">
        <v>204</v>
      </c>
      <c r="H515" s="264">
        <v>74.465999999999994</v>
      </c>
      <c r="I515" s="265"/>
      <c r="J515" s="266">
        <f>ROUND(I515*H515,2)</f>
        <v>0</v>
      </c>
      <c r="K515" s="262" t="s">
        <v>158</v>
      </c>
      <c r="L515" s="267"/>
      <c r="M515" s="268" t="s">
        <v>1</v>
      </c>
      <c r="N515" s="269" t="s">
        <v>42</v>
      </c>
      <c r="O515" s="90"/>
      <c r="P515" s="234">
        <f>O515*H515</f>
        <v>0</v>
      </c>
      <c r="Q515" s="234">
        <v>0.00035</v>
      </c>
      <c r="R515" s="234">
        <f>Q515*H515</f>
        <v>0.026063099999999999</v>
      </c>
      <c r="S515" s="234">
        <v>0</v>
      </c>
      <c r="T515" s="235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6" t="s">
        <v>352</v>
      </c>
      <c r="AT515" s="236" t="s">
        <v>241</v>
      </c>
      <c r="AU515" s="236" t="s">
        <v>89</v>
      </c>
      <c r="AY515" s="16" t="s">
        <v>151</v>
      </c>
      <c r="BE515" s="237">
        <f>IF(N515="základní",J515,0)</f>
        <v>0</v>
      </c>
      <c r="BF515" s="237">
        <f>IF(N515="snížená",J515,0)</f>
        <v>0</v>
      </c>
      <c r="BG515" s="237">
        <f>IF(N515="zákl. přenesená",J515,0)</f>
        <v>0</v>
      </c>
      <c r="BH515" s="237">
        <f>IF(N515="sníž. přenesená",J515,0)</f>
        <v>0</v>
      </c>
      <c r="BI515" s="237">
        <f>IF(N515="nulová",J515,0)</f>
        <v>0</v>
      </c>
      <c r="BJ515" s="16" t="s">
        <v>89</v>
      </c>
      <c r="BK515" s="237">
        <f>ROUND(I515*H515,2)</f>
        <v>0</v>
      </c>
      <c r="BL515" s="16" t="s">
        <v>240</v>
      </c>
      <c r="BM515" s="236" t="s">
        <v>765</v>
      </c>
    </row>
    <row r="516" s="13" customFormat="1">
      <c r="A516" s="13"/>
      <c r="B516" s="238"/>
      <c r="C516" s="239"/>
      <c r="D516" s="240" t="s">
        <v>161</v>
      </c>
      <c r="E516" s="239"/>
      <c r="F516" s="242" t="s">
        <v>766</v>
      </c>
      <c r="G516" s="239"/>
      <c r="H516" s="243">
        <v>74.465999999999994</v>
      </c>
      <c r="I516" s="244"/>
      <c r="J516" s="239"/>
      <c r="K516" s="239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161</v>
      </c>
      <c r="AU516" s="249" t="s">
        <v>89</v>
      </c>
      <c r="AV516" s="13" t="s">
        <v>89</v>
      </c>
      <c r="AW516" s="13" t="s">
        <v>4</v>
      </c>
      <c r="AX516" s="13" t="s">
        <v>83</v>
      </c>
      <c r="AY516" s="249" t="s">
        <v>151</v>
      </c>
    </row>
    <row r="517" s="2" customFormat="1" ht="16.5" customHeight="1">
      <c r="A517" s="37"/>
      <c r="B517" s="38"/>
      <c r="C517" s="225" t="s">
        <v>767</v>
      </c>
      <c r="D517" s="225" t="s">
        <v>154</v>
      </c>
      <c r="E517" s="226" t="s">
        <v>768</v>
      </c>
      <c r="F517" s="227" t="s">
        <v>769</v>
      </c>
      <c r="G517" s="228" t="s">
        <v>179</v>
      </c>
      <c r="H517" s="229">
        <v>67.153999999999996</v>
      </c>
      <c r="I517" s="230"/>
      <c r="J517" s="231">
        <f>ROUND(I517*H517,2)</f>
        <v>0</v>
      </c>
      <c r="K517" s="227" t="s">
        <v>158</v>
      </c>
      <c r="L517" s="43"/>
      <c r="M517" s="232" t="s">
        <v>1</v>
      </c>
      <c r="N517" s="233" t="s">
        <v>42</v>
      </c>
      <c r="O517" s="90"/>
      <c r="P517" s="234">
        <f>O517*H517</f>
        <v>0</v>
      </c>
      <c r="Q517" s="234">
        <v>0.00069999999999999999</v>
      </c>
      <c r="R517" s="234">
        <f>Q517*H517</f>
        <v>0.047007799999999995</v>
      </c>
      <c r="S517" s="234">
        <v>0</v>
      </c>
      <c r="T517" s="235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6" t="s">
        <v>240</v>
      </c>
      <c r="AT517" s="236" t="s">
        <v>154</v>
      </c>
      <c r="AU517" s="236" t="s">
        <v>89</v>
      </c>
      <c r="AY517" s="16" t="s">
        <v>151</v>
      </c>
      <c r="BE517" s="237">
        <f>IF(N517="základní",J517,0)</f>
        <v>0</v>
      </c>
      <c r="BF517" s="237">
        <f>IF(N517="snížená",J517,0)</f>
        <v>0</v>
      </c>
      <c r="BG517" s="237">
        <f>IF(N517="zákl. přenesená",J517,0)</f>
        <v>0</v>
      </c>
      <c r="BH517" s="237">
        <f>IF(N517="sníž. přenesená",J517,0)</f>
        <v>0</v>
      </c>
      <c r="BI517" s="237">
        <f>IF(N517="nulová",J517,0)</f>
        <v>0</v>
      </c>
      <c r="BJ517" s="16" t="s">
        <v>89</v>
      </c>
      <c r="BK517" s="237">
        <f>ROUND(I517*H517,2)</f>
        <v>0</v>
      </c>
      <c r="BL517" s="16" t="s">
        <v>240</v>
      </c>
      <c r="BM517" s="236" t="s">
        <v>770</v>
      </c>
    </row>
    <row r="518" s="14" customFormat="1">
      <c r="A518" s="14"/>
      <c r="B518" s="250"/>
      <c r="C518" s="251"/>
      <c r="D518" s="240" t="s">
        <v>161</v>
      </c>
      <c r="E518" s="252" t="s">
        <v>1</v>
      </c>
      <c r="F518" s="253" t="s">
        <v>371</v>
      </c>
      <c r="G518" s="251"/>
      <c r="H518" s="252" t="s">
        <v>1</v>
      </c>
      <c r="I518" s="254"/>
      <c r="J518" s="251"/>
      <c r="K518" s="251"/>
      <c r="L518" s="255"/>
      <c r="M518" s="256"/>
      <c r="N518" s="257"/>
      <c r="O518" s="257"/>
      <c r="P518" s="257"/>
      <c r="Q518" s="257"/>
      <c r="R518" s="257"/>
      <c r="S518" s="257"/>
      <c r="T518" s="25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9" t="s">
        <v>161</v>
      </c>
      <c r="AU518" s="259" t="s">
        <v>89</v>
      </c>
      <c r="AV518" s="14" t="s">
        <v>83</v>
      </c>
      <c r="AW518" s="14" t="s">
        <v>32</v>
      </c>
      <c r="AX518" s="14" t="s">
        <v>76</v>
      </c>
      <c r="AY518" s="259" t="s">
        <v>151</v>
      </c>
    </row>
    <row r="519" s="13" customFormat="1">
      <c r="A519" s="13"/>
      <c r="B519" s="238"/>
      <c r="C519" s="239"/>
      <c r="D519" s="240" t="s">
        <v>161</v>
      </c>
      <c r="E519" s="241" t="s">
        <v>1</v>
      </c>
      <c r="F519" s="242" t="s">
        <v>575</v>
      </c>
      <c r="G519" s="239"/>
      <c r="H519" s="243">
        <v>6.1130000000000004</v>
      </c>
      <c r="I519" s="244"/>
      <c r="J519" s="239"/>
      <c r="K519" s="239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161</v>
      </c>
      <c r="AU519" s="249" t="s">
        <v>89</v>
      </c>
      <c r="AV519" s="13" t="s">
        <v>89</v>
      </c>
      <c r="AW519" s="13" t="s">
        <v>32</v>
      </c>
      <c r="AX519" s="13" t="s">
        <v>76</v>
      </c>
      <c r="AY519" s="249" t="s">
        <v>151</v>
      </c>
    </row>
    <row r="520" s="13" customFormat="1">
      <c r="A520" s="13"/>
      <c r="B520" s="238"/>
      <c r="C520" s="239"/>
      <c r="D520" s="240" t="s">
        <v>161</v>
      </c>
      <c r="E520" s="241" t="s">
        <v>1</v>
      </c>
      <c r="F520" s="242" t="s">
        <v>576</v>
      </c>
      <c r="G520" s="239"/>
      <c r="H520" s="243">
        <v>3.2469999999999999</v>
      </c>
      <c r="I520" s="244"/>
      <c r="J520" s="239"/>
      <c r="K520" s="239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161</v>
      </c>
      <c r="AU520" s="249" t="s">
        <v>89</v>
      </c>
      <c r="AV520" s="13" t="s">
        <v>89</v>
      </c>
      <c r="AW520" s="13" t="s">
        <v>32</v>
      </c>
      <c r="AX520" s="13" t="s">
        <v>76</v>
      </c>
      <c r="AY520" s="249" t="s">
        <v>151</v>
      </c>
    </row>
    <row r="521" s="14" customFormat="1">
      <c r="A521" s="14"/>
      <c r="B521" s="250"/>
      <c r="C521" s="251"/>
      <c r="D521" s="240" t="s">
        <v>161</v>
      </c>
      <c r="E521" s="252" t="s">
        <v>1</v>
      </c>
      <c r="F521" s="253" t="s">
        <v>272</v>
      </c>
      <c r="G521" s="251"/>
      <c r="H521" s="252" t="s">
        <v>1</v>
      </c>
      <c r="I521" s="254"/>
      <c r="J521" s="251"/>
      <c r="K521" s="251"/>
      <c r="L521" s="255"/>
      <c r="M521" s="256"/>
      <c r="N521" s="257"/>
      <c r="O521" s="257"/>
      <c r="P521" s="257"/>
      <c r="Q521" s="257"/>
      <c r="R521" s="257"/>
      <c r="S521" s="257"/>
      <c r="T521" s="258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9" t="s">
        <v>161</v>
      </c>
      <c r="AU521" s="259" t="s">
        <v>89</v>
      </c>
      <c r="AV521" s="14" t="s">
        <v>83</v>
      </c>
      <c r="AW521" s="14" t="s">
        <v>32</v>
      </c>
      <c r="AX521" s="14" t="s">
        <v>76</v>
      </c>
      <c r="AY521" s="259" t="s">
        <v>151</v>
      </c>
    </row>
    <row r="522" s="14" customFormat="1">
      <c r="A522" s="14"/>
      <c r="B522" s="250"/>
      <c r="C522" s="251"/>
      <c r="D522" s="240" t="s">
        <v>161</v>
      </c>
      <c r="E522" s="252" t="s">
        <v>1</v>
      </c>
      <c r="F522" s="253" t="s">
        <v>360</v>
      </c>
      <c r="G522" s="251"/>
      <c r="H522" s="252" t="s">
        <v>1</v>
      </c>
      <c r="I522" s="254"/>
      <c r="J522" s="251"/>
      <c r="K522" s="251"/>
      <c r="L522" s="255"/>
      <c r="M522" s="256"/>
      <c r="N522" s="257"/>
      <c r="O522" s="257"/>
      <c r="P522" s="257"/>
      <c r="Q522" s="257"/>
      <c r="R522" s="257"/>
      <c r="S522" s="257"/>
      <c r="T522" s="25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9" t="s">
        <v>161</v>
      </c>
      <c r="AU522" s="259" t="s">
        <v>89</v>
      </c>
      <c r="AV522" s="14" t="s">
        <v>83</v>
      </c>
      <c r="AW522" s="14" t="s">
        <v>32</v>
      </c>
      <c r="AX522" s="14" t="s">
        <v>76</v>
      </c>
      <c r="AY522" s="259" t="s">
        <v>151</v>
      </c>
    </row>
    <row r="523" s="13" customFormat="1">
      <c r="A523" s="13"/>
      <c r="B523" s="238"/>
      <c r="C523" s="239"/>
      <c r="D523" s="240" t="s">
        <v>161</v>
      </c>
      <c r="E523" s="241" t="s">
        <v>1</v>
      </c>
      <c r="F523" s="242" t="s">
        <v>577</v>
      </c>
      <c r="G523" s="239"/>
      <c r="H523" s="243">
        <v>12.773999999999999</v>
      </c>
      <c r="I523" s="244"/>
      <c r="J523" s="239"/>
      <c r="K523" s="239"/>
      <c r="L523" s="245"/>
      <c r="M523" s="246"/>
      <c r="N523" s="247"/>
      <c r="O523" s="247"/>
      <c r="P523" s="247"/>
      <c r="Q523" s="247"/>
      <c r="R523" s="247"/>
      <c r="S523" s="247"/>
      <c r="T523" s="24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9" t="s">
        <v>161</v>
      </c>
      <c r="AU523" s="249" t="s">
        <v>89</v>
      </c>
      <c r="AV523" s="13" t="s">
        <v>89</v>
      </c>
      <c r="AW523" s="13" t="s">
        <v>32</v>
      </c>
      <c r="AX523" s="13" t="s">
        <v>76</v>
      </c>
      <c r="AY523" s="249" t="s">
        <v>151</v>
      </c>
    </row>
    <row r="524" s="14" customFormat="1">
      <c r="A524" s="14"/>
      <c r="B524" s="250"/>
      <c r="C524" s="251"/>
      <c r="D524" s="240" t="s">
        <v>161</v>
      </c>
      <c r="E524" s="252" t="s">
        <v>1</v>
      </c>
      <c r="F524" s="253" t="s">
        <v>272</v>
      </c>
      <c r="G524" s="251"/>
      <c r="H524" s="252" t="s">
        <v>1</v>
      </c>
      <c r="I524" s="254"/>
      <c r="J524" s="251"/>
      <c r="K524" s="251"/>
      <c r="L524" s="255"/>
      <c r="M524" s="256"/>
      <c r="N524" s="257"/>
      <c r="O524" s="257"/>
      <c r="P524" s="257"/>
      <c r="Q524" s="257"/>
      <c r="R524" s="257"/>
      <c r="S524" s="257"/>
      <c r="T524" s="25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9" t="s">
        <v>161</v>
      </c>
      <c r="AU524" s="259" t="s">
        <v>89</v>
      </c>
      <c r="AV524" s="14" t="s">
        <v>83</v>
      </c>
      <c r="AW524" s="14" t="s">
        <v>32</v>
      </c>
      <c r="AX524" s="14" t="s">
        <v>76</v>
      </c>
      <c r="AY524" s="259" t="s">
        <v>151</v>
      </c>
    </row>
    <row r="525" s="14" customFormat="1">
      <c r="A525" s="14"/>
      <c r="B525" s="250"/>
      <c r="C525" s="251"/>
      <c r="D525" s="240" t="s">
        <v>161</v>
      </c>
      <c r="E525" s="252" t="s">
        <v>1</v>
      </c>
      <c r="F525" s="253" t="s">
        <v>362</v>
      </c>
      <c r="G525" s="251"/>
      <c r="H525" s="252" t="s">
        <v>1</v>
      </c>
      <c r="I525" s="254"/>
      <c r="J525" s="251"/>
      <c r="K525" s="251"/>
      <c r="L525" s="255"/>
      <c r="M525" s="256"/>
      <c r="N525" s="257"/>
      <c r="O525" s="257"/>
      <c r="P525" s="257"/>
      <c r="Q525" s="257"/>
      <c r="R525" s="257"/>
      <c r="S525" s="257"/>
      <c r="T525" s="25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9" t="s">
        <v>161</v>
      </c>
      <c r="AU525" s="259" t="s">
        <v>89</v>
      </c>
      <c r="AV525" s="14" t="s">
        <v>83</v>
      </c>
      <c r="AW525" s="14" t="s">
        <v>32</v>
      </c>
      <c r="AX525" s="14" t="s">
        <v>76</v>
      </c>
      <c r="AY525" s="259" t="s">
        <v>151</v>
      </c>
    </row>
    <row r="526" s="13" customFormat="1">
      <c r="A526" s="13"/>
      <c r="B526" s="238"/>
      <c r="C526" s="239"/>
      <c r="D526" s="240" t="s">
        <v>161</v>
      </c>
      <c r="E526" s="241" t="s">
        <v>1</v>
      </c>
      <c r="F526" s="242" t="s">
        <v>578</v>
      </c>
      <c r="G526" s="239"/>
      <c r="H526" s="243">
        <v>25.420000000000002</v>
      </c>
      <c r="I526" s="244"/>
      <c r="J526" s="239"/>
      <c r="K526" s="239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161</v>
      </c>
      <c r="AU526" s="249" t="s">
        <v>89</v>
      </c>
      <c r="AV526" s="13" t="s">
        <v>89</v>
      </c>
      <c r="AW526" s="13" t="s">
        <v>32</v>
      </c>
      <c r="AX526" s="13" t="s">
        <v>76</v>
      </c>
      <c r="AY526" s="249" t="s">
        <v>151</v>
      </c>
    </row>
    <row r="527" s="14" customFormat="1">
      <c r="A527" s="14"/>
      <c r="B527" s="250"/>
      <c r="C527" s="251"/>
      <c r="D527" s="240" t="s">
        <v>161</v>
      </c>
      <c r="E527" s="252" t="s">
        <v>1</v>
      </c>
      <c r="F527" s="253" t="s">
        <v>272</v>
      </c>
      <c r="G527" s="251"/>
      <c r="H527" s="252" t="s">
        <v>1</v>
      </c>
      <c r="I527" s="254"/>
      <c r="J527" s="251"/>
      <c r="K527" s="251"/>
      <c r="L527" s="255"/>
      <c r="M527" s="256"/>
      <c r="N527" s="257"/>
      <c r="O527" s="257"/>
      <c r="P527" s="257"/>
      <c r="Q527" s="257"/>
      <c r="R527" s="257"/>
      <c r="S527" s="257"/>
      <c r="T527" s="25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9" t="s">
        <v>161</v>
      </c>
      <c r="AU527" s="259" t="s">
        <v>89</v>
      </c>
      <c r="AV527" s="14" t="s">
        <v>83</v>
      </c>
      <c r="AW527" s="14" t="s">
        <v>32</v>
      </c>
      <c r="AX527" s="14" t="s">
        <v>76</v>
      </c>
      <c r="AY527" s="259" t="s">
        <v>151</v>
      </c>
    </row>
    <row r="528" s="14" customFormat="1">
      <c r="A528" s="14"/>
      <c r="B528" s="250"/>
      <c r="C528" s="251"/>
      <c r="D528" s="240" t="s">
        <v>161</v>
      </c>
      <c r="E528" s="252" t="s">
        <v>1</v>
      </c>
      <c r="F528" s="253" t="s">
        <v>364</v>
      </c>
      <c r="G528" s="251"/>
      <c r="H528" s="252" t="s">
        <v>1</v>
      </c>
      <c r="I528" s="254"/>
      <c r="J528" s="251"/>
      <c r="K528" s="251"/>
      <c r="L528" s="255"/>
      <c r="M528" s="256"/>
      <c r="N528" s="257"/>
      <c r="O528" s="257"/>
      <c r="P528" s="257"/>
      <c r="Q528" s="257"/>
      <c r="R528" s="257"/>
      <c r="S528" s="257"/>
      <c r="T528" s="258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9" t="s">
        <v>161</v>
      </c>
      <c r="AU528" s="259" t="s">
        <v>89</v>
      </c>
      <c r="AV528" s="14" t="s">
        <v>83</v>
      </c>
      <c r="AW528" s="14" t="s">
        <v>32</v>
      </c>
      <c r="AX528" s="14" t="s">
        <v>76</v>
      </c>
      <c r="AY528" s="259" t="s">
        <v>151</v>
      </c>
    </row>
    <row r="529" s="13" customFormat="1">
      <c r="A529" s="13"/>
      <c r="B529" s="238"/>
      <c r="C529" s="239"/>
      <c r="D529" s="240" t="s">
        <v>161</v>
      </c>
      <c r="E529" s="241" t="s">
        <v>1</v>
      </c>
      <c r="F529" s="242" t="s">
        <v>579</v>
      </c>
      <c r="G529" s="239"/>
      <c r="H529" s="243">
        <v>19.600000000000001</v>
      </c>
      <c r="I529" s="244"/>
      <c r="J529" s="239"/>
      <c r="K529" s="239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161</v>
      </c>
      <c r="AU529" s="249" t="s">
        <v>89</v>
      </c>
      <c r="AV529" s="13" t="s">
        <v>89</v>
      </c>
      <c r="AW529" s="13" t="s">
        <v>32</v>
      </c>
      <c r="AX529" s="13" t="s">
        <v>76</v>
      </c>
      <c r="AY529" s="249" t="s">
        <v>151</v>
      </c>
    </row>
    <row r="530" s="2" customFormat="1" ht="16.5" customHeight="1">
      <c r="A530" s="37"/>
      <c r="B530" s="38"/>
      <c r="C530" s="260" t="s">
        <v>771</v>
      </c>
      <c r="D530" s="260" t="s">
        <v>241</v>
      </c>
      <c r="E530" s="261" t="s">
        <v>772</v>
      </c>
      <c r="F530" s="262" t="s">
        <v>773</v>
      </c>
      <c r="G530" s="263" t="s">
        <v>179</v>
      </c>
      <c r="H530" s="264">
        <v>70.512</v>
      </c>
      <c r="I530" s="265"/>
      <c r="J530" s="266">
        <f>ROUND(I530*H530,2)</f>
        <v>0</v>
      </c>
      <c r="K530" s="262" t="s">
        <v>233</v>
      </c>
      <c r="L530" s="267"/>
      <c r="M530" s="268" t="s">
        <v>1</v>
      </c>
      <c r="N530" s="269" t="s">
        <v>42</v>
      </c>
      <c r="O530" s="90"/>
      <c r="P530" s="234">
        <f>O530*H530</f>
        <v>0</v>
      </c>
      <c r="Q530" s="234">
        <v>0.0028300000000000001</v>
      </c>
      <c r="R530" s="234">
        <f>Q530*H530</f>
        <v>0.19954896</v>
      </c>
      <c r="S530" s="234">
        <v>0</v>
      </c>
      <c r="T530" s="235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6" t="s">
        <v>352</v>
      </c>
      <c r="AT530" s="236" t="s">
        <v>241</v>
      </c>
      <c r="AU530" s="236" t="s">
        <v>89</v>
      </c>
      <c r="AY530" s="16" t="s">
        <v>151</v>
      </c>
      <c r="BE530" s="237">
        <f>IF(N530="základní",J530,0)</f>
        <v>0</v>
      </c>
      <c r="BF530" s="237">
        <f>IF(N530="snížená",J530,0)</f>
        <v>0</v>
      </c>
      <c r="BG530" s="237">
        <f>IF(N530="zákl. přenesená",J530,0)</f>
        <v>0</v>
      </c>
      <c r="BH530" s="237">
        <f>IF(N530="sníž. přenesená",J530,0)</f>
        <v>0</v>
      </c>
      <c r="BI530" s="237">
        <f>IF(N530="nulová",J530,0)</f>
        <v>0</v>
      </c>
      <c r="BJ530" s="16" t="s">
        <v>89</v>
      </c>
      <c r="BK530" s="237">
        <f>ROUND(I530*H530,2)</f>
        <v>0</v>
      </c>
      <c r="BL530" s="16" t="s">
        <v>240</v>
      </c>
      <c r="BM530" s="236" t="s">
        <v>774</v>
      </c>
    </row>
    <row r="531" s="13" customFormat="1">
      <c r="A531" s="13"/>
      <c r="B531" s="238"/>
      <c r="C531" s="239"/>
      <c r="D531" s="240" t="s">
        <v>161</v>
      </c>
      <c r="E531" s="239"/>
      <c r="F531" s="242" t="s">
        <v>775</v>
      </c>
      <c r="G531" s="239"/>
      <c r="H531" s="243">
        <v>70.512</v>
      </c>
      <c r="I531" s="244"/>
      <c r="J531" s="239"/>
      <c r="K531" s="239"/>
      <c r="L531" s="245"/>
      <c r="M531" s="246"/>
      <c r="N531" s="247"/>
      <c r="O531" s="247"/>
      <c r="P531" s="247"/>
      <c r="Q531" s="247"/>
      <c r="R531" s="247"/>
      <c r="S531" s="247"/>
      <c r="T531" s="24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9" t="s">
        <v>161</v>
      </c>
      <c r="AU531" s="249" t="s">
        <v>89</v>
      </c>
      <c r="AV531" s="13" t="s">
        <v>89</v>
      </c>
      <c r="AW531" s="13" t="s">
        <v>4</v>
      </c>
      <c r="AX531" s="13" t="s">
        <v>83</v>
      </c>
      <c r="AY531" s="249" t="s">
        <v>151</v>
      </c>
    </row>
    <row r="532" s="2" customFormat="1" ht="24.15" customHeight="1">
      <c r="A532" s="37"/>
      <c r="B532" s="38"/>
      <c r="C532" s="225" t="s">
        <v>776</v>
      </c>
      <c r="D532" s="225" t="s">
        <v>154</v>
      </c>
      <c r="E532" s="226" t="s">
        <v>777</v>
      </c>
      <c r="F532" s="227" t="s">
        <v>778</v>
      </c>
      <c r="G532" s="228" t="s">
        <v>204</v>
      </c>
      <c r="H532" s="229">
        <v>67.153999999999996</v>
      </c>
      <c r="I532" s="230"/>
      <c r="J532" s="231">
        <f>ROUND(I532*H532,2)</f>
        <v>0</v>
      </c>
      <c r="K532" s="227" t="s">
        <v>158</v>
      </c>
      <c r="L532" s="43"/>
      <c r="M532" s="232" t="s">
        <v>1</v>
      </c>
      <c r="N532" s="233" t="s">
        <v>42</v>
      </c>
      <c r="O532" s="90"/>
      <c r="P532" s="234">
        <f>O532*H532</f>
        <v>0</v>
      </c>
      <c r="Q532" s="234">
        <v>0</v>
      </c>
      <c r="R532" s="234">
        <f>Q532*H532</f>
        <v>0</v>
      </c>
      <c r="S532" s="234">
        <v>0</v>
      </c>
      <c r="T532" s="235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36" t="s">
        <v>240</v>
      </c>
      <c r="AT532" s="236" t="s">
        <v>154</v>
      </c>
      <c r="AU532" s="236" t="s">
        <v>89</v>
      </c>
      <c r="AY532" s="16" t="s">
        <v>151</v>
      </c>
      <c r="BE532" s="237">
        <f>IF(N532="základní",J532,0)</f>
        <v>0</v>
      </c>
      <c r="BF532" s="237">
        <f>IF(N532="snížená",J532,0)</f>
        <v>0</v>
      </c>
      <c r="BG532" s="237">
        <f>IF(N532="zákl. přenesená",J532,0)</f>
        <v>0</v>
      </c>
      <c r="BH532" s="237">
        <f>IF(N532="sníž. přenesená",J532,0)</f>
        <v>0</v>
      </c>
      <c r="BI532" s="237">
        <f>IF(N532="nulová",J532,0)</f>
        <v>0</v>
      </c>
      <c r="BJ532" s="16" t="s">
        <v>89</v>
      </c>
      <c r="BK532" s="237">
        <f>ROUND(I532*H532,2)</f>
        <v>0</v>
      </c>
      <c r="BL532" s="16" t="s">
        <v>240</v>
      </c>
      <c r="BM532" s="236" t="s">
        <v>779</v>
      </c>
    </row>
    <row r="533" s="13" customFormat="1">
      <c r="A533" s="13"/>
      <c r="B533" s="238"/>
      <c r="C533" s="239"/>
      <c r="D533" s="240" t="s">
        <v>161</v>
      </c>
      <c r="E533" s="241" t="s">
        <v>1</v>
      </c>
      <c r="F533" s="242" t="s">
        <v>780</v>
      </c>
      <c r="G533" s="239"/>
      <c r="H533" s="243">
        <v>67.153999999999996</v>
      </c>
      <c r="I533" s="244"/>
      <c r="J533" s="239"/>
      <c r="K533" s="239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161</v>
      </c>
      <c r="AU533" s="249" t="s">
        <v>89</v>
      </c>
      <c r="AV533" s="13" t="s">
        <v>89</v>
      </c>
      <c r="AW533" s="13" t="s">
        <v>32</v>
      </c>
      <c r="AX533" s="13" t="s">
        <v>76</v>
      </c>
      <c r="AY533" s="249" t="s">
        <v>151</v>
      </c>
    </row>
    <row r="534" s="2" customFormat="1" ht="24.15" customHeight="1">
      <c r="A534" s="37"/>
      <c r="B534" s="38"/>
      <c r="C534" s="225" t="s">
        <v>781</v>
      </c>
      <c r="D534" s="225" t="s">
        <v>154</v>
      </c>
      <c r="E534" s="226" t="s">
        <v>782</v>
      </c>
      <c r="F534" s="227" t="s">
        <v>783</v>
      </c>
      <c r="G534" s="228" t="s">
        <v>179</v>
      </c>
      <c r="H534" s="229">
        <v>67.153999999999996</v>
      </c>
      <c r="I534" s="230"/>
      <c r="J534" s="231">
        <f>ROUND(I534*H534,2)</f>
        <v>0</v>
      </c>
      <c r="K534" s="227" t="s">
        <v>158</v>
      </c>
      <c r="L534" s="43"/>
      <c r="M534" s="232" t="s">
        <v>1</v>
      </c>
      <c r="N534" s="233" t="s">
        <v>42</v>
      </c>
      <c r="O534" s="90"/>
      <c r="P534" s="234">
        <f>O534*H534</f>
        <v>0</v>
      </c>
      <c r="Q534" s="234">
        <v>0</v>
      </c>
      <c r="R534" s="234">
        <f>Q534*H534</f>
        <v>0</v>
      </c>
      <c r="S534" s="234">
        <v>0</v>
      </c>
      <c r="T534" s="235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6" t="s">
        <v>240</v>
      </c>
      <c r="AT534" s="236" t="s">
        <v>154</v>
      </c>
      <c r="AU534" s="236" t="s">
        <v>89</v>
      </c>
      <c r="AY534" s="16" t="s">
        <v>151</v>
      </c>
      <c r="BE534" s="237">
        <f>IF(N534="základní",J534,0)</f>
        <v>0</v>
      </c>
      <c r="BF534" s="237">
        <f>IF(N534="snížená",J534,0)</f>
        <v>0</v>
      </c>
      <c r="BG534" s="237">
        <f>IF(N534="zákl. přenesená",J534,0)</f>
        <v>0</v>
      </c>
      <c r="BH534" s="237">
        <f>IF(N534="sníž. přenesená",J534,0)</f>
        <v>0</v>
      </c>
      <c r="BI534" s="237">
        <f>IF(N534="nulová",J534,0)</f>
        <v>0</v>
      </c>
      <c r="BJ534" s="16" t="s">
        <v>89</v>
      </c>
      <c r="BK534" s="237">
        <f>ROUND(I534*H534,2)</f>
        <v>0</v>
      </c>
      <c r="BL534" s="16" t="s">
        <v>240</v>
      </c>
      <c r="BM534" s="236" t="s">
        <v>784</v>
      </c>
    </row>
    <row r="535" s="13" customFormat="1">
      <c r="A535" s="13"/>
      <c r="B535" s="238"/>
      <c r="C535" s="239"/>
      <c r="D535" s="240" t="s">
        <v>161</v>
      </c>
      <c r="E535" s="241" t="s">
        <v>1</v>
      </c>
      <c r="F535" s="242" t="s">
        <v>780</v>
      </c>
      <c r="G535" s="239"/>
      <c r="H535" s="243">
        <v>67.153999999999996</v>
      </c>
      <c r="I535" s="244"/>
      <c r="J535" s="239"/>
      <c r="K535" s="239"/>
      <c r="L535" s="245"/>
      <c r="M535" s="246"/>
      <c r="N535" s="247"/>
      <c r="O535" s="247"/>
      <c r="P535" s="247"/>
      <c r="Q535" s="247"/>
      <c r="R535" s="247"/>
      <c r="S535" s="247"/>
      <c r="T535" s="24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9" t="s">
        <v>161</v>
      </c>
      <c r="AU535" s="249" t="s">
        <v>89</v>
      </c>
      <c r="AV535" s="13" t="s">
        <v>89</v>
      </c>
      <c r="AW535" s="13" t="s">
        <v>32</v>
      </c>
      <c r="AX535" s="13" t="s">
        <v>76</v>
      </c>
      <c r="AY535" s="249" t="s">
        <v>151</v>
      </c>
    </row>
    <row r="536" s="2" customFormat="1" ht="16.5" customHeight="1">
      <c r="A536" s="37"/>
      <c r="B536" s="38"/>
      <c r="C536" s="225" t="s">
        <v>785</v>
      </c>
      <c r="D536" s="225" t="s">
        <v>154</v>
      </c>
      <c r="E536" s="226" t="s">
        <v>786</v>
      </c>
      <c r="F536" s="227" t="s">
        <v>787</v>
      </c>
      <c r="G536" s="228" t="s">
        <v>179</v>
      </c>
      <c r="H536" s="229">
        <v>67.153999999999996</v>
      </c>
      <c r="I536" s="230"/>
      <c r="J536" s="231">
        <f>ROUND(I536*H536,2)</f>
        <v>0</v>
      </c>
      <c r="K536" s="227" t="s">
        <v>158</v>
      </c>
      <c r="L536" s="43"/>
      <c r="M536" s="232" t="s">
        <v>1</v>
      </c>
      <c r="N536" s="233" t="s">
        <v>42</v>
      </c>
      <c r="O536" s="90"/>
      <c r="P536" s="234">
        <f>O536*H536</f>
        <v>0</v>
      </c>
      <c r="Q536" s="234">
        <v>3.0000000000000001E-05</v>
      </c>
      <c r="R536" s="234">
        <f>Q536*H536</f>
        <v>0.00201462</v>
      </c>
      <c r="S536" s="234">
        <v>0</v>
      </c>
      <c r="T536" s="235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36" t="s">
        <v>240</v>
      </c>
      <c r="AT536" s="236" t="s">
        <v>154</v>
      </c>
      <c r="AU536" s="236" t="s">
        <v>89</v>
      </c>
      <c r="AY536" s="16" t="s">
        <v>151</v>
      </c>
      <c r="BE536" s="237">
        <f>IF(N536="základní",J536,0)</f>
        <v>0</v>
      </c>
      <c r="BF536" s="237">
        <f>IF(N536="snížená",J536,0)</f>
        <v>0</v>
      </c>
      <c r="BG536" s="237">
        <f>IF(N536="zákl. přenesená",J536,0)</f>
        <v>0</v>
      </c>
      <c r="BH536" s="237">
        <f>IF(N536="sníž. přenesená",J536,0)</f>
        <v>0</v>
      </c>
      <c r="BI536" s="237">
        <f>IF(N536="nulová",J536,0)</f>
        <v>0</v>
      </c>
      <c r="BJ536" s="16" t="s">
        <v>89</v>
      </c>
      <c r="BK536" s="237">
        <f>ROUND(I536*H536,2)</f>
        <v>0</v>
      </c>
      <c r="BL536" s="16" t="s">
        <v>240</v>
      </c>
      <c r="BM536" s="236" t="s">
        <v>788</v>
      </c>
    </row>
    <row r="537" s="13" customFormat="1">
      <c r="A537" s="13"/>
      <c r="B537" s="238"/>
      <c r="C537" s="239"/>
      <c r="D537" s="240" t="s">
        <v>161</v>
      </c>
      <c r="E537" s="241" t="s">
        <v>1</v>
      </c>
      <c r="F537" s="242" t="s">
        <v>780</v>
      </c>
      <c r="G537" s="239"/>
      <c r="H537" s="243">
        <v>67.153999999999996</v>
      </c>
      <c r="I537" s="244"/>
      <c r="J537" s="239"/>
      <c r="K537" s="239"/>
      <c r="L537" s="245"/>
      <c r="M537" s="246"/>
      <c r="N537" s="247"/>
      <c r="O537" s="247"/>
      <c r="P537" s="247"/>
      <c r="Q537" s="247"/>
      <c r="R537" s="247"/>
      <c r="S537" s="247"/>
      <c r="T537" s="24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9" t="s">
        <v>161</v>
      </c>
      <c r="AU537" s="249" t="s">
        <v>89</v>
      </c>
      <c r="AV537" s="13" t="s">
        <v>89</v>
      </c>
      <c r="AW537" s="13" t="s">
        <v>32</v>
      </c>
      <c r="AX537" s="13" t="s">
        <v>76</v>
      </c>
      <c r="AY537" s="249" t="s">
        <v>151</v>
      </c>
    </row>
    <row r="538" s="2" customFormat="1" ht="24.15" customHeight="1">
      <c r="A538" s="37"/>
      <c r="B538" s="38"/>
      <c r="C538" s="225" t="s">
        <v>789</v>
      </c>
      <c r="D538" s="225" t="s">
        <v>154</v>
      </c>
      <c r="E538" s="226" t="s">
        <v>790</v>
      </c>
      <c r="F538" s="227" t="s">
        <v>791</v>
      </c>
      <c r="G538" s="228" t="s">
        <v>563</v>
      </c>
      <c r="H538" s="270"/>
      <c r="I538" s="230"/>
      <c r="J538" s="231">
        <f>ROUND(I538*H538,2)</f>
        <v>0</v>
      </c>
      <c r="K538" s="227" t="s">
        <v>158</v>
      </c>
      <c r="L538" s="43"/>
      <c r="M538" s="232" t="s">
        <v>1</v>
      </c>
      <c r="N538" s="233" t="s">
        <v>42</v>
      </c>
      <c r="O538" s="90"/>
      <c r="P538" s="234">
        <f>O538*H538</f>
        <v>0</v>
      </c>
      <c r="Q538" s="234">
        <v>0</v>
      </c>
      <c r="R538" s="234">
        <f>Q538*H538</f>
        <v>0</v>
      </c>
      <c r="S538" s="234">
        <v>0</v>
      </c>
      <c r="T538" s="235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6" t="s">
        <v>240</v>
      </c>
      <c r="AT538" s="236" t="s">
        <v>154</v>
      </c>
      <c r="AU538" s="236" t="s">
        <v>89</v>
      </c>
      <c r="AY538" s="16" t="s">
        <v>151</v>
      </c>
      <c r="BE538" s="237">
        <f>IF(N538="základní",J538,0)</f>
        <v>0</v>
      </c>
      <c r="BF538" s="237">
        <f>IF(N538="snížená",J538,0)</f>
        <v>0</v>
      </c>
      <c r="BG538" s="237">
        <f>IF(N538="zákl. přenesená",J538,0)</f>
        <v>0</v>
      </c>
      <c r="BH538" s="237">
        <f>IF(N538="sníž. přenesená",J538,0)</f>
        <v>0</v>
      </c>
      <c r="BI538" s="237">
        <f>IF(N538="nulová",J538,0)</f>
        <v>0</v>
      </c>
      <c r="BJ538" s="16" t="s">
        <v>89</v>
      </c>
      <c r="BK538" s="237">
        <f>ROUND(I538*H538,2)</f>
        <v>0</v>
      </c>
      <c r="BL538" s="16" t="s">
        <v>240</v>
      </c>
      <c r="BM538" s="236" t="s">
        <v>792</v>
      </c>
    </row>
    <row r="539" s="12" customFormat="1" ht="22.8" customHeight="1">
      <c r="A539" s="12"/>
      <c r="B539" s="209"/>
      <c r="C539" s="210"/>
      <c r="D539" s="211" t="s">
        <v>75</v>
      </c>
      <c r="E539" s="223" t="s">
        <v>793</v>
      </c>
      <c r="F539" s="223" t="s">
        <v>794</v>
      </c>
      <c r="G539" s="210"/>
      <c r="H539" s="210"/>
      <c r="I539" s="213"/>
      <c r="J539" s="224">
        <f>BK539</f>
        <v>0</v>
      </c>
      <c r="K539" s="210"/>
      <c r="L539" s="215"/>
      <c r="M539" s="216"/>
      <c r="N539" s="217"/>
      <c r="O539" s="217"/>
      <c r="P539" s="218">
        <f>SUM(P540:P561)</f>
        <v>0</v>
      </c>
      <c r="Q539" s="217"/>
      <c r="R539" s="218">
        <f>SUM(R540:R561)</f>
        <v>0.56600603999999999</v>
      </c>
      <c r="S539" s="217"/>
      <c r="T539" s="219">
        <f>SUM(T540:T561)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20" t="s">
        <v>89</v>
      </c>
      <c r="AT539" s="221" t="s">
        <v>75</v>
      </c>
      <c r="AU539" s="221" t="s">
        <v>83</v>
      </c>
      <c r="AY539" s="220" t="s">
        <v>151</v>
      </c>
      <c r="BK539" s="222">
        <f>SUM(BK540:BK561)</f>
        <v>0</v>
      </c>
    </row>
    <row r="540" s="2" customFormat="1" ht="24.15" customHeight="1">
      <c r="A540" s="37"/>
      <c r="B540" s="38"/>
      <c r="C540" s="225" t="s">
        <v>795</v>
      </c>
      <c r="D540" s="225" t="s">
        <v>154</v>
      </c>
      <c r="E540" s="226" t="s">
        <v>796</v>
      </c>
      <c r="F540" s="227" t="s">
        <v>797</v>
      </c>
      <c r="G540" s="228" t="s">
        <v>204</v>
      </c>
      <c r="H540" s="229">
        <v>11.529999999999999</v>
      </c>
      <c r="I540" s="230"/>
      <c r="J540" s="231">
        <f>ROUND(I540*H540,2)</f>
        <v>0</v>
      </c>
      <c r="K540" s="227" t="s">
        <v>233</v>
      </c>
      <c r="L540" s="43"/>
      <c r="M540" s="232" t="s">
        <v>1</v>
      </c>
      <c r="N540" s="233" t="s">
        <v>42</v>
      </c>
      <c r="O540" s="90"/>
      <c r="P540" s="234">
        <f>O540*H540</f>
        <v>0</v>
      </c>
      <c r="Q540" s="234">
        <v>8.0000000000000007E-05</v>
      </c>
      <c r="R540" s="234">
        <f>Q540*H540</f>
        <v>0.00092239999999999998</v>
      </c>
      <c r="S540" s="234">
        <v>0</v>
      </c>
      <c r="T540" s="235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36" t="s">
        <v>240</v>
      </c>
      <c r="AT540" s="236" t="s">
        <v>154</v>
      </c>
      <c r="AU540" s="236" t="s">
        <v>89</v>
      </c>
      <c r="AY540" s="16" t="s">
        <v>151</v>
      </c>
      <c r="BE540" s="237">
        <f>IF(N540="základní",J540,0)</f>
        <v>0</v>
      </c>
      <c r="BF540" s="237">
        <f>IF(N540="snížená",J540,0)</f>
        <v>0</v>
      </c>
      <c r="BG540" s="237">
        <f>IF(N540="zákl. přenesená",J540,0)</f>
        <v>0</v>
      </c>
      <c r="BH540" s="237">
        <f>IF(N540="sníž. přenesená",J540,0)</f>
        <v>0</v>
      </c>
      <c r="BI540" s="237">
        <f>IF(N540="nulová",J540,0)</f>
        <v>0</v>
      </c>
      <c r="BJ540" s="16" t="s">
        <v>89</v>
      </c>
      <c r="BK540" s="237">
        <f>ROUND(I540*H540,2)</f>
        <v>0</v>
      </c>
      <c r="BL540" s="16" t="s">
        <v>240</v>
      </c>
      <c r="BM540" s="236" t="s">
        <v>798</v>
      </c>
    </row>
    <row r="541" s="13" customFormat="1">
      <c r="A541" s="13"/>
      <c r="B541" s="238"/>
      <c r="C541" s="239"/>
      <c r="D541" s="240" t="s">
        <v>161</v>
      </c>
      <c r="E541" s="241" t="s">
        <v>1</v>
      </c>
      <c r="F541" s="242" t="s">
        <v>737</v>
      </c>
      <c r="G541" s="239"/>
      <c r="H541" s="243">
        <v>4.9199999999999999</v>
      </c>
      <c r="I541" s="244"/>
      <c r="J541" s="239"/>
      <c r="K541" s="239"/>
      <c r="L541" s="245"/>
      <c r="M541" s="246"/>
      <c r="N541" s="247"/>
      <c r="O541" s="247"/>
      <c r="P541" s="247"/>
      <c r="Q541" s="247"/>
      <c r="R541" s="247"/>
      <c r="S541" s="247"/>
      <c r="T541" s="24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9" t="s">
        <v>161</v>
      </c>
      <c r="AU541" s="249" t="s">
        <v>89</v>
      </c>
      <c r="AV541" s="13" t="s">
        <v>89</v>
      </c>
      <c r="AW541" s="13" t="s">
        <v>32</v>
      </c>
      <c r="AX541" s="13" t="s">
        <v>76</v>
      </c>
      <c r="AY541" s="249" t="s">
        <v>151</v>
      </c>
    </row>
    <row r="542" s="13" customFormat="1">
      <c r="A542" s="13"/>
      <c r="B542" s="238"/>
      <c r="C542" s="239"/>
      <c r="D542" s="240" t="s">
        <v>161</v>
      </c>
      <c r="E542" s="241" t="s">
        <v>1</v>
      </c>
      <c r="F542" s="242" t="s">
        <v>738</v>
      </c>
      <c r="G542" s="239"/>
      <c r="H542" s="243">
        <v>6.6100000000000003</v>
      </c>
      <c r="I542" s="244"/>
      <c r="J542" s="239"/>
      <c r="K542" s="239"/>
      <c r="L542" s="245"/>
      <c r="M542" s="246"/>
      <c r="N542" s="247"/>
      <c r="O542" s="247"/>
      <c r="P542" s="247"/>
      <c r="Q542" s="247"/>
      <c r="R542" s="247"/>
      <c r="S542" s="247"/>
      <c r="T542" s="24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9" t="s">
        <v>161</v>
      </c>
      <c r="AU542" s="249" t="s">
        <v>89</v>
      </c>
      <c r="AV542" s="13" t="s">
        <v>89</v>
      </c>
      <c r="AW542" s="13" t="s">
        <v>32</v>
      </c>
      <c r="AX542" s="13" t="s">
        <v>76</v>
      </c>
      <c r="AY542" s="249" t="s">
        <v>151</v>
      </c>
    </row>
    <row r="543" s="2" customFormat="1" ht="16.5" customHeight="1">
      <c r="A543" s="37"/>
      <c r="B543" s="38"/>
      <c r="C543" s="260" t="s">
        <v>799</v>
      </c>
      <c r="D543" s="260" t="s">
        <v>241</v>
      </c>
      <c r="E543" s="261" t="s">
        <v>800</v>
      </c>
      <c r="F543" s="262" t="s">
        <v>801</v>
      </c>
      <c r="G543" s="263" t="s">
        <v>204</v>
      </c>
      <c r="H543" s="264">
        <v>12.683</v>
      </c>
      <c r="I543" s="265"/>
      <c r="J543" s="266">
        <f>ROUND(I543*H543,2)</f>
        <v>0</v>
      </c>
      <c r="K543" s="262" t="s">
        <v>158</v>
      </c>
      <c r="L543" s="267"/>
      <c r="M543" s="268" t="s">
        <v>1</v>
      </c>
      <c r="N543" s="269" t="s">
        <v>42</v>
      </c>
      <c r="O543" s="90"/>
      <c r="P543" s="234">
        <f>O543*H543</f>
        <v>0</v>
      </c>
      <c r="Q543" s="234">
        <v>8.0000000000000007E-05</v>
      </c>
      <c r="R543" s="234">
        <f>Q543*H543</f>
        <v>0.00101464</v>
      </c>
      <c r="S543" s="234">
        <v>0</v>
      </c>
      <c r="T543" s="235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36" t="s">
        <v>352</v>
      </c>
      <c r="AT543" s="236" t="s">
        <v>241</v>
      </c>
      <c r="AU543" s="236" t="s">
        <v>89</v>
      </c>
      <c r="AY543" s="16" t="s">
        <v>151</v>
      </c>
      <c r="BE543" s="237">
        <f>IF(N543="základní",J543,0)</f>
        <v>0</v>
      </c>
      <c r="BF543" s="237">
        <f>IF(N543="snížená",J543,0)</f>
        <v>0</v>
      </c>
      <c r="BG543" s="237">
        <f>IF(N543="zákl. přenesená",J543,0)</f>
        <v>0</v>
      </c>
      <c r="BH543" s="237">
        <f>IF(N543="sníž. přenesená",J543,0)</f>
        <v>0</v>
      </c>
      <c r="BI543" s="237">
        <f>IF(N543="nulová",J543,0)</f>
        <v>0</v>
      </c>
      <c r="BJ543" s="16" t="s">
        <v>89</v>
      </c>
      <c r="BK543" s="237">
        <f>ROUND(I543*H543,2)</f>
        <v>0</v>
      </c>
      <c r="BL543" s="16" t="s">
        <v>240</v>
      </c>
      <c r="BM543" s="236" t="s">
        <v>802</v>
      </c>
    </row>
    <row r="544" s="13" customFormat="1">
      <c r="A544" s="13"/>
      <c r="B544" s="238"/>
      <c r="C544" s="239"/>
      <c r="D544" s="240" t="s">
        <v>161</v>
      </c>
      <c r="E544" s="239"/>
      <c r="F544" s="242" t="s">
        <v>803</v>
      </c>
      <c r="G544" s="239"/>
      <c r="H544" s="243">
        <v>12.683</v>
      </c>
      <c r="I544" s="244"/>
      <c r="J544" s="239"/>
      <c r="K544" s="239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161</v>
      </c>
      <c r="AU544" s="249" t="s">
        <v>89</v>
      </c>
      <c r="AV544" s="13" t="s">
        <v>89</v>
      </c>
      <c r="AW544" s="13" t="s">
        <v>4</v>
      </c>
      <c r="AX544" s="13" t="s">
        <v>83</v>
      </c>
      <c r="AY544" s="249" t="s">
        <v>151</v>
      </c>
    </row>
    <row r="545" s="2" customFormat="1" ht="33" customHeight="1">
      <c r="A545" s="37"/>
      <c r="B545" s="38"/>
      <c r="C545" s="225" t="s">
        <v>804</v>
      </c>
      <c r="D545" s="225" t="s">
        <v>154</v>
      </c>
      <c r="E545" s="226" t="s">
        <v>805</v>
      </c>
      <c r="F545" s="227" t="s">
        <v>806</v>
      </c>
      <c r="G545" s="228" t="s">
        <v>179</v>
      </c>
      <c r="H545" s="229">
        <v>24.68</v>
      </c>
      <c r="I545" s="230"/>
      <c r="J545" s="231">
        <f>ROUND(I545*H545,2)</f>
        <v>0</v>
      </c>
      <c r="K545" s="227" t="s">
        <v>158</v>
      </c>
      <c r="L545" s="43"/>
      <c r="M545" s="232" t="s">
        <v>1</v>
      </c>
      <c r="N545" s="233" t="s">
        <v>42</v>
      </c>
      <c r="O545" s="90"/>
      <c r="P545" s="234">
        <f>O545*H545</f>
        <v>0</v>
      </c>
      <c r="Q545" s="234">
        <v>0.0051999999999999998</v>
      </c>
      <c r="R545" s="234">
        <f>Q545*H545</f>
        <v>0.12833600000000001</v>
      </c>
      <c r="S545" s="234">
        <v>0</v>
      </c>
      <c r="T545" s="235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6" t="s">
        <v>240</v>
      </c>
      <c r="AT545" s="236" t="s">
        <v>154</v>
      </c>
      <c r="AU545" s="236" t="s">
        <v>89</v>
      </c>
      <c r="AY545" s="16" t="s">
        <v>151</v>
      </c>
      <c r="BE545" s="237">
        <f>IF(N545="základní",J545,0)</f>
        <v>0</v>
      </c>
      <c r="BF545" s="237">
        <f>IF(N545="snížená",J545,0)</f>
        <v>0</v>
      </c>
      <c r="BG545" s="237">
        <f>IF(N545="zákl. přenesená",J545,0)</f>
        <v>0</v>
      </c>
      <c r="BH545" s="237">
        <f>IF(N545="sníž. přenesená",J545,0)</f>
        <v>0</v>
      </c>
      <c r="BI545" s="237">
        <f>IF(N545="nulová",J545,0)</f>
        <v>0</v>
      </c>
      <c r="BJ545" s="16" t="s">
        <v>89</v>
      </c>
      <c r="BK545" s="237">
        <f>ROUND(I545*H545,2)</f>
        <v>0</v>
      </c>
      <c r="BL545" s="16" t="s">
        <v>240</v>
      </c>
      <c r="BM545" s="236" t="s">
        <v>807</v>
      </c>
    </row>
    <row r="546" s="13" customFormat="1">
      <c r="A546" s="13"/>
      <c r="B546" s="238"/>
      <c r="C546" s="239"/>
      <c r="D546" s="240" t="s">
        <v>161</v>
      </c>
      <c r="E546" s="241" t="s">
        <v>1</v>
      </c>
      <c r="F546" s="242" t="s">
        <v>808</v>
      </c>
      <c r="G546" s="239"/>
      <c r="H546" s="243">
        <v>1.6200000000000001</v>
      </c>
      <c r="I546" s="244"/>
      <c r="J546" s="239"/>
      <c r="K546" s="239"/>
      <c r="L546" s="245"/>
      <c r="M546" s="246"/>
      <c r="N546" s="247"/>
      <c r="O546" s="247"/>
      <c r="P546" s="247"/>
      <c r="Q546" s="247"/>
      <c r="R546" s="247"/>
      <c r="S546" s="247"/>
      <c r="T546" s="24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9" t="s">
        <v>161</v>
      </c>
      <c r="AU546" s="249" t="s">
        <v>89</v>
      </c>
      <c r="AV546" s="13" t="s">
        <v>89</v>
      </c>
      <c r="AW546" s="13" t="s">
        <v>32</v>
      </c>
      <c r="AX546" s="13" t="s">
        <v>76</v>
      </c>
      <c r="AY546" s="249" t="s">
        <v>151</v>
      </c>
    </row>
    <row r="547" s="13" customFormat="1">
      <c r="A547" s="13"/>
      <c r="B547" s="238"/>
      <c r="C547" s="239"/>
      <c r="D547" s="240" t="s">
        <v>161</v>
      </c>
      <c r="E547" s="241" t="s">
        <v>1</v>
      </c>
      <c r="F547" s="242" t="s">
        <v>809</v>
      </c>
      <c r="G547" s="239"/>
      <c r="H547" s="243">
        <v>9.8399999999999999</v>
      </c>
      <c r="I547" s="244"/>
      <c r="J547" s="239"/>
      <c r="K547" s="239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161</v>
      </c>
      <c r="AU547" s="249" t="s">
        <v>89</v>
      </c>
      <c r="AV547" s="13" t="s">
        <v>89</v>
      </c>
      <c r="AW547" s="13" t="s">
        <v>32</v>
      </c>
      <c r="AX547" s="13" t="s">
        <v>76</v>
      </c>
      <c r="AY547" s="249" t="s">
        <v>151</v>
      </c>
    </row>
    <row r="548" s="13" customFormat="1">
      <c r="A548" s="13"/>
      <c r="B548" s="238"/>
      <c r="C548" s="239"/>
      <c r="D548" s="240" t="s">
        <v>161</v>
      </c>
      <c r="E548" s="241" t="s">
        <v>1</v>
      </c>
      <c r="F548" s="242" t="s">
        <v>810</v>
      </c>
      <c r="G548" s="239"/>
      <c r="H548" s="243">
        <v>13.220000000000001</v>
      </c>
      <c r="I548" s="244"/>
      <c r="J548" s="239"/>
      <c r="K548" s="239"/>
      <c r="L548" s="245"/>
      <c r="M548" s="246"/>
      <c r="N548" s="247"/>
      <c r="O548" s="247"/>
      <c r="P548" s="247"/>
      <c r="Q548" s="247"/>
      <c r="R548" s="247"/>
      <c r="S548" s="247"/>
      <c r="T548" s="24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9" t="s">
        <v>161</v>
      </c>
      <c r="AU548" s="249" t="s">
        <v>89</v>
      </c>
      <c r="AV548" s="13" t="s">
        <v>89</v>
      </c>
      <c r="AW548" s="13" t="s">
        <v>32</v>
      </c>
      <c r="AX548" s="13" t="s">
        <v>76</v>
      </c>
      <c r="AY548" s="249" t="s">
        <v>151</v>
      </c>
    </row>
    <row r="549" s="2" customFormat="1" ht="16.5" customHeight="1">
      <c r="A549" s="37"/>
      <c r="B549" s="38"/>
      <c r="C549" s="260" t="s">
        <v>811</v>
      </c>
      <c r="D549" s="260" t="s">
        <v>241</v>
      </c>
      <c r="E549" s="261" t="s">
        <v>812</v>
      </c>
      <c r="F549" s="262" t="s">
        <v>813</v>
      </c>
      <c r="G549" s="263" t="s">
        <v>179</v>
      </c>
      <c r="H549" s="264">
        <v>27.148</v>
      </c>
      <c r="I549" s="265"/>
      <c r="J549" s="266">
        <f>ROUND(I549*H549,2)</f>
        <v>0</v>
      </c>
      <c r="K549" s="262" t="s">
        <v>233</v>
      </c>
      <c r="L549" s="267"/>
      <c r="M549" s="268" t="s">
        <v>1</v>
      </c>
      <c r="N549" s="269" t="s">
        <v>42</v>
      </c>
      <c r="O549" s="90"/>
      <c r="P549" s="234">
        <f>O549*H549</f>
        <v>0</v>
      </c>
      <c r="Q549" s="234">
        <v>0.0155</v>
      </c>
      <c r="R549" s="234">
        <f>Q549*H549</f>
        <v>0.420794</v>
      </c>
      <c r="S549" s="234">
        <v>0</v>
      </c>
      <c r="T549" s="235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36" t="s">
        <v>352</v>
      </c>
      <c r="AT549" s="236" t="s">
        <v>241</v>
      </c>
      <c r="AU549" s="236" t="s">
        <v>89</v>
      </c>
      <c r="AY549" s="16" t="s">
        <v>151</v>
      </c>
      <c r="BE549" s="237">
        <f>IF(N549="základní",J549,0)</f>
        <v>0</v>
      </c>
      <c r="BF549" s="237">
        <f>IF(N549="snížená",J549,0)</f>
        <v>0</v>
      </c>
      <c r="BG549" s="237">
        <f>IF(N549="zákl. přenesená",J549,0)</f>
        <v>0</v>
      </c>
      <c r="BH549" s="237">
        <f>IF(N549="sníž. přenesená",J549,0)</f>
        <v>0</v>
      </c>
      <c r="BI549" s="237">
        <f>IF(N549="nulová",J549,0)</f>
        <v>0</v>
      </c>
      <c r="BJ549" s="16" t="s">
        <v>89</v>
      </c>
      <c r="BK549" s="237">
        <f>ROUND(I549*H549,2)</f>
        <v>0</v>
      </c>
      <c r="BL549" s="16" t="s">
        <v>240</v>
      </c>
      <c r="BM549" s="236" t="s">
        <v>814</v>
      </c>
    </row>
    <row r="550" s="13" customFormat="1">
      <c r="A550" s="13"/>
      <c r="B550" s="238"/>
      <c r="C550" s="239"/>
      <c r="D550" s="240" t="s">
        <v>161</v>
      </c>
      <c r="E550" s="239"/>
      <c r="F550" s="242" t="s">
        <v>815</v>
      </c>
      <c r="G550" s="239"/>
      <c r="H550" s="243">
        <v>27.148</v>
      </c>
      <c r="I550" s="244"/>
      <c r="J550" s="239"/>
      <c r="K550" s="239"/>
      <c r="L550" s="245"/>
      <c r="M550" s="246"/>
      <c r="N550" s="247"/>
      <c r="O550" s="247"/>
      <c r="P550" s="247"/>
      <c r="Q550" s="247"/>
      <c r="R550" s="247"/>
      <c r="S550" s="247"/>
      <c r="T550" s="24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9" t="s">
        <v>161</v>
      </c>
      <c r="AU550" s="249" t="s">
        <v>89</v>
      </c>
      <c r="AV550" s="13" t="s">
        <v>89</v>
      </c>
      <c r="AW550" s="13" t="s">
        <v>4</v>
      </c>
      <c r="AX550" s="13" t="s">
        <v>83</v>
      </c>
      <c r="AY550" s="249" t="s">
        <v>151</v>
      </c>
    </row>
    <row r="551" s="2" customFormat="1" ht="21.75" customHeight="1">
      <c r="A551" s="37"/>
      <c r="B551" s="38"/>
      <c r="C551" s="225" t="s">
        <v>816</v>
      </c>
      <c r="D551" s="225" t="s">
        <v>154</v>
      </c>
      <c r="E551" s="226" t="s">
        <v>817</v>
      </c>
      <c r="F551" s="227" t="s">
        <v>818</v>
      </c>
      <c r="G551" s="228" t="s">
        <v>204</v>
      </c>
      <c r="H551" s="229">
        <v>1.8</v>
      </c>
      <c r="I551" s="230"/>
      <c r="J551" s="231">
        <f>ROUND(I551*H551,2)</f>
        <v>0</v>
      </c>
      <c r="K551" s="227" t="s">
        <v>158</v>
      </c>
      <c r="L551" s="43"/>
      <c r="M551" s="232" t="s">
        <v>1</v>
      </c>
      <c r="N551" s="233" t="s">
        <v>42</v>
      </c>
      <c r="O551" s="90"/>
      <c r="P551" s="234">
        <f>O551*H551</f>
        <v>0</v>
      </c>
      <c r="Q551" s="234">
        <v>0.00055000000000000003</v>
      </c>
      <c r="R551" s="234">
        <f>Q551*H551</f>
        <v>0.00098999999999999999</v>
      </c>
      <c r="S551" s="234">
        <v>0</v>
      </c>
      <c r="T551" s="235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6" t="s">
        <v>240</v>
      </c>
      <c r="AT551" s="236" t="s">
        <v>154</v>
      </c>
      <c r="AU551" s="236" t="s">
        <v>89</v>
      </c>
      <c r="AY551" s="16" t="s">
        <v>151</v>
      </c>
      <c r="BE551" s="237">
        <f>IF(N551="základní",J551,0)</f>
        <v>0</v>
      </c>
      <c r="BF551" s="237">
        <f>IF(N551="snížená",J551,0)</f>
        <v>0</v>
      </c>
      <c r="BG551" s="237">
        <f>IF(N551="zákl. přenesená",J551,0)</f>
        <v>0</v>
      </c>
      <c r="BH551" s="237">
        <f>IF(N551="sníž. přenesená",J551,0)</f>
        <v>0</v>
      </c>
      <c r="BI551" s="237">
        <f>IF(N551="nulová",J551,0)</f>
        <v>0</v>
      </c>
      <c r="BJ551" s="16" t="s">
        <v>89</v>
      </c>
      <c r="BK551" s="237">
        <f>ROUND(I551*H551,2)</f>
        <v>0</v>
      </c>
      <c r="BL551" s="16" t="s">
        <v>240</v>
      </c>
      <c r="BM551" s="236" t="s">
        <v>819</v>
      </c>
    </row>
    <row r="552" s="13" customFormat="1">
      <c r="A552" s="13"/>
      <c r="B552" s="238"/>
      <c r="C552" s="239"/>
      <c r="D552" s="240" t="s">
        <v>161</v>
      </c>
      <c r="E552" s="241" t="s">
        <v>1</v>
      </c>
      <c r="F552" s="242" t="s">
        <v>820</v>
      </c>
      <c r="G552" s="239"/>
      <c r="H552" s="243">
        <v>1.8</v>
      </c>
      <c r="I552" s="244"/>
      <c r="J552" s="239"/>
      <c r="K552" s="239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161</v>
      </c>
      <c r="AU552" s="249" t="s">
        <v>89</v>
      </c>
      <c r="AV552" s="13" t="s">
        <v>89</v>
      </c>
      <c r="AW552" s="13" t="s">
        <v>32</v>
      </c>
      <c r="AX552" s="13" t="s">
        <v>76</v>
      </c>
      <c r="AY552" s="249" t="s">
        <v>151</v>
      </c>
    </row>
    <row r="553" s="2" customFormat="1" ht="21.75" customHeight="1">
      <c r="A553" s="37"/>
      <c r="B553" s="38"/>
      <c r="C553" s="225" t="s">
        <v>821</v>
      </c>
      <c r="D553" s="225" t="s">
        <v>154</v>
      </c>
      <c r="E553" s="226" t="s">
        <v>822</v>
      </c>
      <c r="F553" s="227" t="s">
        <v>823</v>
      </c>
      <c r="G553" s="228" t="s">
        <v>204</v>
      </c>
      <c r="H553" s="229">
        <v>13.09</v>
      </c>
      <c r="I553" s="230"/>
      <c r="J553" s="231">
        <f>ROUND(I553*H553,2)</f>
        <v>0</v>
      </c>
      <c r="K553" s="227" t="s">
        <v>158</v>
      </c>
      <c r="L553" s="43"/>
      <c r="M553" s="232" t="s">
        <v>1</v>
      </c>
      <c r="N553" s="233" t="s">
        <v>42</v>
      </c>
      <c r="O553" s="90"/>
      <c r="P553" s="234">
        <f>O553*H553</f>
        <v>0</v>
      </c>
      <c r="Q553" s="234">
        <v>0.00050000000000000001</v>
      </c>
      <c r="R553" s="234">
        <f>Q553*H553</f>
        <v>0.0065450000000000005</v>
      </c>
      <c r="S553" s="234">
        <v>0</v>
      </c>
      <c r="T553" s="235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6" t="s">
        <v>240</v>
      </c>
      <c r="AT553" s="236" t="s">
        <v>154</v>
      </c>
      <c r="AU553" s="236" t="s">
        <v>89</v>
      </c>
      <c r="AY553" s="16" t="s">
        <v>151</v>
      </c>
      <c r="BE553" s="237">
        <f>IF(N553="základní",J553,0)</f>
        <v>0</v>
      </c>
      <c r="BF553" s="237">
        <f>IF(N553="snížená",J553,0)</f>
        <v>0</v>
      </c>
      <c r="BG553" s="237">
        <f>IF(N553="zákl. přenesená",J553,0)</f>
        <v>0</v>
      </c>
      <c r="BH553" s="237">
        <f>IF(N553="sníž. přenesená",J553,0)</f>
        <v>0</v>
      </c>
      <c r="BI553" s="237">
        <f>IF(N553="nulová",J553,0)</f>
        <v>0</v>
      </c>
      <c r="BJ553" s="16" t="s">
        <v>89</v>
      </c>
      <c r="BK553" s="237">
        <f>ROUND(I553*H553,2)</f>
        <v>0</v>
      </c>
      <c r="BL553" s="16" t="s">
        <v>240</v>
      </c>
      <c r="BM553" s="236" t="s">
        <v>824</v>
      </c>
    </row>
    <row r="554" s="13" customFormat="1">
      <c r="A554" s="13"/>
      <c r="B554" s="238"/>
      <c r="C554" s="239"/>
      <c r="D554" s="240" t="s">
        <v>161</v>
      </c>
      <c r="E554" s="241" t="s">
        <v>1</v>
      </c>
      <c r="F554" s="242" t="s">
        <v>825</v>
      </c>
      <c r="G554" s="239"/>
      <c r="H554" s="243">
        <v>1.5600000000000001</v>
      </c>
      <c r="I554" s="244"/>
      <c r="J554" s="239"/>
      <c r="K554" s="239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161</v>
      </c>
      <c r="AU554" s="249" t="s">
        <v>89</v>
      </c>
      <c r="AV554" s="13" t="s">
        <v>89</v>
      </c>
      <c r="AW554" s="13" t="s">
        <v>32</v>
      </c>
      <c r="AX554" s="13" t="s">
        <v>76</v>
      </c>
      <c r="AY554" s="249" t="s">
        <v>151</v>
      </c>
    </row>
    <row r="555" s="13" customFormat="1">
      <c r="A555" s="13"/>
      <c r="B555" s="238"/>
      <c r="C555" s="239"/>
      <c r="D555" s="240" t="s">
        <v>161</v>
      </c>
      <c r="E555" s="241" t="s">
        <v>1</v>
      </c>
      <c r="F555" s="242" t="s">
        <v>737</v>
      </c>
      <c r="G555" s="239"/>
      <c r="H555" s="243">
        <v>4.9199999999999999</v>
      </c>
      <c r="I555" s="244"/>
      <c r="J555" s="239"/>
      <c r="K555" s="239"/>
      <c r="L555" s="245"/>
      <c r="M555" s="246"/>
      <c r="N555" s="247"/>
      <c r="O555" s="247"/>
      <c r="P555" s="247"/>
      <c r="Q555" s="247"/>
      <c r="R555" s="247"/>
      <c r="S555" s="247"/>
      <c r="T555" s="24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9" t="s">
        <v>161</v>
      </c>
      <c r="AU555" s="249" t="s">
        <v>89</v>
      </c>
      <c r="AV555" s="13" t="s">
        <v>89</v>
      </c>
      <c r="AW555" s="13" t="s">
        <v>32</v>
      </c>
      <c r="AX555" s="13" t="s">
        <v>76</v>
      </c>
      <c r="AY555" s="249" t="s">
        <v>151</v>
      </c>
    </row>
    <row r="556" s="13" customFormat="1">
      <c r="A556" s="13"/>
      <c r="B556" s="238"/>
      <c r="C556" s="239"/>
      <c r="D556" s="240" t="s">
        <v>161</v>
      </c>
      <c r="E556" s="241" t="s">
        <v>1</v>
      </c>
      <c r="F556" s="242" t="s">
        <v>738</v>
      </c>
      <c r="G556" s="239"/>
      <c r="H556" s="243">
        <v>6.6100000000000003</v>
      </c>
      <c r="I556" s="244"/>
      <c r="J556" s="239"/>
      <c r="K556" s="239"/>
      <c r="L556" s="245"/>
      <c r="M556" s="246"/>
      <c r="N556" s="247"/>
      <c r="O556" s="247"/>
      <c r="P556" s="247"/>
      <c r="Q556" s="247"/>
      <c r="R556" s="247"/>
      <c r="S556" s="247"/>
      <c r="T556" s="24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9" t="s">
        <v>161</v>
      </c>
      <c r="AU556" s="249" t="s">
        <v>89</v>
      </c>
      <c r="AV556" s="13" t="s">
        <v>89</v>
      </c>
      <c r="AW556" s="13" t="s">
        <v>32</v>
      </c>
      <c r="AX556" s="13" t="s">
        <v>76</v>
      </c>
      <c r="AY556" s="249" t="s">
        <v>151</v>
      </c>
    </row>
    <row r="557" s="2" customFormat="1" ht="16.5" customHeight="1">
      <c r="A557" s="37"/>
      <c r="B557" s="38"/>
      <c r="C557" s="225" t="s">
        <v>826</v>
      </c>
      <c r="D557" s="225" t="s">
        <v>154</v>
      </c>
      <c r="E557" s="226" t="s">
        <v>827</v>
      </c>
      <c r="F557" s="227" t="s">
        <v>828</v>
      </c>
      <c r="G557" s="228" t="s">
        <v>179</v>
      </c>
      <c r="H557" s="229">
        <v>24.68</v>
      </c>
      <c r="I557" s="230"/>
      <c r="J557" s="231">
        <f>ROUND(I557*H557,2)</f>
        <v>0</v>
      </c>
      <c r="K557" s="227" t="s">
        <v>158</v>
      </c>
      <c r="L557" s="43"/>
      <c r="M557" s="232" t="s">
        <v>1</v>
      </c>
      <c r="N557" s="233" t="s">
        <v>42</v>
      </c>
      <c r="O557" s="90"/>
      <c r="P557" s="234">
        <f>O557*H557</f>
        <v>0</v>
      </c>
      <c r="Q557" s="234">
        <v>0.00029999999999999997</v>
      </c>
      <c r="R557" s="234">
        <f>Q557*H557</f>
        <v>0.0074039999999999991</v>
      </c>
      <c r="S557" s="234">
        <v>0</v>
      </c>
      <c r="T557" s="235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36" t="s">
        <v>240</v>
      </c>
      <c r="AT557" s="236" t="s">
        <v>154</v>
      </c>
      <c r="AU557" s="236" t="s">
        <v>89</v>
      </c>
      <c r="AY557" s="16" t="s">
        <v>151</v>
      </c>
      <c r="BE557" s="237">
        <f>IF(N557="základní",J557,0)</f>
        <v>0</v>
      </c>
      <c r="BF557" s="237">
        <f>IF(N557="snížená",J557,0)</f>
        <v>0</v>
      </c>
      <c r="BG557" s="237">
        <f>IF(N557="zákl. přenesená",J557,0)</f>
        <v>0</v>
      </c>
      <c r="BH557" s="237">
        <f>IF(N557="sníž. přenesená",J557,0)</f>
        <v>0</v>
      </c>
      <c r="BI557" s="237">
        <f>IF(N557="nulová",J557,0)</f>
        <v>0</v>
      </c>
      <c r="BJ557" s="16" t="s">
        <v>89</v>
      </c>
      <c r="BK557" s="237">
        <f>ROUND(I557*H557,2)</f>
        <v>0</v>
      </c>
      <c r="BL557" s="16" t="s">
        <v>240</v>
      </c>
      <c r="BM557" s="236" t="s">
        <v>829</v>
      </c>
    </row>
    <row r="558" s="13" customFormat="1">
      <c r="A558" s="13"/>
      <c r="B558" s="238"/>
      <c r="C558" s="239"/>
      <c r="D558" s="240" t="s">
        <v>161</v>
      </c>
      <c r="E558" s="241" t="s">
        <v>1</v>
      </c>
      <c r="F558" s="242" t="s">
        <v>808</v>
      </c>
      <c r="G558" s="239"/>
      <c r="H558" s="243">
        <v>1.6200000000000001</v>
      </c>
      <c r="I558" s="244"/>
      <c r="J558" s="239"/>
      <c r="K558" s="239"/>
      <c r="L558" s="245"/>
      <c r="M558" s="246"/>
      <c r="N558" s="247"/>
      <c r="O558" s="247"/>
      <c r="P558" s="247"/>
      <c r="Q558" s="247"/>
      <c r="R558" s="247"/>
      <c r="S558" s="247"/>
      <c r="T558" s="24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9" t="s">
        <v>161</v>
      </c>
      <c r="AU558" s="249" t="s">
        <v>89</v>
      </c>
      <c r="AV558" s="13" t="s">
        <v>89</v>
      </c>
      <c r="AW558" s="13" t="s">
        <v>32</v>
      </c>
      <c r="AX558" s="13" t="s">
        <v>76</v>
      </c>
      <c r="AY558" s="249" t="s">
        <v>151</v>
      </c>
    </row>
    <row r="559" s="13" customFormat="1">
      <c r="A559" s="13"/>
      <c r="B559" s="238"/>
      <c r="C559" s="239"/>
      <c r="D559" s="240" t="s">
        <v>161</v>
      </c>
      <c r="E559" s="241" t="s">
        <v>1</v>
      </c>
      <c r="F559" s="242" t="s">
        <v>809</v>
      </c>
      <c r="G559" s="239"/>
      <c r="H559" s="243">
        <v>9.8399999999999999</v>
      </c>
      <c r="I559" s="244"/>
      <c r="J559" s="239"/>
      <c r="K559" s="239"/>
      <c r="L559" s="245"/>
      <c r="M559" s="246"/>
      <c r="N559" s="247"/>
      <c r="O559" s="247"/>
      <c r="P559" s="247"/>
      <c r="Q559" s="247"/>
      <c r="R559" s="247"/>
      <c r="S559" s="247"/>
      <c r="T559" s="24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9" t="s">
        <v>161</v>
      </c>
      <c r="AU559" s="249" t="s">
        <v>89</v>
      </c>
      <c r="AV559" s="13" t="s">
        <v>89</v>
      </c>
      <c r="AW559" s="13" t="s">
        <v>32</v>
      </c>
      <c r="AX559" s="13" t="s">
        <v>76</v>
      </c>
      <c r="AY559" s="249" t="s">
        <v>151</v>
      </c>
    </row>
    <row r="560" s="13" customFormat="1">
      <c r="A560" s="13"/>
      <c r="B560" s="238"/>
      <c r="C560" s="239"/>
      <c r="D560" s="240" t="s">
        <v>161</v>
      </c>
      <c r="E560" s="241" t="s">
        <v>1</v>
      </c>
      <c r="F560" s="242" t="s">
        <v>810</v>
      </c>
      <c r="G560" s="239"/>
      <c r="H560" s="243">
        <v>13.220000000000001</v>
      </c>
      <c r="I560" s="244"/>
      <c r="J560" s="239"/>
      <c r="K560" s="239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161</v>
      </c>
      <c r="AU560" s="249" t="s">
        <v>89</v>
      </c>
      <c r="AV560" s="13" t="s">
        <v>89</v>
      </c>
      <c r="AW560" s="13" t="s">
        <v>32</v>
      </c>
      <c r="AX560" s="13" t="s">
        <v>76</v>
      </c>
      <c r="AY560" s="249" t="s">
        <v>151</v>
      </c>
    </row>
    <row r="561" s="2" customFormat="1" ht="24.15" customHeight="1">
      <c r="A561" s="37"/>
      <c r="B561" s="38"/>
      <c r="C561" s="225" t="s">
        <v>830</v>
      </c>
      <c r="D561" s="225" t="s">
        <v>154</v>
      </c>
      <c r="E561" s="226" t="s">
        <v>831</v>
      </c>
      <c r="F561" s="227" t="s">
        <v>832</v>
      </c>
      <c r="G561" s="228" t="s">
        <v>563</v>
      </c>
      <c r="H561" s="270"/>
      <c r="I561" s="230"/>
      <c r="J561" s="231">
        <f>ROUND(I561*H561,2)</f>
        <v>0</v>
      </c>
      <c r="K561" s="227" t="s">
        <v>158</v>
      </c>
      <c r="L561" s="43"/>
      <c r="M561" s="232" t="s">
        <v>1</v>
      </c>
      <c r="N561" s="233" t="s">
        <v>42</v>
      </c>
      <c r="O561" s="90"/>
      <c r="P561" s="234">
        <f>O561*H561</f>
        <v>0</v>
      </c>
      <c r="Q561" s="234">
        <v>0</v>
      </c>
      <c r="R561" s="234">
        <f>Q561*H561</f>
        <v>0</v>
      </c>
      <c r="S561" s="234">
        <v>0</v>
      </c>
      <c r="T561" s="235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36" t="s">
        <v>240</v>
      </c>
      <c r="AT561" s="236" t="s">
        <v>154</v>
      </c>
      <c r="AU561" s="236" t="s">
        <v>89</v>
      </c>
      <c r="AY561" s="16" t="s">
        <v>151</v>
      </c>
      <c r="BE561" s="237">
        <f>IF(N561="základní",J561,0)</f>
        <v>0</v>
      </c>
      <c r="BF561" s="237">
        <f>IF(N561="snížená",J561,0)</f>
        <v>0</v>
      </c>
      <c r="BG561" s="237">
        <f>IF(N561="zákl. přenesená",J561,0)</f>
        <v>0</v>
      </c>
      <c r="BH561" s="237">
        <f>IF(N561="sníž. přenesená",J561,0)</f>
        <v>0</v>
      </c>
      <c r="BI561" s="237">
        <f>IF(N561="nulová",J561,0)</f>
        <v>0</v>
      </c>
      <c r="BJ561" s="16" t="s">
        <v>89</v>
      </c>
      <c r="BK561" s="237">
        <f>ROUND(I561*H561,2)</f>
        <v>0</v>
      </c>
      <c r="BL561" s="16" t="s">
        <v>240</v>
      </c>
      <c r="BM561" s="236" t="s">
        <v>833</v>
      </c>
    </row>
    <row r="562" s="12" customFormat="1" ht="22.8" customHeight="1">
      <c r="A562" s="12"/>
      <c r="B562" s="209"/>
      <c r="C562" s="210"/>
      <c r="D562" s="211" t="s">
        <v>75</v>
      </c>
      <c r="E562" s="223" t="s">
        <v>834</v>
      </c>
      <c r="F562" s="223" t="s">
        <v>835</v>
      </c>
      <c r="G562" s="210"/>
      <c r="H562" s="210"/>
      <c r="I562" s="213"/>
      <c r="J562" s="224">
        <f>BK562</f>
        <v>0</v>
      </c>
      <c r="K562" s="210"/>
      <c r="L562" s="215"/>
      <c r="M562" s="216"/>
      <c r="N562" s="217"/>
      <c r="O562" s="217"/>
      <c r="P562" s="218">
        <f>SUM(P563:P577)</f>
        <v>0</v>
      </c>
      <c r="Q562" s="217"/>
      <c r="R562" s="218">
        <f>SUM(R563:R577)</f>
        <v>0.0046904</v>
      </c>
      <c r="S562" s="217"/>
      <c r="T562" s="219">
        <f>SUM(T563:T577)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20" t="s">
        <v>89</v>
      </c>
      <c r="AT562" s="221" t="s">
        <v>75</v>
      </c>
      <c r="AU562" s="221" t="s">
        <v>83</v>
      </c>
      <c r="AY562" s="220" t="s">
        <v>151</v>
      </c>
      <c r="BK562" s="222">
        <f>SUM(BK563:BK577)</f>
        <v>0</v>
      </c>
    </row>
    <row r="563" s="2" customFormat="1" ht="24.15" customHeight="1">
      <c r="A563" s="37"/>
      <c r="B563" s="38"/>
      <c r="C563" s="225" t="s">
        <v>836</v>
      </c>
      <c r="D563" s="225" t="s">
        <v>154</v>
      </c>
      <c r="E563" s="226" t="s">
        <v>837</v>
      </c>
      <c r="F563" s="227" t="s">
        <v>838</v>
      </c>
      <c r="G563" s="228" t="s">
        <v>179</v>
      </c>
      <c r="H563" s="229">
        <v>3.2000000000000002</v>
      </c>
      <c r="I563" s="230"/>
      <c r="J563" s="231">
        <f>ROUND(I563*H563,2)</f>
        <v>0</v>
      </c>
      <c r="K563" s="227" t="s">
        <v>158</v>
      </c>
      <c r="L563" s="43"/>
      <c r="M563" s="232" t="s">
        <v>1</v>
      </c>
      <c r="N563" s="233" t="s">
        <v>42</v>
      </c>
      <c r="O563" s="90"/>
      <c r="P563" s="234">
        <f>O563*H563</f>
        <v>0</v>
      </c>
      <c r="Q563" s="234">
        <v>2.0000000000000002E-05</v>
      </c>
      <c r="R563" s="234">
        <f>Q563*H563</f>
        <v>6.4000000000000011E-05</v>
      </c>
      <c r="S563" s="234">
        <v>0</v>
      </c>
      <c r="T563" s="235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36" t="s">
        <v>240</v>
      </c>
      <c r="AT563" s="236" t="s">
        <v>154</v>
      </c>
      <c r="AU563" s="236" t="s">
        <v>89</v>
      </c>
      <c r="AY563" s="16" t="s">
        <v>151</v>
      </c>
      <c r="BE563" s="237">
        <f>IF(N563="základní",J563,0)</f>
        <v>0</v>
      </c>
      <c r="BF563" s="237">
        <f>IF(N563="snížená",J563,0)</f>
        <v>0</v>
      </c>
      <c r="BG563" s="237">
        <f>IF(N563="zákl. přenesená",J563,0)</f>
        <v>0</v>
      </c>
      <c r="BH563" s="237">
        <f>IF(N563="sníž. přenesená",J563,0)</f>
        <v>0</v>
      </c>
      <c r="BI563" s="237">
        <f>IF(N563="nulová",J563,0)</f>
        <v>0</v>
      </c>
      <c r="BJ563" s="16" t="s">
        <v>89</v>
      </c>
      <c r="BK563" s="237">
        <f>ROUND(I563*H563,2)</f>
        <v>0</v>
      </c>
      <c r="BL563" s="16" t="s">
        <v>240</v>
      </c>
      <c r="BM563" s="236" t="s">
        <v>839</v>
      </c>
    </row>
    <row r="564" s="13" customFormat="1">
      <c r="A564" s="13"/>
      <c r="B564" s="238"/>
      <c r="C564" s="239"/>
      <c r="D564" s="240" t="s">
        <v>161</v>
      </c>
      <c r="E564" s="241" t="s">
        <v>1</v>
      </c>
      <c r="F564" s="242" t="s">
        <v>840</v>
      </c>
      <c r="G564" s="239"/>
      <c r="H564" s="243">
        <v>3.2000000000000002</v>
      </c>
      <c r="I564" s="244"/>
      <c r="J564" s="239"/>
      <c r="K564" s="239"/>
      <c r="L564" s="245"/>
      <c r="M564" s="246"/>
      <c r="N564" s="247"/>
      <c r="O564" s="247"/>
      <c r="P564" s="247"/>
      <c r="Q564" s="247"/>
      <c r="R564" s="247"/>
      <c r="S564" s="247"/>
      <c r="T564" s="24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9" t="s">
        <v>161</v>
      </c>
      <c r="AU564" s="249" t="s">
        <v>89</v>
      </c>
      <c r="AV564" s="13" t="s">
        <v>89</v>
      </c>
      <c r="AW564" s="13" t="s">
        <v>32</v>
      </c>
      <c r="AX564" s="13" t="s">
        <v>83</v>
      </c>
      <c r="AY564" s="249" t="s">
        <v>151</v>
      </c>
    </row>
    <row r="565" s="2" customFormat="1" ht="24.15" customHeight="1">
      <c r="A565" s="37"/>
      <c r="B565" s="38"/>
      <c r="C565" s="225" t="s">
        <v>841</v>
      </c>
      <c r="D565" s="225" t="s">
        <v>154</v>
      </c>
      <c r="E565" s="226" t="s">
        <v>842</v>
      </c>
      <c r="F565" s="227" t="s">
        <v>843</v>
      </c>
      <c r="G565" s="228" t="s">
        <v>179</v>
      </c>
      <c r="H565" s="229">
        <v>3.2000000000000002</v>
      </c>
      <c r="I565" s="230"/>
      <c r="J565" s="231">
        <f>ROUND(I565*H565,2)</f>
        <v>0</v>
      </c>
      <c r="K565" s="227" t="s">
        <v>158</v>
      </c>
      <c r="L565" s="43"/>
      <c r="M565" s="232" t="s">
        <v>1</v>
      </c>
      <c r="N565" s="233" t="s">
        <v>42</v>
      </c>
      <c r="O565" s="90"/>
      <c r="P565" s="234">
        <f>O565*H565</f>
        <v>0</v>
      </c>
      <c r="Q565" s="234">
        <v>0.00012999999999999999</v>
      </c>
      <c r="R565" s="234">
        <f>Q565*H565</f>
        <v>0.00041599999999999997</v>
      </c>
      <c r="S565" s="234">
        <v>0</v>
      </c>
      <c r="T565" s="235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36" t="s">
        <v>240</v>
      </c>
      <c r="AT565" s="236" t="s">
        <v>154</v>
      </c>
      <c r="AU565" s="236" t="s">
        <v>89</v>
      </c>
      <c r="AY565" s="16" t="s">
        <v>151</v>
      </c>
      <c r="BE565" s="237">
        <f>IF(N565="základní",J565,0)</f>
        <v>0</v>
      </c>
      <c r="BF565" s="237">
        <f>IF(N565="snížená",J565,0)</f>
        <v>0</v>
      </c>
      <c r="BG565" s="237">
        <f>IF(N565="zákl. přenesená",J565,0)</f>
        <v>0</v>
      </c>
      <c r="BH565" s="237">
        <f>IF(N565="sníž. přenesená",J565,0)</f>
        <v>0</v>
      </c>
      <c r="BI565" s="237">
        <f>IF(N565="nulová",J565,0)</f>
        <v>0</v>
      </c>
      <c r="BJ565" s="16" t="s">
        <v>89</v>
      </c>
      <c r="BK565" s="237">
        <f>ROUND(I565*H565,2)</f>
        <v>0</v>
      </c>
      <c r="BL565" s="16" t="s">
        <v>240</v>
      </c>
      <c r="BM565" s="236" t="s">
        <v>844</v>
      </c>
    </row>
    <row r="566" s="13" customFormat="1">
      <c r="A566" s="13"/>
      <c r="B566" s="238"/>
      <c r="C566" s="239"/>
      <c r="D566" s="240" t="s">
        <v>161</v>
      </c>
      <c r="E566" s="241" t="s">
        <v>1</v>
      </c>
      <c r="F566" s="242" t="s">
        <v>840</v>
      </c>
      <c r="G566" s="239"/>
      <c r="H566" s="243">
        <v>3.2000000000000002</v>
      </c>
      <c r="I566" s="244"/>
      <c r="J566" s="239"/>
      <c r="K566" s="239"/>
      <c r="L566" s="245"/>
      <c r="M566" s="246"/>
      <c r="N566" s="247"/>
      <c r="O566" s="247"/>
      <c r="P566" s="247"/>
      <c r="Q566" s="247"/>
      <c r="R566" s="247"/>
      <c r="S566" s="247"/>
      <c r="T566" s="24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9" t="s">
        <v>161</v>
      </c>
      <c r="AU566" s="249" t="s">
        <v>89</v>
      </c>
      <c r="AV566" s="13" t="s">
        <v>89</v>
      </c>
      <c r="AW566" s="13" t="s">
        <v>32</v>
      </c>
      <c r="AX566" s="13" t="s">
        <v>83</v>
      </c>
      <c r="AY566" s="249" t="s">
        <v>151</v>
      </c>
    </row>
    <row r="567" s="2" customFormat="1" ht="24.15" customHeight="1">
      <c r="A567" s="37"/>
      <c r="B567" s="38"/>
      <c r="C567" s="225" t="s">
        <v>845</v>
      </c>
      <c r="D567" s="225" t="s">
        <v>154</v>
      </c>
      <c r="E567" s="226" t="s">
        <v>846</v>
      </c>
      <c r="F567" s="227" t="s">
        <v>847</v>
      </c>
      <c r="G567" s="228" t="s">
        <v>179</v>
      </c>
      <c r="H567" s="229">
        <v>3.2000000000000002</v>
      </c>
      <c r="I567" s="230"/>
      <c r="J567" s="231">
        <f>ROUND(I567*H567,2)</f>
        <v>0</v>
      </c>
      <c r="K567" s="227" t="s">
        <v>158</v>
      </c>
      <c r="L567" s="43"/>
      <c r="M567" s="232" t="s">
        <v>1</v>
      </c>
      <c r="N567" s="233" t="s">
        <v>42</v>
      </c>
      <c r="O567" s="90"/>
      <c r="P567" s="234">
        <f>O567*H567</f>
        <v>0</v>
      </c>
      <c r="Q567" s="234">
        <v>0.00029</v>
      </c>
      <c r="R567" s="234">
        <f>Q567*H567</f>
        <v>0.00092800000000000001</v>
      </c>
      <c r="S567" s="234">
        <v>0</v>
      </c>
      <c r="T567" s="235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6" t="s">
        <v>240</v>
      </c>
      <c r="AT567" s="236" t="s">
        <v>154</v>
      </c>
      <c r="AU567" s="236" t="s">
        <v>89</v>
      </c>
      <c r="AY567" s="16" t="s">
        <v>151</v>
      </c>
      <c r="BE567" s="237">
        <f>IF(N567="základní",J567,0)</f>
        <v>0</v>
      </c>
      <c r="BF567" s="237">
        <f>IF(N567="snížená",J567,0)</f>
        <v>0</v>
      </c>
      <c r="BG567" s="237">
        <f>IF(N567="zákl. přenesená",J567,0)</f>
        <v>0</v>
      </c>
      <c r="BH567" s="237">
        <f>IF(N567="sníž. přenesená",J567,0)</f>
        <v>0</v>
      </c>
      <c r="BI567" s="237">
        <f>IF(N567="nulová",J567,0)</f>
        <v>0</v>
      </c>
      <c r="BJ567" s="16" t="s">
        <v>89</v>
      </c>
      <c r="BK567" s="237">
        <f>ROUND(I567*H567,2)</f>
        <v>0</v>
      </c>
      <c r="BL567" s="16" t="s">
        <v>240</v>
      </c>
      <c r="BM567" s="236" t="s">
        <v>848</v>
      </c>
    </row>
    <row r="568" s="13" customFormat="1">
      <c r="A568" s="13"/>
      <c r="B568" s="238"/>
      <c r="C568" s="239"/>
      <c r="D568" s="240" t="s">
        <v>161</v>
      </c>
      <c r="E568" s="241" t="s">
        <v>1</v>
      </c>
      <c r="F568" s="242" t="s">
        <v>840</v>
      </c>
      <c r="G568" s="239"/>
      <c r="H568" s="243">
        <v>3.2000000000000002</v>
      </c>
      <c r="I568" s="244"/>
      <c r="J568" s="239"/>
      <c r="K568" s="239"/>
      <c r="L568" s="245"/>
      <c r="M568" s="246"/>
      <c r="N568" s="247"/>
      <c r="O568" s="247"/>
      <c r="P568" s="247"/>
      <c r="Q568" s="247"/>
      <c r="R568" s="247"/>
      <c r="S568" s="247"/>
      <c r="T568" s="24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9" t="s">
        <v>161</v>
      </c>
      <c r="AU568" s="249" t="s">
        <v>89</v>
      </c>
      <c r="AV568" s="13" t="s">
        <v>89</v>
      </c>
      <c r="AW568" s="13" t="s">
        <v>32</v>
      </c>
      <c r="AX568" s="13" t="s">
        <v>83</v>
      </c>
      <c r="AY568" s="249" t="s">
        <v>151</v>
      </c>
    </row>
    <row r="569" s="2" customFormat="1" ht="24.15" customHeight="1">
      <c r="A569" s="37"/>
      <c r="B569" s="38"/>
      <c r="C569" s="225" t="s">
        <v>849</v>
      </c>
      <c r="D569" s="225" t="s">
        <v>154</v>
      </c>
      <c r="E569" s="226" t="s">
        <v>850</v>
      </c>
      <c r="F569" s="227" t="s">
        <v>851</v>
      </c>
      <c r="G569" s="228" t="s">
        <v>179</v>
      </c>
      <c r="H569" s="229">
        <v>13.119999999999999</v>
      </c>
      <c r="I569" s="230"/>
      <c r="J569" s="231">
        <f>ROUND(I569*H569,2)</f>
        <v>0</v>
      </c>
      <c r="K569" s="227" t="s">
        <v>158</v>
      </c>
      <c r="L569" s="43"/>
      <c r="M569" s="232" t="s">
        <v>1</v>
      </c>
      <c r="N569" s="233" t="s">
        <v>42</v>
      </c>
      <c r="O569" s="90"/>
      <c r="P569" s="234">
        <f>O569*H569</f>
        <v>0</v>
      </c>
      <c r="Q569" s="234">
        <v>0.00022000000000000001</v>
      </c>
      <c r="R569" s="234">
        <f>Q569*H569</f>
        <v>0.0028863999999999999</v>
      </c>
      <c r="S569" s="234">
        <v>0</v>
      </c>
      <c r="T569" s="235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6" t="s">
        <v>240</v>
      </c>
      <c r="AT569" s="236" t="s">
        <v>154</v>
      </c>
      <c r="AU569" s="236" t="s">
        <v>89</v>
      </c>
      <c r="AY569" s="16" t="s">
        <v>151</v>
      </c>
      <c r="BE569" s="237">
        <f>IF(N569="základní",J569,0)</f>
        <v>0</v>
      </c>
      <c r="BF569" s="237">
        <f>IF(N569="snížená",J569,0)</f>
        <v>0</v>
      </c>
      <c r="BG569" s="237">
        <f>IF(N569="zákl. přenesená",J569,0)</f>
        <v>0</v>
      </c>
      <c r="BH569" s="237">
        <f>IF(N569="sníž. přenesená",J569,0)</f>
        <v>0</v>
      </c>
      <c r="BI569" s="237">
        <f>IF(N569="nulová",J569,0)</f>
        <v>0</v>
      </c>
      <c r="BJ569" s="16" t="s">
        <v>89</v>
      </c>
      <c r="BK569" s="237">
        <f>ROUND(I569*H569,2)</f>
        <v>0</v>
      </c>
      <c r="BL569" s="16" t="s">
        <v>240</v>
      </c>
      <c r="BM569" s="236" t="s">
        <v>852</v>
      </c>
    </row>
    <row r="570" s="14" customFormat="1">
      <c r="A570" s="14"/>
      <c r="B570" s="250"/>
      <c r="C570" s="251"/>
      <c r="D570" s="240" t="s">
        <v>161</v>
      </c>
      <c r="E570" s="252" t="s">
        <v>1</v>
      </c>
      <c r="F570" s="253" t="s">
        <v>853</v>
      </c>
      <c r="G570" s="251"/>
      <c r="H570" s="252" t="s">
        <v>1</v>
      </c>
      <c r="I570" s="254"/>
      <c r="J570" s="251"/>
      <c r="K570" s="251"/>
      <c r="L570" s="255"/>
      <c r="M570" s="256"/>
      <c r="N570" s="257"/>
      <c r="O570" s="257"/>
      <c r="P570" s="257"/>
      <c r="Q570" s="257"/>
      <c r="R570" s="257"/>
      <c r="S570" s="257"/>
      <c r="T570" s="25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9" t="s">
        <v>161</v>
      </c>
      <c r="AU570" s="259" t="s">
        <v>89</v>
      </c>
      <c r="AV570" s="14" t="s">
        <v>83</v>
      </c>
      <c r="AW570" s="14" t="s">
        <v>32</v>
      </c>
      <c r="AX570" s="14" t="s">
        <v>76</v>
      </c>
      <c r="AY570" s="259" t="s">
        <v>151</v>
      </c>
    </row>
    <row r="571" s="13" customFormat="1">
      <c r="A571" s="13"/>
      <c r="B571" s="238"/>
      <c r="C571" s="239"/>
      <c r="D571" s="240" t="s">
        <v>161</v>
      </c>
      <c r="E571" s="241" t="s">
        <v>1</v>
      </c>
      <c r="F571" s="242" t="s">
        <v>854</v>
      </c>
      <c r="G571" s="239"/>
      <c r="H571" s="243">
        <v>13.119999999999999</v>
      </c>
      <c r="I571" s="244"/>
      <c r="J571" s="239"/>
      <c r="K571" s="239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161</v>
      </c>
      <c r="AU571" s="249" t="s">
        <v>89</v>
      </c>
      <c r="AV571" s="13" t="s">
        <v>89</v>
      </c>
      <c r="AW571" s="13" t="s">
        <v>32</v>
      </c>
      <c r="AX571" s="13" t="s">
        <v>76</v>
      </c>
      <c r="AY571" s="249" t="s">
        <v>151</v>
      </c>
    </row>
    <row r="572" s="2" customFormat="1" ht="24.15" customHeight="1">
      <c r="A572" s="37"/>
      <c r="B572" s="38"/>
      <c r="C572" s="225" t="s">
        <v>855</v>
      </c>
      <c r="D572" s="225" t="s">
        <v>154</v>
      </c>
      <c r="E572" s="226" t="s">
        <v>856</v>
      </c>
      <c r="F572" s="227" t="s">
        <v>857</v>
      </c>
      <c r="G572" s="228" t="s">
        <v>179</v>
      </c>
      <c r="H572" s="229">
        <v>1.2</v>
      </c>
      <c r="I572" s="230"/>
      <c r="J572" s="231">
        <f>ROUND(I572*H572,2)</f>
        <v>0</v>
      </c>
      <c r="K572" s="227" t="s">
        <v>158</v>
      </c>
      <c r="L572" s="43"/>
      <c r="M572" s="232" t="s">
        <v>1</v>
      </c>
      <c r="N572" s="233" t="s">
        <v>42</v>
      </c>
      <c r="O572" s="90"/>
      <c r="P572" s="234">
        <f>O572*H572</f>
        <v>0</v>
      </c>
      <c r="Q572" s="234">
        <v>6.9999999999999994E-05</v>
      </c>
      <c r="R572" s="234">
        <f>Q572*H572</f>
        <v>8.3999999999999995E-05</v>
      </c>
      <c r="S572" s="234">
        <v>0</v>
      </c>
      <c r="T572" s="235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36" t="s">
        <v>240</v>
      </c>
      <c r="AT572" s="236" t="s">
        <v>154</v>
      </c>
      <c r="AU572" s="236" t="s">
        <v>89</v>
      </c>
      <c r="AY572" s="16" t="s">
        <v>151</v>
      </c>
      <c r="BE572" s="237">
        <f>IF(N572="základní",J572,0)</f>
        <v>0</v>
      </c>
      <c r="BF572" s="237">
        <f>IF(N572="snížená",J572,0)</f>
        <v>0</v>
      </c>
      <c r="BG572" s="237">
        <f>IF(N572="zákl. přenesená",J572,0)</f>
        <v>0</v>
      </c>
      <c r="BH572" s="237">
        <f>IF(N572="sníž. přenesená",J572,0)</f>
        <v>0</v>
      </c>
      <c r="BI572" s="237">
        <f>IF(N572="nulová",J572,0)</f>
        <v>0</v>
      </c>
      <c r="BJ572" s="16" t="s">
        <v>89</v>
      </c>
      <c r="BK572" s="237">
        <f>ROUND(I572*H572,2)</f>
        <v>0</v>
      </c>
      <c r="BL572" s="16" t="s">
        <v>240</v>
      </c>
      <c r="BM572" s="236" t="s">
        <v>858</v>
      </c>
    </row>
    <row r="573" s="13" customFormat="1">
      <c r="A573" s="13"/>
      <c r="B573" s="238"/>
      <c r="C573" s="239"/>
      <c r="D573" s="240" t="s">
        <v>161</v>
      </c>
      <c r="E573" s="241" t="s">
        <v>1</v>
      </c>
      <c r="F573" s="242" t="s">
        <v>859</v>
      </c>
      <c r="G573" s="239"/>
      <c r="H573" s="243">
        <v>1.2</v>
      </c>
      <c r="I573" s="244"/>
      <c r="J573" s="239"/>
      <c r="K573" s="239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161</v>
      </c>
      <c r="AU573" s="249" t="s">
        <v>89</v>
      </c>
      <c r="AV573" s="13" t="s">
        <v>89</v>
      </c>
      <c r="AW573" s="13" t="s">
        <v>32</v>
      </c>
      <c r="AX573" s="13" t="s">
        <v>83</v>
      </c>
      <c r="AY573" s="249" t="s">
        <v>151</v>
      </c>
    </row>
    <row r="574" s="2" customFormat="1" ht="24.15" customHeight="1">
      <c r="A574" s="37"/>
      <c r="B574" s="38"/>
      <c r="C574" s="225" t="s">
        <v>860</v>
      </c>
      <c r="D574" s="225" t="s">
        <v>154</v>
      </c>
      <c r="E574" s="226" t="s">
        <v>861</v>
      </c>
      <c r="F574" s="227" t="s">
        <v>862</v>
      </c>
      <c r="G574" s="228" t="s">
        <v>179</v>
      </c>
      <c r="H574" s="229">
        <v>1.2</v>
      </c>
      <c r="I574" s="230"/>
      <c r="J574" s="231">
        <f>ROUND(I574*H574,2)</f>
        <v>0</v>
      </c>
      <c r="K574" s="227" t="s">
        <v>158</v>
      </c>
      <c r="L574" s="43"/>
      <c r="M574" s="232" t="s">
        <v>1</v>
      </c>
      <c r="N574" s="233" t="s">
        <v>42</v>
      </c>
      <c r="O574" s="90"/>
      <c r="P574" s="234">
        <f>O574*H574</f>
        <v>0</v>
      </c>
      <c r="Q574" s="234">
        <v>0.00013999999999999999</v>
      </c>
      <c r="R574" s="234">
        <f>Q574*H574</f>
        <v>0.00016799999999999999</v>
      </c>
      <c r="S574" s="234">
        <v>0</v>
      </c>
      <c r="T574" s="235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36" t="s">
        <v>240</v>
      </c>
      <c r="AT574" s="236" t="s">
        <v>154</v>
      </c>
      <c r="AU574" s="236" t="s">
        <v>89</v>
      </c>
      <c r="AY574" s="16" t="s">
        <v>151</v>
      </c>
      <c r="BE574" s="237">
        <f>IF(N574="základní",J574,0)</f>
        <v>0</v>
      </c>
      <c r="BF574" s="237">
        <f>IF(N574="snížená",J574,0)</f>
        <v>0</v>
      </c>
      <c r="BG574" s="237">
        <f>IF(N574="zákl. přenesená",J574,0)</f>
        <v>0</v>
      </c>
      <c r="BH574" s="237">
        <f>IF(N574="sníž. přenesená",J574,0)</f>
        <v>0</v>
      </c>
      <c r="BI574" s="237">
        <f>IF(N574="nulová",J574,0)</f>
        <v>0</v>
      </c>
      <c r="BJ574" s="16" t="s">
        <v>89</v>
      </c>
      <c r="BK574" s="237">
        <f>ROUND(I574*H574,2)</f>
        <v>0</v>
      </c>
      <c r="BL574" s="16" t="s">
        <v>240</v>
      </c>
      <c r="BM574" s="236" t="s">
        <v>863</v>
      </c>
    </row>
    <row r="575" s="13" customFormat="1">
      <c r="A575" s="13"/>
      <c r="B575" s="238"/>
      <c r="C575" s="239"/>
      <c r="D575" s="240" t="s">
        <v>161</v>
      </c>
      <c r="E575" s="241" t="s">
        <v>1</v>
      </c>
      <c r="F575" s="242" t="s">
        <v>859</v>
      </c>
      <c r="G575" s="239"/>
      <c r="H575" s="243">
        <v>1.2</v>
      </c>
      <c r="I575" s="244"/>
      <c r="J575" s="239"/>
      <c r="K575" s="239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161</v>
      </c>
      <c r="AU575" s="249" t="s">
        <v>89</v>
      </c>
      <c r="AV575" s="13" t="s">
        <v>89</v>
      </c>
      <c r="AW575" s="13" t="s">
        <v>32</v>
      </c>
      <c r="AX575" s="13" t="s">
        <v>83</v>
      </c>
      <c r="AY575" s="249" t="s">
        <v>151</v>
      </c>
    </row>
    <row r="576" s="2" customFormat="1" ht="24.15" customHeight="1">
      <c r="A576" s="37"/>
      <c r="B576" s="38"/>
      <c r="C576" s="225" t="s">
        <v>864</v>
      </c>
      <c r="D576" s="225" t="s">
        <v>154</v>
      </c>
      <c r="E576" s="226" t="s">
        <v>865</v>
      </c>
      <c r="F576" s="227" t="s">
        <v>866</v>
      </c>
      <c r="G576" s="228" t="s">
        <v>179</v>
      </c>
      <c r="H576" s="229">
        <v>1.2</v>
      </c>
      <c r="I576" s="230"/>
      <c r="J576" s="231">
        <f>ROUND(I576*H576,2)</f>
        <v>0</v>
      </c>
      <c r="K576" s="227" t="s">
        <v>158</v>
      </c>
      <c r="L576" s="43"/>
      <c r="M576" s="232" t="s">
        <v>1</v>
      </c>
      <c r="N576" s="233" t="s">
        <v>42</v>
      </c>
      <c r="O576" s="90"/>
      <c r="P576" s="234">
        <f>O576*H576</f>
        <v>0</v>
      </c>
      <c r="Q576" s="234">
        <v>0.00012</v>
      </c>
      <c r="R576" s="234">
        <f>Q576*H576</f>
        <v>0.000144</v>
      </c>
      <c r="S576" s="234">
        <v>0</v>
      </c>
      <c r="T576" s="235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36" t="s">
        <v>240</v>
      </c>
      <c r="AT576" s="236" t="s">
        <v>154</v>
      </c>
      <c r="AU576" s="236" t="s">
        <v>89</v>
      </c>
      <c r="AY576" s="16" t="s">
        <v>151</v>
      </c>
      <c r="BE576" s="237">
        <f>IF(N576="základní",J576,0)</f>
        <v>0</v>
      </c>
      <c r="BF576" s="237">
        <f>IF(N576="snížená",J576,0)</f>
        <v>0</v>
      </c>
      <c r="BG576" s="237">
        <f>IF(N576="zákl. přenesená",J576,0)</f>
        <v>0</v>
      </c>
      <c r="BH576" s="237">
        <f>IF(N576="sníž. přenesená",J576,0)</f>
        <v>0</v>
      </c>
      <c r="BI576" s="237">
        <f>IF(N576="nulová",J576,0)</f>
        <v>0</v>
      </c>
      <c r="BJ576" s="16" t="s">
        <v>89</v>
      </c>
      <c r="BK576" s="237">
        <f>ROUND(I576*H576,2)</f>
        <v>0</v>
      </c>
      <c r="BL576" s="16" t="s">
        <v>240</v>
      </c>
      <c r="BM576" s="236" t="s">
        <v>867</v>
      </c>
    </row>
    <row r="577" s="13" customFormat="1">
      <c r="A577" s="13"/>
      <c r="B577" s="238"/>
      <c r="C577" s="239"/>
      <c r="D577" s="240" t="s">
        <v>161</v>
      </c>
      <c r="E577" s="241" t="s">
        <v>1</v>
      </c>
      <c r="F577" s="242" t="s">
        <v>859</v>
      </c>
      <c r="G577" s="239"/>
      <c r="H577" s="243">
        <v>1.2</v>
      </c>
      <c r="I577" s="244"/>
      <c r="J577" s="239"/>
      <c r="K577" s="239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161</v>
      </c>
      <c r="AU577" s="249" t="s">
        <v>89</v>
      </c>
      <c r="AV577" s="13" t="s">
        <v>89</v>
      </c>
      <c r="AW577" s="13" t="s">
        <v>32</v>
      </c>
      <c r="AX577" s="13" t="s">
        <v>83</v>
      </c>
      <c r="AY577" s="249" t="s">
        <v>151</v>
      </c>
    </row>
    <row r="578" s="12" customFormat="1" ht="22.8" customHeight="1">
      <c r="A578" s="12"/>
      <c r="B578" s="209"/>
      <c r="C578" s="210"/>
      <c r="D578" s="211" t="s">
        <v>75</v>
      </c>
      <c r="E578" s="223" t="s">
        <v>868</v>
      </c>
      <c r="F578" s="223" t="s">
        <v>869</v>
      </c>
      <c r="G578" s="210"/>
      <c r="H578" s="210"/>
      <c r="I578" s="213"/>
      <c r="J578" s="224">
        <f>BK578</f>
        <v>0</v>
      </c>
      <c r="K578" s="210"/>
      <c r="L578" s="215"/>
      <c r="M578" s="216"/>
      <c r="N578" s="217"/>
      <c r="O578" s="217"/>
      <c r="P578" s="218">
        <f>SUM(P579:P658)</f>
        <v>0</v>
      </c>
      <c r="Q578" s="217"/>
      <c r="R578" s="218">
        <f>SUM(R579:R658)</f>
        <v>0.48522483999999999</v>
      </c>
      <c r="S578" s="217"/>
      <c r="T578" s="219">
        <f>SUM(T579:T658)</f>
        <v>0.067673620000000004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20" t="s">
        <v>89</v>
      </c>
      <c r="AT578" s="221" t="s">
        <v>75</v>
      </c>
      <c r="AU578" s="221" t="s">
        <v>83</v>
      </c>
      <c r="AY578" s="220" t="s">
        <v>151</v>
      </c>
      <c r="BK578" s="222">
        <f>SUM(BK579:BK658)</f>
        <v>0</v>
      </c>
    </row>
    <row r="579" s="2" customFormat="1" ht="16.5" customHeight="1">
      <c r="A579" s="37"/>
      <c r="B579" s="38"/>
      <c r="C579" s="225" t="s">
        <v>870</v>
      </c>
      <c r="D579" s="225" t="s">
        <v>154</v>
      </c>
      <c r="E579" s="226" t="s">
        <v>871</v>
      </c>
      <c r="F579" s="227" t="s">
        <v>872</v>
      </c>
      <c r="G579" s="228" t="s">
        <v>179</v>
      </c>
      <c r="H579" s="229">
        <v>218.30199999999999</v>
      </c>
      <c r="I579" s="230"/>
      <c r="J579" s="231">
        <f>ROUND(I579*H579,2)</f>
        <v>0</v>
      </c>
      <c r="K579" s="227" t="s">
        <v>158</v>
      </c>
      <c r="L579" s="43"/>
      <c r="M579" s="232" t="s">
        <v>1</v>
      </c>
      <c r="N579" s="233" t="s">
        <v>42</v>
      </c>
      <c r="O579" s="90"/>
      <c r="P579" s="234">
        <f>O579*H579</f>
        <v>0</v>
      </c>
      <c r="Q579" s="234">
        <v>0.001</v>
      </c>
      <c r="R579" s="234">
        <f>Q579*H579</f>
        <v>0.218302</v>
      </c>
      <c r="S579" s="234">
        <v>0.00031</v>
      </c>
      <c r="T579" s="235">
        <f>S579*H579</f>
        <v>0.067673620000000004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36" t="s">
        <v>240</v>
      </c>
      <c r="AT579" s="236" t="s">
        <v>154</v>
      </c>
      <c r="AU579" s="236" t="s">
        <v>89</v>
      </c>
      <c r="AY579" s="16" t="s">
        <v>151</v>
      </c>
      <c r="BE579" s="237">
        <f>IF(N579="základní",J579,0)</f>
        <v>0</v>
      </c>
      <c r="BF579" s="237">
        <f>IF(N579="snížená",J579,0)</f>
        <v>0</v>
      </c>
      <c r="BG579" s="237">
        <f>IF(N579="zákl. přenesená",J579,0)</f>
        <v>0</v>
      </c>
      <c r="BH579" s="237">
        <f>IF(N579="sníž. přenesená",J579,0)</f>
        <v>0</v>
      </c>
      <c r="BI579" s="237">
        <f>IF(N579="nulová",J579,0)</f>
        <v>0</v>
      </c>
      <c r="BJ579" s="16" t="s">
        <v>89</v>
      </c>
      <c r="BK579" s="237">
        <f>ROUND(I579*H579,2)</f>
        <v>0</v>
      </c>
      <c r="BL579" s="16" t="s">
        <v>240</v>
      </c>
      <c r="BM579" s="236" t="s">
        <v>873</v>
      </c>
    </row>
    <row r="580" s="14" customFormat="1">
      <c r="A580" s="14"/>
      <c r="B580" s="250"/>
      <c r="C580" s="251"/>
      <c r="D580" s="240" t="s">
        <v>161</v>
      </c>
      <c r="E580" s="252" t="s">
        <v>1</v>
      </c>
      <c r="F580" s="253" t="s">
        <v>874</v>
      </c>
      <c r="G580" s="251"/>
      <c r="H580" s="252" t="s">
        <v>1</v>
      </c>
      <c r="I580" s="254"/>
      <c r="J580" s="251"/>
      <c r="K580" s="251"/>
      <c r="L580" s="255"/>
      <c r="M580" s="256"/>
      <c r="N580" s="257"/>
      <c r="O580" s="257"/>
      <c r="P580" s="257"/>
      <c r="Q580" s="257"/>
      <c r="R580" s="257"/>
      <c r="S580" s="257"/>
      <c r="T580" s="258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9" t="s">
        <v>161</v>
      </c>
      <c r="AU580" s="259" t="s">
        <v>89</v>
      </c>
      <c r="AV580" s="14" t="s">
        <v>83</v>
      </c>
      <c r="AW580" s="14" t="s">
        <v>32</v>
      </c>
      <c r="AX580" s="14" t="s">
        <v>76</v>
      </c>
      <c r="AY580" s="259" t="s">
        <v>151</v>
      </c>
    </row>
    <row r="581" s="13" customFormat="1">
      <c r="A581" s="13"/>
      <c r="B581" s="238"/>
      <c r="C581" s="239"/>
      <c r="D581" s="240" t="s">
        <v>161</v>
      </c>
      <c r="E581" s="241" t="s">
        <v>1</v>
      </c>
      <c r="F581" s="242" t="s">
        <v>298</v>
      </c>
      <c r="G581" s="239"/>
      <c r="H581" s="243">
        <v>9.6140000000000008</v>
      </c>
      <c r="I581" s="244"/>
      <c r="J581" s="239"/>
      <c r="K581" s="239"/>
      <c r="L581" s="245"/>
      <c r="M581" s="246"/>
      <c r="N581" s="247"/>
      <c r="O581" s="247"/>
      <c r="P581" s="247"/>
      <c r="Q581" s="247"/>
      <c r="R581" s="247"/>
      <c r="S581" s="247"/>
      <c r="T581" s="24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9" t="s">
        <v>161</v>
      </c>
      <c r="AU581" s="249" t="s">
        <v>89</v>
      </c>
      <c r="AV581" s="13" t="s">
        <v>89</v>
      </c>
      <c r="AW581" s="13" t="s">
        <v>32</v>
      </c>
      <c r="AX581" s="13" t="s">
        <v>76</v>
      </c>
      <c r="AY581" s="249" t="s">
        <v>151</v>
      </c>
    </row>
    <row r="582" s="13" customFormat="1">
      <c r="A582" s="13"/>
      <c r="B582" s="238"/>
      <c r="C582" s="239"/>
      <c r="D582" s="240" t="s">
        <v>161</v>
      </c>
      <c r="E582" s="241" t="s">
        <v>1</v>
      </c>
      <c r="F582" s="242" t="s">
        <v>318</v>
      </c>
      <c r="G582" s="239"/>
      <c r="H582" s="243">
        <v>11.885</v>
      </c>
      <c r="I582" s="244"/>
      <c r="J582" s="239"/>
      <c r="K582" s="239"/>
      <c r="L582" s="245"/>
      <c r="M582" s="246"/>
      <c r="N582" s="247"/>
      <c r="O582" s="247"/>
      <c r="P582" s="247"/>
      <c r="Q582" s="247"/>
      <c r="R582" s="247"/>
      <c r="S582" s="247"/>
      <c r="T582" s="24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9" t="s">
        <v>161</v>
      </c>
      <c r="AU582" s="249" t="s">
        <v>89</v>
      </c>
      <c r="AV582" s="13" t="s">
        <v>89</v>
      </c>
      <c r="AW582" s="13" t="s">
        <v>32</v>
      </c>
      <c r="AX582" s="13" t="s">
        <v>76</v>
      </c>
      <c r="AY582" s="249" t="s">
        <v>151</v>
      </c>
    </row>
    <row r="583" s="13" customFormat="1">
      <c r="A583" s="13"/>
      <c r="B583" s="238"/>
      <c r="C583" s="239"/>
      <c r="D583" s="240" t="s">
        <v>161</v>
      </c>
      <c r="E583" s="241" t="s">
        <v>1</v>
      </c>
      <c r="F583" s="242" t="s">
        <v>319</v>
      </c>
      <c r="G583" s="239"/>
      <c r="H583" s="243">
        <v>33.454000000000001</v>
      </c>
      <c r="I583" s="244"/>
      <c r="J583" s="239"/>
      <c r="K583" s="239"/>
      <c r="L583" s="245"/>
      <c r="M583" s="246"/>
      <c r="N583" s="247"/>
      <c r="O583" s="247"/>
      <c r="P583" s="247"/>
      <c r="Q583" s="247"/>
      <c r="R583" s="247"/>
      <c r="S583" s="247"/>
      <c r="T583" s="24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9" t="s">
        <v>161</v>
      </c>
      <c r="AU583" s="249" t="s">
        <v>89</v>
      </c>
      <c r="AV583" s="13" t="s">
        <v>89</v>
      </c>
      <c r="AW583" s="13" t="s">
        <v>32</v>
      </c>
      <c r="AX583" s="13" t="s">
        <v>76</v>
      </c>
      <c r="AY583" s="249" t="s">
        <v>151</v>
      </c>
    </row>
    <row r="584" s="13" customFormat="1">
      <c r="A584" s="13"/>
      <c r="B584" s="238"/>
      <c r="C584" s="239"/>
      <c r="D584" s="240" t="s">
        <v>161</v>
      </c>
      <c r="E584" s="241" t="s">
        <v>1</v>
      </c>
      <c r="F584" s="242" t="s">
        <v>301</v>
      </c>
      <c r="G584" s="239"/>
      <c r="H584" s="243">
        <v>48.814999999999998</v>
      </c>
      <c r="I584" s="244"/>
      <c r="J584" s="239"/>
      <c r="K584" s="239"/>
      <c r="L584" s="245"/>
      <c r="M584" s="246"/>
      <c r="N584" s="247"/>
      <c r="O584" s="247"/>
      <c r="P584" s="247"/>
      <c r="Q584" s="247"/>
      <c r="R584" s="247"/>
      <c r="S584" s="247"/>
      <c r="T584" s="24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9" t="s">
        <v>161</v>
      </c>
      <c r="AU584" s="249" t="s">
        <v>89</v>
      </c>
      <c r="AV584" s="13" t="s">
        <v>89</v>
      </c>
      <c r="AW584" s="13" t="s">
        <v>32</v>
      </c>
      <c r="AX584" s="13" t="s">
        <v>76</v>
      </c>
      <c r="AY584" s="249" t="s">
        <v>151</v>
      </c>
    </row>
    <row r="585" s="13" customFormat="1">
      <c r="A585" s="13"/>
      <c r="B585" s="238"/>
      <c r="C585" s="239"/>
      <c r="D585" s="240" t="s">
        <v>161</v>
      </c>
      <c r="E585" s="241" t="s">
        <v>1</v>
      </c>
      <c r="F585" s="242" t="s">
        <v>320</v>
      </c>
      <c r="G585" s="239"/>
      <c r="H585" s="243">
        <v>40.478000000000002</v>
      </c>
      <c r="I585" s="244"/>
      <c r="J585" s="239"/>
      <c r="K585" s="239"/>
      <c r="L585" s="245"/>
      <c r="M585" s="246"/>
      <c r="N585" s="247"/>
      <c r="O585" s="247"/>
      <c r="P585" s="247"/>
      <c r="Q585" s="247"/>
      <c r="R585" s="247"/>
      <c r="S585" s="247"/>
      <c r="T585" s="24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9" t="s">
        <v>161</v>
      </c>
      <c r="AU585" s="249" t="s">
        <v>89</v>
      </c>
      <c r="AV585" s="13" t="s">
        <v>89</v>
      </c>
      <c r="AW585" s="13" t="s">
        <v>32</v>
      </c>
      <c r="AX585" s="13" t="s">
        <v>76</v>
      </c>
      <c r="AY585" s="249" t="s">
        <v>151</v>
      </c>
    </row>
    <row r="586" s="13" customFormat="1">
      <c r="A586" s="13"/>
      <c r="B586" s="238"/>
      <c r="C586" s="239"/>
      <c r="D586" s="240" t="s">
        <v>161</v>
      </c>
      <c r="E586" s="241" t="s">
        <v>1</v>
      </c>
      <c r="F586" s="242" t="s">
        <v>321</v>
      </c>
      <c r="G586" s="239"/>
      <c r="H586" s="243">
        <v>1.546</v>
      </c>
      <c r="I586" s="244"/>
      <c r="J586" s="239"/>
      <c r="K586" s="239"/>
      <c r="L586" s="245"/>
      <c r="M586" s="246"/>
      <c r="N586" s="247"/>
      <c r="O586" s="247"/>
      <c r="P586" s="247"/>
      <c r="Q586" s="247"/>
      <c r="R586" s="247"/>
      <c r="S586" s="247"/>
      <c r="T586" s="24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9" t="s">
        <v>161</v>
      </c>
      <c r="AU586" s="249" t="s">
        <v>89</v>
      </c>
      <c r="AV586" s="13" t="s">
        <v>89</v>
      </c>
      <c r="AW586" s="13" t="s">
        <v>32</v>
      </c>
      <c r="AX586" s="13" t="s">
        <v>76</v>
      </c>
      <c r="AY586" s="249" t="s">
        <v>151</v>
      </c>
    </row>
    <row r="587" s="13" customFormat="1">
      <c r="A587" s="13"/>
      <c r="B587" s="238"/>
      <c r="C587" s="239"/>
      <c r="D587" s="240" t="s">
        <v>161</v>
      </c>
      <c r="E587" s="241" t="s">
        <v>1</v>
      </c>
      <c r="F587" s="242" t="s">
        <v>322</v>
      </c>
      <c r="G587" s="239"/>
      <c r="H587" s="243">
        <v>0.95999999999999996</v>
      </c>
      <c r="I587" s="244"/>
      <c r="J587" s="239"/>
      <c r="K587" s="239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161</v>
      </c>
      <c r="AU587" s="249" t="s">
        <v>89</v>
      </c>
      <c r="AV587" s="13" t="s">
        <v>89</v>
      </c>
      <c r="AW587" s="13" t="s">
        <v>32</v>
      </c>
      <c r="AX587" s="13" t="s">
        <v>76</v>
      </c>
      <c r="AY587" s="249" t="s">
        <v>151</v>
      </c>
    </row>
    <row r="588" s="14" customFormat="1">
      <c r="A588" s="14"/>
      <c r="B588" s="250"/>
      <c r="C588" s="251"/>
      <c r="D588" s="240" t="s">
        <v>161</v>
      </c>
      <c r="E588" s="252" t="s">
        <v>1</v>
      </c>
      <c r="F588" s="253" t="s">
        <v>875</v>
      </c>
      <c r="G588" s="251"/>
      <c r="H588" s="252" t="s">
        <v>1</v>
      </c>
      <c r="I588" s="254"/>
      <c r="J588" s="251"/>
      <c r="K588" s="251"/>
      <c r="L588" s="255"/>
      <c r="M588" s="256"/>
      <c r="N588" s="257"/>
      <c r="O588" s="257"/>
      <c r="P588" s="257"/>
      <c r="Q588" s="257"/>
      <c r="R588" s="257"/>
      <c r="S588" s="257"/>
      <c r="T588" s="258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9" t="s">
        <v>161</v>
      </c>
      <c r="AU588" s="259" t="s">
        <v>89</v>
      </c>
      <c r="AV588" s="14" t="s">
        <v>83</v>
      </c>
      <c r="AW588" s="14" t="s">
        <v>32</v>
      </c>
      <c r="AX588" s="14" t="s">
        <v>76</v>
      </c>
      <c r="AY588" s="259" t="s">
        <v>151</v>
      </c>
    </row>
    <row r="589" s="13" customFormat="1">
      <c r="A589" s="13"/>
      <c r="B589" s="238"/>
      <c r="C589" s="239"/>
      <c r="D589" s="240" t="s">
        <v>161</v>
      </c>
      <c r="E589" s="241" t="s">
        <v>1</v>
      </c>
      <c r="F589" s="242" t="s">
        <v>313</v>
      </c>
      <c r="G589" s="239"/>
      <c r="H589" s="243">
        <v>71.549999999999997</v>
      </c>
      <c r="I589" s="244"/>
      <c r="J589" s="239"/>
      <c r="K589" s="239"/>
      <c r="L589" s="245"/>
      <c r="M589" s="246"/>
      <c r="N589" s="247"/>
      <c r="O589" s="247"/>
      <c r="P589" s="247"/>
      <c r="Q589" s="247"/>
      <c r="R589" s="247"/>
      <c r="S589" s="247"/>
      <c r="T589" s="24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9" t="s">
        <v>161</v>
      </c>
      <c r="AU589" s="249" t="s">
        <v>89</v>
      </c>
      <c r="AV589" s="13" t="s">
        <v>89</v>
      </c>
      <c r="AW589" s="13" t="s">
        <v>32</v>
      </c>
      <c r="AX589" s="13" t="s">
        <v>76</v>
      </c>
      <c r="AY589" s="249" t="s">
        <v>151</v>
      </c>
    </row>
    <row r="590" s="2" customFormat="1" ht="24.15" customHeight="1">
      <c r="A590" s="37"/>
      <c r="B590" s="38"/>
      <c r="C590" s="225" t="s">
        <v>876</v>
      </c>
      <c r="D590" s="225" t="s">
        <v>154</v>
      </c>
      <c r="E590" s="226" t="s">
        <v>877</v>
      </c>
      <c r="F590" s="227" t="s">
        <v>878</v>
      </c>
      <c r="G590" s="228" t="s">
        <v>179</v>
      </c>
      <c r="H590" s="229">
        <v>218.30199999999999</v>
      </c>
      <c r="I590" s="230"/>
      <c r="J590" s="231">
        <f>ROUND(I590*H590,2)</f>
        <v>0</v>
      </c>
      <c r="K590" s="227" t="s">
        <v>158</v>
      </c>
      <c r="L590" s="43"/>
      <c r="M590" s="232" t="s">
        <v>1</v>
      </c>
      <c r="N590" s="233" t="s">
        <v>42</v>
      </c>
      <c r="O590" s="90"/>
      <c r="P590" s="234">
        <f>O590*H590</f>
        <v>0</v>
      </c>
      <c r="Q590" s="234">
        <v>0</v>
      </c>
      <c r="R590" s="234">
        <f>Q590*H590</f>
        <v>0</v>
      </c>
      <c r="S590" s="234">
        <v>0</v>
      </c>
      <c r="T590" s="235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36" t="s">
        <v>240</v>
      </c>
      <c r="AT590" s="236" t="s">
        <v>154</v>
      </c>
      <c r="AU590" s="236" t="s">
        <v>89</v>
      </c>
      <c r="AY590" s="16" t="s">
        <v>151</v>
      </c>
      <c r="BE590" s="237">
        <f>IF(N590="základní",J590,0)</f>
        <v>0</v>
      </c>
      <c r="BF590" s="237">
        <f>IF(N590="snížená",J590,0)</f>
        <v>0</v>
      </c>
      <c r="BG590" s="237">
        <f>IF(N590="zákl. přenesená",J590,0)</f>
        <v>0</v>
      </c>
      <c r="BH590" s="237">
        <f>IF(N590="sníž. přenesená",J590,0)</f>
        <v>0</v>
      </c>
      <c r="BI590" s="237">
        <f>IF(N590="nulová",J590,0)</f>
        <v>0</v>
      </c>
      <c r="BJ590" s="16" t="s">
        <v>89</v>
      </c>
      <c r="BK590" s="237">
        <f>ROUND(I590*H590,2)</f>
        <v>0</v>
      </c>
      <c r="BL590" s="16" t="s">
        <v>240</v>
      </c>
      <c r="BM590" s="236" t="s">
        <v>879</v>
      </c>
    </row>
    <row r="591" s="14" customFormat="1">
      <c r="A591" s="14"/>
      <c r="B591" s="250"/>
      <c r="C591" s="251"/>
      <c r="D591" s="240" t="s">
        <v>161</v>
      </c>
      <c r="E591" s="252" t="s">
        <v>1</v>
      </c>
      <c r="F591" s="253" t="s">
        <v>874</v>
      </c>
      <c r="G591" s="251"/>
      <c r="H591" s="252" t="s">
        <v>1</v>
      </c>
      <c r="I591" s="254"/>
      <c r="J591" s="251"/>
      <c r="K591" s="251"/>
      <c r="L591" s="255"/>
      <c r="M591" s="256"/>
      <c r="N591" s="257"/>
      <c r="O591" s="257"/>
      <c r="P591" s="257"/>
      <c r="Q591" s="257"/>
      <c r="R591" s="257"/>
      <c r="S591" s="257"/>
      <c r="T591" s="258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9" t="s">
        <v>161</v>
      </c>
      <c r="AU591" s="259" t="s">
        <v>89</v>
      </c>
      <c r="AV591" s="14" t="s">
        <v>83</v>
      </c>
      <c r="AW591" s="14" t="s">
        <v>32</v>
      </c>
      <c r="AX591" s="14" t="s">
        <v>76</v>
      </c>
      <c r="AY591" s="259" t="s">
        <v>151</v>
      </c>
    </row>
    <row r="592" s="13" customFormat="1">
      <c r="A592" s="13"/>
      <c r="B592" s="238"/>
      <c r="C592" s="239"/>
      <c r="D592" s="240" t="s">
        <v>161</v>
      </c>
      <c r="E592" s="241" t="s">
        <v>1</v>
      </c>
      <c r="F592" s="242" t="s">
        <v>298</v>
      </c>
      <c r="G592" s="239"/>
      <c r="H592" s="243">
        <v>9.6140000000000008</v>
      </c>
      <c r="I592" s="244"/>
      <c r="J592" s="239"/>
      <c r="K592" s="239"/>
      <c r="L592" s="245"/>
      <c r="M592" s="246"/>
      <c r="N592" s="247"/>
      <c r="O592" s="247"/>
      <c r="P592" s="247"/>
      <c r="Q592" s="247"/>
      <c r="R592" s="247"/>
      <c r="S592" s="247"/>
      <c r="T592" s="24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9" t="s">
        <v>161</v>
      </c>
      <c r="AU592" s="249" t="s">
        <v>89</v>
      </c>
      <c r="AV592" s="13" t="s">
        <v>89</v>
      </c>
      <c r="AW592" s="13" t="s">
        <v>32</v>
      </c>
      <c r="AX592" s="13" t="s">
        <v>76</v>
      </c>
      <c r="AY592" s="249" t="s">
        <v>151</v>
      </c>
    </row>
    <row r="593" s="13" customFormat="1">
      <c r="A593" s="13"/>
      <c r="B593" s="238"/>
      <c r="C593" s="239"/>
      <c r="D593" s="240" t="s">
        <v>161</v>
      </c>
      <c r="E593" s="241" t="s">
        <v>1</v>
      </c>
      <c r="F593" s="242" t="s">
        <v>318</v>
      </c>
      <c r="G593" s="239"/>
      <c r="H593" s="243">
        <v>11.885</v>
      </c>
      <c r="I593" s="244"/>
      <c r="J593" s="239"/>
      <c r="K593" s="239"/>
      <c r="L593" s="245"/>
      <c r="M593" s="246"/>
      <c r="N593" s="247"/>
      <c r="O593" s="247"/>
      <c r="P593" s="247"/>
      <c r="Q593" s="247"/>
      <c r="R593" s="247"/>
      <c r="S593" s="247"/>
      <c r="T593" s="24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9" t="s">
        <v>161</v>
      </c>
      <c r="AU593" s="249" t="s">
        <v>89</v>
      </c>
      <c r="AV593" s="13" t="s">
        <v>89</v>
      </c>
      <c r="AW593" s="13" t="s">
        <v>32</v>
      </c>
      <c r="AX593" s="13" t="s">
        <v>76</v>
      </c>
      <c r="AY593" s="249" t="s">
        <v>151</v>
      </c>
    </row>
    <row r="594" s="13" customFormat="1">
      <c r="A594" s="13"/>
      <c r="B594" s="238"/>
      <c r="C594" s="239"/>
      <c r="D594" s="240" t="s">
        <v>161</v>
      </c>
      <c r="E594" s="241" t="s">
        <v>1</v>
      </c>
      <c r="F594" s="242" t="s">
        <v>319</v>
      </c>
      <c r="G594" s="239"/>
      <c r="H594" s="243">
        <v>33.454000000000001</v>
      </c>
      <c r="I594" s="244"/>
      <c r="J594" s="239"/>
      <c r="K594" s="239"/>
      <c r="L594" s="245"/>
      <c r="M594" s="246"/>
      <c r="N594" s="247"/>
      <c r="O594" s="247"/>
      <c r="P594" s="247"/>
      <c r="Q594" s="247"/>
      <c r="R594" s="247"/>
      <c r="S594" s="247"/>
      <c r="T594" s="24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9" t="s">
        <v>161</v>
      </c>
      <c r="AU594" s="249" t="s">
        <v>89</v>
      </c>
      <c r="AV594" s="13" t="s">
        <v>89</v>
      </c>
      <c r="AW594" s="13" t="s">
        <v>32</v>
      </c>
      <c r="AX594" s="13" t="s">
        <v>76</v>
      </c>
      <c r="AY594" s="249" t="s">
        <v>151</v>
      </c>
    </row>
    <row r="595" s="13" customFormat="1">
      <c r="A595" s="13"/>
      <c r="B595" s="238"/>
      <c r="C595" s="239"/>
      <c r="D595" s="240" t="s">
        <v>161</v>
      </c>
      <c r="E595" s="241" t="s">
        <v>1</v>
      </c>
      <c r="F595" s="242" t="s">
        <v>301</v>
      </c>
      <c r="G595" s="239"/>
      <c r="H595" s="243">
        <v>48.814999999999998</v>
      </c>
      <c r="I595" s="244"/>
      <c r="J595" s="239"/>
      <c r="K595" s="239"/>
      <c r="L595" s="245"/>
      <c r="M595" s="246"/>
      <c r="N595" s="247"/>
      <c r="O595" s="247"/>
      <c r="P595" s="247"/>
      <c r="Q595" s="247"/>
      <c r="R595" s="247"/>
      <c r="S595" s="247"/>
      <c r="T595" s="24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9" t="s">
        <v>161</v>
      </c>
      <c r="AU595" s="249" t="s">
        <v>89</v>
      </c>
      <c r="AV595" s="13" t="s">
        <v>89</v>
      </c>
      <c r="AW595" s="13" t="s">
        <v>32</v>
      </c>
      <c r="AX595" s="13" t="s">
        <v>76</v>
      </c>
      <c r="AY595" s="249" t="s">
        <v>151</v>
      </c>
    </row>
    <row r="596" s="13" customFormat="1">
      <c r="A596" s="13"/>
      <c r="B596" s="238"/>
      <c r="C596" s="239"/>
      <c r="D596" s="240" t="s">
        <v>161</v>
      </c>
      <c r="E596" s="241" t="s">
        <v>1</v>
      </c>
      <c r="F596" s="242" t="s">
        <v>320</v>
      </c>
      <c r="G596" s="239"/>
      <c r="H596" s="243">
        <v>40.478000000000002</v>
      </c>
      <c r="I596" s="244"/>
      <c r="J596" s="239"/>
      <c r="K596" s="239"/>
      <c r="L596" s="245"/>
      <c r="M596" s="246"/>
      <c r="N596" s="247"/>
      <c r="O596" s="247"/>
      <c r="P596" s="247"/>
      <c r="Q596" s="247"/>
      <c r="R596" s="247"/>
      <c r="S596" s="247"/>
      <c r="T596" s="24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9" t="s">
        <v>161</v>
      </c>
      <c r="AU596" s="249" t="s">
        <v>89</v>
      </c>
      <c r="AV596" s="13" t="s">
        <v>89</v>
      </c>
      <c r="AW596" s="13" t="s">
        <v>32</v>
      </c>
      <c r="AX596" s="13" t="s">
        <v>76</v>
      </c>
      <c r="AY596" s="249" t="s">
        <v>151</v>
      </c>
    </row>
    <row r="597" s="13" customFormat="1">
      <c r="A597" s="13"/>
      <c r="B597" s="238"/>
      <c r="C597" s="239"/>
      <c r="D597" s="240" t="s">
        <v>161</v>
      </c>
      <c r="E597" s="241" t="s">
        <v>1</v>
      </c>
      <c r="F597" s="242" t="s">
        <v>321</v>
      </c>
      <c r="G597" s="239"/>
      <c r="H597" s="243">
        <v>1.546</v>
      </c>
      <c r="I597" s="244"/>
      <c r="J597" s="239"/>
      <c r="K597" s="239"/>
      <c r="L597" s="245"/>
      <c r="M597" s="246"/>
      <c r="N597" s="247"/>
      <c r="O597" s="247"/>
      <c r="P597" s="247"/>
      <c r="Q597" s="247"/>
      <c r="R597" s="247"/>
      <c r="S597" s="247"/>
      <c r="T597" s="24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9" t="s">
        <v>161</v>
      </c>
      <c r="AU597" s="249" t="s">
        <v>89</v>
      </c>
      <c r="AV597" s="13" t="s">
        <v>89</v>
      </c>
      <c r="AW597" s="13" t="s">
        <v>32</v>
      </c>
      <c r="AX597" s="13" t="s">
        <v>76</v>
      </c>
      <c r="AY597" s="249" t="s">
        <v>151</v>
      </c>
    </row>
    <row r="598" s="13" customFormat="1">
      <c r="A598" s="13"/>
      <c r="B598" s="238"/>
      <c r="C598" s="239"/>
      <c r="D598" s="240" t="s">
        <v>161</v>
      </c>
      <c r="E598" s="241" t="s">
        <v>1</v>
      </c>
      <c r="F598" s="242" t="s">
        <v>322</v>
      </c>
      <c r="G598" s="239"/>
      <c r="H598" s="243">
        <v>0.95999999999999996</v>
      </c>
      <c r="I598" s="244"/>
      <c r="J598" s="239"/>
      <c r="K598" s="239"/>
      <c r="L598" s="245"/>
      <c r="M598" s="246"/>
      <c r="N598" s="247"/>
      <c r="O598" s="247"/>
      <c r="P598" s="247"/>
      <c r="Q598" s="247"/>
      <c r="R598" s="247"/>
      <c r="S598" s="247"/>
      <c r="T598" s="24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9" t="s">
        <v>161</v>
      </c>
      <c r="AU598" s="249" t="s">
        <v>89</v>
      </c>
      <c r="AV598" s="13" t="s">
        <v>89</v>
      </c>
      <c r="AW598" s="13" t="s">
        <v>32</v>
      </c>
      <c r="AX598" s="13" t="s">
        <v>76</v>
      </c>
      <c r="AY598" s="249" t="s">
        <v>151</v>
      </c>
    </row>
    <row r="599" s="14" customFormat="1">
      <c r="A599" s="14"/>
      <c r="B599" s="250"/>
      <c r="C599" s="251"/>
      <c r="D599" s="240" t="s">
        <v>161</v>
      </c>
      <c r="E599" s="252" t="s">
        <v>1</v>
      </c>
      <c r="F599" s="253" t="s">
        <v>875</v>
      </c>
      <c r="G599" s="251"/>
      <c r="H599" s="252" t="s">
        <v>1</v>
      </c>
      <c r="I599" s="254"/>
      <c r="J599" s="251"/>
      <c r="K599" s="251"/>
      <c r="L599" s="255"/>
      <c r="M599" s="256"/>
      <c r="N599" s="257"/>
      <c r="O599" s="257"/>
      <c r="P599" s="257"/>
      <c r="Q599" s="257"/>
      <c r="R599" s="257"/>
      <c r="S599" s="257"/>
      <c r="T599" s="258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9" t="s">
        <v>161</v>
      </c>
      <c r="AU599" s="259" t="s">
        <v>89</v>
      </c>
      <c r="AV599" s="14" t="s">
        <v>83</v>
      </c>
      <c r="AW599" s="14" t="s">
        <v>32</v>
      </c>
      <c r="AX599" s="14" t="s">
        <v>76</v>
      </c>
      <c r="AY599" s="259" t="s">
        <v>151</v>
      </c>
    </row>
    <row r="600" s="13" customFormat="1">
      <c r="A600" s="13"/>
      <c r="B600" s="238"/>
      <c r="C600" s="239"/>
      <c r="D600" s="240" t="s">
        <v>161</v>
      </c>
      <c r="E600" s="241" t="s">
        <v>1</v>
      </c>
      <c r="F600" s="242" t="s">
        <v>313</v>
      </c>
      <c r="G600" s="239"/>
      <c r="H600" s="243">
        <v>71.549999999999997</v>
      </c>
      <c r="I600" s="244"/>
      <c r="J600" s="239"/>
      <c r="K600" s="239"/>
      <c r="L600" s="245"/>
      <c r="M600" s="246"/>
      <c r="N600" s="247"/>
      <c r="O600" s="247"/>
      <c r="P600" s="247"/>
      <c r="Q600" s="247"/>
      <c r="R600" s="247"/>
      <c r="S600" s="247"/>
      <c r="T600" s="24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9" t="s">
        <v>161</v>
      </c>
      <c r="AU600" s="249" t="s">
        <v>89</v>
      </c>
      <c r="AV600" s="13" t="s">
        <v>89</v>
      </c>
      <c r="AW600" s="13" t="s">
        <v>32</v>
      </c>
      <c r="AX600" s="13" t="s">
        <v>76</v>
      </c>
      <c r="AY600" s="249" t="s">
        <v>151</v>
      </c>
    </row>
    <row r="601" s="2" customFormat="1" ht="24.15" customHeight="1">
      <c r="A601" s="37"/>
      <c r="B601" s="38"/>
      <c r="C601" s="225" t="s">
        <v>880</v>
      </c>
      <c r="D601" s="225" t="s">
        <v>154</v>
      </c>
      <c r="E601" s="226" t="s">
        <v>881</v>
      </c>
      <c r="F601" s="227" t="s">
        <v>882</v>
      </c>
      <c r="G601" s="228" t="s">
        <v>179</v>
      </c>
      <c r="H601" s="229">
        <v>43.659999999999997</v>
      </c>
      <c r="I601" s="230"/>
      <c r="J601" s="231">
        <f>ROUND(I601*H601,2)</f>
        <v>0</v>
      </c>
      <c r="K601" s="227" t="s">
        <v>158</v>
      </c>
      <c r="L601" s="43"/>
      <c r="M601" s="232" t="s">
        <v>1</v>
      </c>
      <c r="N601" s="233" t="s">
        <v>42</v>
      </c>
      <c r="O601" s="90"/>
      <c r="P601" s="234">
        <f>O601*H601</f>
        <v>0</v>
      </c>
      <c r="Q601" s="234">
        <v>0.0031800000000000001</v>
      </c>
      <c r="R601" s="234">
        <f>Q601*H601</f>
        <v>0.13883879999999998</v>
      </c>
      <c r="S601" s="234">
        <v>0</v>
      </c>
      <c r="T601" s="235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236" t="s">
        <v>240</v>
      </c>
      <c r="AT601" s="236" t="s">
        <v>154</v>
      </c>
      <c r="AU601" s="236" t="s">
        <v>89</v>
      </c>
      <c r="AY601" s="16" t="s">
        <v>151</v>
      </c>
      <c r="BE601" s="237">
        <f>IF(N601="základní",J601,0)</f>
        <v>0</v>
      </c>
      <c r="BF601" s="237">
        <f>IF(N601="snížená",J601,0)</f>
        <v>0</v>
      </c>
      <c r="BG601" s="237">
        <f>IF(N601="zákl. přenesená",J601,0)</f>
        <v>0</v>
      </c>
      <c r="BH601" s="237">
        <f>IF(N601="sníž. přenesená",J601,0)</f>
        <v>0</v>
      </c>
      <c r="BI601" s="237">
        <f>IF(N601="nulová",J601,0)</f>
        <v>0</v>
      </c>
      <c r="BJ601" s="16" t="s">
        <v>89</v>
      </c>
      <c r="BK601" s="237">
        <f>ROUND(I601*H601,2)</f>
        <v>0</v>
      </c>
      <c r="BL601" s="16" t="s">
        <v>240</v>
      </c>
      <c r="BM601" s="236" t="s">
        <v>883</v>
      </c>
    </row>
    <row r="602" s="14" customFormat="1">
      <c r="A602" s="14"/>
      <c r="B602" s="250"/>
      <c r="C602" s="251"/>
      <c r="D602" s="240" t="s">
        <v>161</v>
      </c>
      <c r="E602" s="252" t="s">
        <v>1</v>
      </c>
      <c r="F602" s="253" t="s">
        <v>884</v>
      </c>
      <c r="G602" s="251"/>
      <c r="H602" s="252" t="s">
        <v>1</v>
      </c>
      <c r="I602" s="254"/>
      <c r="J602" s="251"/>
      <c r="K602" s="251"/>
      <c r="L602" s="255"/>
      <c r="M602" s="256"/>
      <c r="N602" s="257"/>
      <c r="O602" s="257"/>
      <c r="P602" s="257"/>
      <c r="Q602" s="257"/>
      <c r="R602" s="257"/>
      <c r="S602" s="257"/>
      <c r="T602" s="25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9" t="s">
        <v>161</v>
      </c>
      <c r="AU602" s="259" t="s">
        <v>89</v>
      </c>
      <c r="AV602" s="14" t="s">
        <v>83</v>
      </c>
      <c r="AW602" s="14" t="s">
        <v>32</v>
      </c>
      <c r="AX602" s="14" t="s">
        <v>76</v>
      </c>
      <c r="AY602" s="259" t="s">
        <v>151</v>
      </c>
    </row>
    <row r="603" s="14" customFormat="1">
      <c r="A603" s="14"/>
      <c r="B603" s="250"/>
      <c r="C603" s="251"/>
      <c r="D603" s="240" t="s">
        <v>161</v>
      </c>
      <c r="E603" s="252" t="s">
        <v>1</v>
      </c>
      <c r="F603" s="253" t="s">
        <v>272</v>
      </c>
      <c r="G603" s="251"/>
      <c r="H603" s="252" t="s">
        <v>1</v>
      </c>
      <c r="I603" s="254"/>
      <c r="J603" s="251"/>
      <c r="K603" s="251"/>
      <c r="L603" s="255"/>
      <c r="M603" s="256"/>
      <c r="N603" s="257"/>
      <c r="O603" s="257"/>
      <c r="P603" s="257"/>
      <c r="Q603" s="257"/>
      <c r="R603" s="257"/>
      <c r="S603" s="257"/>
      <c r="T603" s="258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9" t="s">
        <v>161</v>
      </c>
      <c r="AU603" s="259" t="s">
        <v>89</v>
      </c>
      <c r="AV603" s="14" t="s">
        <v>83</v>
      </c>
      <c r="AW603" s="14" t="s">
        <v>32</v>
      </c>
      <c r="AX603" s="14" t="s">
        <v>76</v>
      </c>
      <c r="AY603" s="259" t="s">
        <v>151</v>
      </c>
    </row>
    <row r="604" s="14" customFormat="1">
      <c r="A604" s="14"/>
      <c r="B604" s="250"/>
      <c r="C604" s="251"/>
      <c r="D604" s="240" t="s">
        <v>161</v>
      </c>
      <c r="E604" s="252" t="s">
        <v>1</v>
      </c>
      <c r="F604" s="253" t="s">
        <v>874</v>
      </c>
      <c r="G604" s="251"/>
      <c r="H604" s="252" t="s">
        <v>1</v>
      </c>
      <c r="I604" s="254"/>
      <c r="J604" s="251"/>
      <c r="K604" s="251"/>
      <c r="L604" s="255"/>
      <c r="M604" s="256"/>
      <c r="N604" s="257"/>
      <c r="O604" s="257"/>
      <c r="P604" s="257"/>
      <c r="Q604" s="257"/>
      <c r="R604" s="257"/>
      <c r="S604" s="257"/>
      <c r="T604" s="258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9" t="s">
        <v>161</v>
      </c>
      <c r="AU604" s="259" t="s">
        <v>89</v>
      </c>
      <c r="AV604" s="14" t="s">
        <v>83</v>
      </c>
      <c r="AW604" s="14" t="s">
        <v>32</v>
      </c>
      <c r="AX604" s="14" t="s">
        <v>76</v>
      </c>
      <c r="AY604" s="259" t="s">
        <v>151</v>
      </c>
    </row>
    <row r="605" s="13" customFormat="1">
      <c r="A605" s="13"/>
      <c r="B605" s="238"/>
      <c r="C605" s="239"/>
      <c r="D605" s="240" t="s">
        <v>161</v>
      </c>
      <c r="E605" s="241" t="s">
        <v>1</v>
      </c>
      <c r="F605" s="242" t="s">
        <v>298</v>
      </c>
      <c r="G605" s="239"/>
      <c r="H605" s="243">
        <v>9.6140000000000008</v>
      </c>
      <c r="I605" s="244"/>
      <c r="J605" s="239"/>
      <c r="K605" s="239"/>
      <c r="L605" s="245"/>
      <c r="M605" s="246"/>
      <c r="N605" s="247"/>
      <c r="O605" s="247"/>
      <c r="P605" s="247"/>
      <c r="Q605" s="247"/>
      <c r="R605" s="247"/>
      <c r="S605" s="247"/>
      <c r="T605" s="24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9" t="s">
        <v>161</v>
      </c>
      <c r="AU605" s="249" t="s">
        <v>89</v>
      </c>
      <c r="AV605" s="13" t="s">
        <v>89</v>
      </c>
      <c r="AW605" s="13" t="s">
        <v>32</v>
      </c>
      <c r="AX605" s="13" t="s">
        <v>76</v>
      </c>
      <c r="AY605" s="249" t="s">
        <v>151</v>
      </c>
    </row>
    <row r="606" s="13" customFormat="1">
      <c r="A606" s="13"/>
      <c r="B606" s="238"/>
      <c r="C606" s="239"/>
      <c r="D606" s="240" t="s">
        <v>161</v>
      </c>
      <c r="E606" s="241" t="s">
        <v>1</v>
      </c>
      <c r="F606" s="242" t="s">
        <v>318</v>
      </c>
      <c r="G606" s="239"/>
      <c r="H606" s="243">
        <v>11.885</v>
      </c>
      <c r="I606" s="244"/>
      <c r="J606" s="239"/>
      <c r="K606" s="239"/>
      <c r="L606" s="245"/>
      <c r="M606" s="246"/>
      <c r="N606" s="247"/>
      <c r="O606" s="247"/>
      <c r="P606" s="247"/>
      <c r="Q606" s="247"/>
      <c r="R606" s="247"/>
      <c r="S606" s="247"/>
      <c r="T606" s="24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9" t="s">
        <v>161</v>
      </c>
      <c r="AU606" s="249" t="s">
        <v>89</v>
      </c>
      <c r="AV606" s="13" t="s">
        <v>89</v>
      </c>
      <c r="AW606" s="13" t="s">
        <v>32</v>
      </c>
      <c r="AX606" s="13" t="s">
        <v>76</v>
      </c>
      <c r="AY606" s="249" t="s">
        <v>151</v>
      </c>
    </row>
    <row r="607" s="13" customFormat="1">
      <c r="A607" s="13"/>
      <c r="B607" s="238"/>
      <c r="C607" s="239"/>
      <c r="D607" s="240" t="s">
        <v>161</v>
      </c>
      <c r="E607" s="241" t="s">
        <v>1</v>
      </c>
      <c r="F607" s="242" t="s">
        <v>319</v>
      </c>
      <c r="G607" s="239"/>
      <c r="H607" s="243">
        <v>33.454000000000001</v>
      </c>
      <c r="I607" s="244"/>
      <c r="J607" s="239"/>
      <c r="K607" s="239"/>
      <c r="L607" s="245"/>
      <c r="M607" s="246"/>
      <c r="N607" s="247"/>
      <c r="O607" s="247"/>
      <c r="P607" s="247"/>
      <c r="Q607" s="247"/>
      <c r="R607" s="247"/>
      <c r="S607" s="247"/>
      <c r="T607" s="24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9" t="s">
        <v>161</v>
      </c>
      <c r="AU607" s="249" t="s">
        <v>89</v>
      </c>
      <c r="AV607" s="13" t="s">
        <v>89</v>
      </c>
      <c r="AW607" s="13" t="s">
        <v>32</v>
      </c>
      <c r="AX607" s="13" t="s">
        <v>76</v>
      </c>
      <c r="AY607" s="249" t="s">
        <v>151</v>
      </c>
    </row>
    <row r="608" s="13" customFormat="1">
      <c r="A608" s="13"/>
      <c r="B608" s="238"/>
      <c r="C608" s="239"/>
      <c r="D608" s="240" t="s">
        <v>161</v>
      </c>
      <c r="E608" s="241" t="s">
        <v>1</v>
      </c>
      <c r="F608" s="242" t="s">
        <v>301</v>
      </c>
      <c r="G608" s="239"/>
      <c r="H608" s="243">
        <v>48.814999999999998</v>
      </c>
      <c r="I608" s="244"/>
      <c r="J608" s="239"/>
      <c r="K608" s="239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161</v>
      </c>
      <c r="AU608" s="249" t="s">
        <v>89</v>
      </c>
      <c r="AV608" s="13" t="s">
        <v>89</v>
      </c>
      <c r="AW608" s="13" t="s">
        <v>32</v>
      </c>
      <c r="AX608" s="13" t="s">
        <v>76</v>
      </c>
      <c r="AY608" s="249" t="s">
        <v>151</v>
      </c>
    </row>
    <row r="609" s="13" customFormat="1">
      <c r="A609" s="13"/>
      <c r="B609" s="238"/>
      <c r="C609" s="239"/>
      <c r="D609" s="240" t="s">
        <v>161</v>
      </c>
      <c r="E609" s="241" t="s">
        <v>1</v>
      </c>
      <c r="F609" s="242" t="s">
        <v>320</v>
      </c>
      <c r="G609" s="239"/>
      <c r="H609" s="243">
        <v>40.478000000000002</v>
      </c>
      <c r="I609" s="244"/>
      <c r="J609" s="239"/>
      <c r="K609" s="239"/>
      <c r="L609" s="245"/>
      <c r="M609" s="246"/>
      <c r="N609" s="247"/>
      <c r="O609" s="247"/>
      <c r="P609" s="247"/>
      <c r="Q609" s="247"/>
      <c r="R609" s="247"/>
      <c r="S609" s="247"/>
      <c r="T609" s="24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9" t="s">
        <v>161</v>
      </c>
      <c r="AU609" s="249" t="s">
        <v>89</v>
      </c>
      <c r="AV609" s="13" t="s">
        <v>89</v>
      </c>
      <c r="AW609" s="13" t="s">
        <v>32</v>
      </c>
      <c r="AX609" s="13" t="s">
        <v>76</v>
      </c>
      <c r="AY609" s="249" t="s">
        <v>151</v>
      </c>
    </row>
    <row r="610" s="13" customFormat="1">
      <c r="A610" s="13"/>
      <c r="B610" s="238"/>
      <c r="C610" s="239"/>
      <c r="D610" s="240" t="s">
        <v>161</v>
      </c>
      <c r="E610" s="241" t="s">
        <v>1</v>
      </c>
      <c r="F610" s="242" t="s">
        <v>321</v>
      </c>
      <c r="G610" s="239"/>
      <c r="H610" s="243">
        <v>1.546</v>
      </c>
      <c r="I610" s="244"/>
      <c r="J610" s="239"/>
      <c r="K610" s="239"/>
      <c r="L610" s="245"/>
      <c r="M610" s="246"/>
      <c r="N610" s="247"/>
      <c r="O610" s="247"/>
      <c r="P610" s="247"/>
      <c r="Q610" s="247"/>
      <c r="R610" s="247"/>
      <c r="S610" s="247"/>
      <c r="T610" s="24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9" t="s">
        <v>161</v>
      </c>
      <c r="AU610" s="249" t="s">
        <v>89</v>
      </c>
      <c r="AV610" s="13" t="s">
        <v>89</v>
      </c>
      <c r="AW610" s="13" t="s">
        <v>32</v>
      </c>
      <c r="AX610" s="13" t="s">
        <v>76</v>
      </c>
      <c r="AY610" s="249" t="s">
        <v>151</v>
      </c>
    </row>
    <row r="611" s="13" customFormat="1">
      <c r="A611" s="13"/>
      <c r="B611" s="238"/>
      <c r="C611" s="239"/>
      <c r="D611" s="240" t="s">
        <v>161</v>
      </c>
      <c r="E611" s="241" t="s">
        <v>1</v>
      </c>
      <c r="F611" s="242" t="s">
        <v>322</v>
      </c>
      <c r="G611" s="239"/>
      <c r="H611" s="243">
        <v>0.95999999999999996</v>
      </c>
      <c r="I611" s="244"/>
      <c r="J611" s="239"/>
      <c r="K611" s="239"/>
      <c r="L611" s="245"/>
      <c r="M611" s="246"/>
      <c r="N611" s="247"/>
      <c r="O611" s="247"/>
      <c r="P611" s="247"/>
      <c r="Q611" s="247"/>
      <c r="R611" s="247"/>
      <c r="S611" s="247"/>
      <c r="T611" s="24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9" t="s">
        <v>161</v>
      </c>
      <c r="AU611" s="249" t="s">
        <v>89</v>
      </c>
      <c r="AV611" s="13" t="s">
        <v>89</v>
      </c>
      <c r="AW611" s="13" t="s">
        <v>32</v>
      </c>
      <c r="AX611" s="13" t="s">
        <v>76</v>
      </c>
      <c r="AY611" s="249" t="s">
        <v>151</v>
      </c>
    </row>
    <row r="612" s="14" customFormat="1">
      <c r="A612" s="14"/>
      <c r="B612" s="250"/>
      <c r="C612" s="251"/>
      <c r="D612" s="240" t="s">
        <v>161</v>
      </c>
      <c r="E612" s="252" t="s">
        <v>1</v>
      </c>
      <c r="F612" s="253" t="s">
        <v>875</v>
      </c>
      <c r="G612" s="251"/>
      <c r="H612" s="252" t="s">
        <v>1</v>
      </c>
      <c r="I612" s="254"/>
      <c r="J612" s="251"/>
      <c r="K612" s="251"/>
      <c r="L612" s="255"/>
      <c r="M612" s="256"/>
      <c r="N612" s="257"/>
      <c r="O612" s="257"/>
      <c r="P612" s="257"/>
      <c r="Q612" s="257"/>
      <c r="R612" s="257"/>
      <c r="S612" s="257"/>
      <c r="T612" s="25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9" t="s">
        <v>161</v>
      </c>
      <c r="AU612" s="259" t="s">
        <v>89</v>
      </c>
      <c r="AV612" s="14" t="s">
        <v>83</v>
      </c>
      <c r="AW612" s="14" t="s">
        <v>32</v>
      </c>
      <c r="AX612" s="14" t="s">
        <v>76</v>
      </c>
      <c r="AY612" s="259" t="s">
        <v>151</v>
      </c>
    </row>
    <row r="613" s="13" customFormat="1">
      <c r="A613" s="13"/>
      <c r="B613" s="238"/>
      <c r="C613" s="239"/>
      <c r="D613" s="240" t="s">
        <v>161</v>
      </c>
      <c r="E613" s="241" t="s">
        <v>1</v>
      </c>
      <c r="F613" s="242" t="s">
        <v>313</v>
      </c>
      <c r="G613" s="239"/>
      <c r="H613" s="243">
        <v>71.549999999999997</v>
      </c>
      <c r="I613" s="244"/>
      <c r="J613" s="239"/>
      <c r="K613" s="239"/>
      <c r="L613" s="245"/>
      <c r="M613" s="246"/>
      <c r="N613" s="247"/>
      <c r="O613" s="247"/>
      <c r="P613" s="247"/>
      <c r="Q613" s="247"/>
      <c r="R613" s="247"/>
      <c r="S613" s="247"/>
      <c r="T613" s="24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9" t="s">
        <v>161</v>
      </c>
      <c r="AU613" s="249" t="s">
        <v>89</v>
      </c>
      <c r="AV613" s="13" t="s">
        <v>89</v>
      </c>
      <c r="AW613" s="13" t="s">
        <v>32</v>
      </c>
      <c r="AX613" s="13" t="s">
        <v>76</v>
      </c>
      <c r="AY613" s="249" t="s">
        <v>151</v>
      </c>
    </row>
    <row r="614" s="13" customFormat="1">
      <c r="A614" s="13"/>
      <c r="B614" s="238"/>
      <c r="C614" s="239"/>
      <c r="D614" s="240" t="s">
        <v>161</v>
      </c>
      <c r="E614" s="239"/>
      <c r="F614" s="242" t="s">
        <v>885</v>
      </c>
      <c r="G614" s="239"/>
      <c r="H614" s="243">
        <v>43.659999999999997</v>
      </c>
      <c r="I614" s="244"/>
      <c r="J614" s="239"/>
      <c r="K614" s="239"/>
      <c r="L614" s="245"/>
      <c r="M614" s="246"/>
      <c r="N614" s="247"/>
      <c r="O614" s="247"/>
      <c r="P614" s="247"/>
      <c r="Q614" s="247"/>
      <c r="R614" s="247"/>
      <c r="S614" s="247"/>
      <c r="T614" s="24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9" t="s">
        <v>161</v>
      </c>
      <c r="AU614" s="249" t="s">
        <v>89</v>
      </c>
      <c r="AV614" s="13" t="s">
        <v>89</v>
      </c>
      <c r="AW614" s="13" t="s">
        <v>4</v>
      </c>
      <c r="AX614" s="13" t="s">
        <v>83</v>
      </c>
      <c r="AY614" s="249" t="s">
        <v>151</v>
      </c>
    </row>
    <row r="615" s="2" customFormat="1" ht="24.15" customHeight="1">
      <c r="A615" s="37"/>
      <c r="B615" s="38"/>
      <c r="C615" s="225" t="s">
        <v>886</v>
      </c>
      <c r="D615" s="225" t="s">
        <v>154</v>
      </c>
      <c r="E615" s="226" t="s">
        <v>887</v>
      </c>
      <c r="F615" s="227" t="s">
        <v>888</v>
      </c>
      <c r="G615" s="228" t="s">
        <v>204</v>
      </c>
      <c r="H615" s="229">
        <v>195.27000000000001</v>
      </c>
      <c r="I615" s="230"/>
      <c r="J615" s="231">
        <f>ROUND(I615*H615,2)</f>
        <v>0</v>
      </c>
      <c r="K615" s="227" t="s">
        <v>158</v>
      </c>
      <c r="L615" s="43"/>
      <c r="M615" s="232" t="s">
        <v>1</v>
      </c>
      <c r="N615" s="233" t="s">
        <v>42</v>
      </c>
      <c r="O615" s="90"/>
      <c r="P615" s="234">
        <f>O615*H615</f>
        <v>0</v>
      </c>
      <c r="Q615" s="234">
        <v>0</v>
      </c>
      <c r="R615" s="234">
        <f>Q615*H615</f>
        <v>0</v>
      </c>
      <c r="S615" s="234">
        <v>0</v>
      </c>
      <c r="T615" s="235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36" t="s">
        <v>240</v>
      </c>
      <c r="AT615" s="236" t="s">
        <v>154</v>
      </c>
      <c r="AU615" s="236" t="s">
        <v>89</v>
      </c>
      <c r="AY615" s="16" t="s">
        <v>151</v>
      </c>
      <c r="BE615" s="237">
        <f>IF(N615="základní",J615,0)</f>
        <v>0</v>
      </c>
      <c r="BF615" s="237">
        <f>IF(N615="snížená",J615,0)</f>
        <v>0</v>
      </c>
      <c r="BG615" s="237">
        <f>IF(N615="zákl. přenesená",J615,0)</f>
        <v>0</v>
      </c>
      <c r="BH615" s="237">
        <f>IF(N615="sníž. přenesená",J615,0)</f>
        <v>0</v>
      </c>
      <c r="BI615" s="237">
        <f>IF(N615="nulová",J615,0)</f>
        <v>0</v>
      </c>
      <c r="BJ615" s="16" t="s">
        <v>89</v>
      </c>
      <c r="BK615" s="237">
        <f>ROUND(I615*H615,2)</f>
        <v>0</v>
      </c>
      <c r="BL615" s="16" t="s">
        <v>240</v>
      </c>
      <c r="BM615" s="236" t="s">
        <v>889</v>
      </c>
    </row>
    <row r="616" s="14" customFormat="1">
      <c r="A616" s="14"/>
      <c r="B616" s="250"/>
      <c r="C616" s="251"/>
      <c r="D616" s="240" t="s">
        <v>161</v>
      </c>
      <c r="E616" s="252" t="s">
        <v>1</v>
      </c>
      <c r="F616" s="253" t="s">
        <v>890</v>
      </c>
      <c r="G616" s="251"/>
      <c r="H616" s="252" t="s">
        <v>1</v>
      </c>
      <c r="I616" s="254"/>
      <c r="J616" s="251"/>
      <c r="K616" s="251"/>
      <c r="L616" s="255"/>
      <c r="M616" s="256"/>
      <c r="N616" s="257"/>
      <c r="O616" s="257"/>
      <c r="P616" s="257"/>
      <c r="Q616" s="257"/>
      <c r="R616" s="257"/>
      <c r="S616" s="257"/>
      <c r="T616" s="25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9" t="s">
        <v>161</v>
      </c>
      <c r="AU616" s="259" t="s">
        <v>89</v>
      </c>
      <c r="AV616" s="14" t="s">
        <v>83</v>
      </c>
      <c r="AW616" s="14" t="s">
        <v>32</v>
      </c>
      <c r="AX616" s="14" t="s">
        <v>76</v>
      </c>
      <c r="AY616" s="259" t="s">
        <v>151</v>
      </c>
    </row>
    <row r="617" s="13" customFormat="1">
      <c r="A617" s="13"/>
      <c r="B617" s="238"/>
      <c r="C617" s="239"/>
      <c r="D617" s="240" t="s">
        <v>161</v>
      </c>
      <c r="E617" s="241" t="s">
        <v>1</v>
      </c>
      <c r="F617" s="242" t="s">
        <v>891</v>
      </c>
      <c r="G617" s="239"/>
      <c r="H617" s="243">
        <v>108.68000000000001</v>
      </c>
      <c r="I617" s="244"/>
      <c r="J617" s="239"/>
      <c r="K617" s="239"/>
      <c r="L617" s="245"/>
      <c r="M617" s="246"/>
      <c r="N617" s="247"/>
      <c r="O617" s="247"/>
      <c r="P617" s="247"/>
      <c r="Q617" s="247"/>
      <c r="R617" s="247"/>
      <c r="S617" s="247"/>
      <c r="T617" s="24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9" t="s">
        <v>161</v>
      </c>
      <c r="AU617" s="249" t="s">
        <v>89</v>
      </c>
      <c r="AV617" s="13" t="s">
        <v>89</v>
      </c>
      <c r="AW617" s="13" t="s">
        <v>32</v>
      </c>
      <c r="AX617" s="13" t="s">
        <v>76</v>
      </c>
      <c r="AY617" s="249" t="s">
        <v>151</v>
      </c>
    </row>
    <row r="618" s="14" customFormat="1">
      <c r="A618" s="14"/>
      <c r="B618" s="250"/>
      <c r="C618" s="251"/>
      <c r="D618" s="240" t="s">
        <v>161</v>
      </c>
      <c r="E618" s="252" t="s">
        <v>1</v>
      </c>
      <c r="F618" s="253" t="s">
        <v>892</v>
      </c>
      <c r="G618" s="251"/>
      <c r="H618" s="252" t="s">
        <v>1</v>
      </c>
      <c r="I618" s="254"/>
      <c r="J618" s="251"/>
      <c r="K618" s="251"/>
      <c r="L618" s="255"/>
      <c r="M618" s="256"/>
      <c r="N618" s="257"/>
      <c r="O618" s="257"/>
      <c r="P618" s="257"/>
      <c r="Q618" s="257"/>
      <c r="R618" s="257"/>
      <c r="S618" s="257"/>
      <c r="T618" s="258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9" t="s">
        <v>161</v>
      </c>
      <c r="AU618" s="259" t="s">
        <v>89</v>
      </c>
      <c r="AV618" s="14" t="s">
        <v>83</v>
      </c>
      <c r="AW618" s="14" t="s">
        <v>32</v>
      </c>
      <c r="AX618" s="14" t="s">
        <v>76</v>
      </c>
      <c r="AY618" s="259" t="s">
        <v>151</v>
      </c>
    </row>
    <row r="619" s="13" customFormat="1">
      <c r="A619" s="13"/>
      <c r="B619" s="238"/>
      <c r="C619" s="239"/>
      <c r="D619" s="240" t="s">
        <v>161</v>
      </c>
      <c r="E619" s="241" t="s">
        <v>1</v>
      </c>
      <c r="F619" s="242" t="s">
        <v>893</v>
      </c>
      <c r="G619" s="239"/>
      <c r="H619" s="243">
        <v>5.7699999999999996</v>
      </c>
      <c r="I619" s="244"/>
      <c r="J619" s="239"/>
      <c r="K619" s="239"/>
      <c r="L619" s="245"/>
      <c r="M619" s="246"/>
      <c r="N619" s="247"/>
      <c r="O619" s="247"/>
      <c r="P619" s="247"/>
      <c r="Q619" s="247"/>
      <c r="R619" s="247"/>
      <c r="S619" s="247"/>
      <c r="T619" s="24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9" t="s">
        <v>161</v>
      </c>
      <c r="AU619" s="249" t="s">
        <v>89</v>
      </c>
      <c r="AV619" s="13" t="s">
        <v>89</v>
      </c>
      <c r="AW619" s="13" t="s">
        <v>32</v>
      </c>
      <c r="AX619" s="13" t="s">
        <v>76</v>
      </c>
      <c r="AY619" s="249" t="s">
        <v>151</v>
      </c>
    </row>
    <row r="620" s="13" customFormat="1">
      <c r="A620" s="13"/>
      <c r="B620" s="238"/>
      <c r="C620" s="239"/>
      <c r="D620" s="240" t="s">
        <v>161</v>
      </c>
      <c r="E620" s="241" t="s">
        <v>1</v>
      </c>
      <c r="F620" s="242" t="s">
        <v>894</v>
      </c>
      <c r="G620" s="239"/>
      <c r="H620" s="243">
        <v>12.91</v>
      </c>
      <c r="I620" s="244"/>
      <c r="J620" s="239"/>
      <c r="K620" s="239"/>
      <c r="L620" s="245"/>
      <c r="M620" s="246"/>
      <c r="N620" s="247"/>
      <c r="O620" s="247"/>
      <c r="P620" s="247"/>
      <c r="Q620" s="247"/>
      <c r="R620" s="247"/>
      <c r="S620" s="247"/>
      <c r="T620" s="24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9" t="s">
        <v>161</v>
      </c>
      <c r="AU620" s="249" t="s">
        <v>89</v>
      </c>
      <c r="AV620" s="13" t="s">
        <v>89</v>
      </c>
      <c r="AW620" s="13" t="s">
        <v>32</v>
      </c>
      <c r="AX620" s="13" t="s">
        <v>76</v>
      </c>
      <c r="AY620" s="249" t="s">
        <v>151</v>
      </c>
    </row>
    <row r="621" s="13" customFormat="1">
      <c r="A621" s="13"/>
      <c r="B621" s="238"/>
      <c r="C621" s="239"/>
      <c r="D621" s="240" t="s">
        <v>161</v>
      </c>
      <c r="E621" s="241" t="s">
        <v>1</v>
      </c>
      <c r="F621" s="242" t="s">
        <v>759</v>
      </c>
      <c r="G621" s="239"/>
      <c r="H621" s="243">
        <v>17.399999999999999</v>
      </c>
      <c r="I621" s="244"/>
      <c r="J621" s="239"/>
      <c r="K621" s="239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161</v>
      </c>
      <c r="AU621" s="249" t="s">
        <v>89</v>
      </c>
      <c r="AV621" s="13" t="s">
        <v>89</v>
      </c>
      <c r="AW621" s="13" t="s">
        <v>32</v>
      </c>
      <c r="AX621" s="13" t="s">
        <v>76</v>
      </c>
      <c r="AY621" s="249" t="s">
        <v>151</v>
      </c>
    </row>
    <row r="622" s="13" customFormat="1">
      <c r="A622" s="13"/>
      <c r="B622" s="238"/>
      <c r="C622" s="239"/>
      <c r="D622" s="240" t="s">
        <v>161</v>
      </c>
      <c r="E622" s="241" t="s">
        <v>1</v>
      </c>
      <c r="F622" s="242" t="s">
        <v>895</v>
      </c>
      <c r="G622" s="239"/>
      <c r="H622" s="243">
        <v>20.260000000000002</v>
      </c>
      <c r="I622" s="244"/>
      <c r="J622" s="239"/>
      <c r="K622" s="239"/>
      <c r="L622" s="245"/>
      <c r="M622" s="246"/>
      <c r="N622" s="247"/>
      <c r="O622" s="247"/>
      <c r="P622" s="247"/>
      <c r="Q622" s="247"/>
      <c r="R622" s="247"/>
      <c r="S622" s="247"/>
      <c r="T622" s="24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9" t="s">
        <v>161</v>
      </c>
      <c r="AU622" s="249" t="s">
        <v>89</v>
      </c>
      <c r="AV622" s="13" t="s">
        <v>89</v>
      </c>
      <c r="AW622" s="13" t="s">
        <v>32</v>
      </c>
      <c r="AX622" s="13" t="s">
        <v>76</v>
      </c>
      <c r="AY622" s="249" t="s">
        <v>151</v>
      </c>
    </row>
    <row r="623" s="13" customFormat="1">
      <c r="A623" s="13"/>
      <c r="B623" s="238"/>
      <c r="C623" s="239"/>
      <c r="D623" s="240" t="s">
        <v>161</v>
      </c>
      <c r="E623" s="241" t="s">
        <v>1</v>
      </c>
      <c r="F623" s="242" t="s">
        <v>896</v>
      </c>
      <c r="G623" s="239"/>
      <c r="H623" s="243">
        <v>17.32</v>
      </c>
      <c r="I623" s="244"/>
      <c r="J623" s="239"/>
      <c r="K623" s="239"/>
      <c r="L623" s="245"/>
      <c r="M623" s="246"/>
      <c r="N623" s="247"/>
      <c r="O623" s="247"/>
      <c r="P623" s="247"/>
      <c r="Q623" s="247"/>
      <c r="R623" s="247"/>
      <c r="S623" s="247"/>
      <c r="T623" s="24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9" t="s">
        <v>161</v>
      </c>
      <c r="AU623" s="249" t="s">
        <v>89</v>
      </c>
      <c r="AV623" s="13" t="s">
        <v>89</v>
      </c>
      <c r="AW623" s="13" t="s">
        <v>32</v>
      </c>
      <c r="AX623" s="13" t="s">
        <v>76</v>
      </c>
      <c r="AY623" s="249" t="s">
        <v>151</v>
      </c>
    </row>
    <row r="624" s="13" customFormat="1">
      <c r="A624" s="13"/>
      <c r="B624" s="238"/>
      <c r="C624" s="239"/>
      <c r="D624" s="240" t="s">
        <v>161</v>
      </c>
      <c r="E624" s="241" t="s">
        <v>1</v>
      </c>
      <c r="F624" s="242" t="s">
        <v>897</v>
      </c>
      <c r="G624" s="239"/>
      <c r="H624" s="243">
        <v>5.6200000000000001</v>
      </c>
      <c r="I624" s="244"/>
      <c r="J624" s="239"/>
      <c r="K624" s="239"/>
      <c r="L624" s="245"/>
      <c r="M624" s="246"/>
      <c r="N624" s="247"/>
      <c r="O624" s="247"/>
      <c r="P624" s="247"/>
      <c r="Q624" s="247"/>
      <c r="R624" s="247"/>
      <c r="S624" s="247"/>
      <c r="T624" s="24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9" t="s">
        <v>161</v>
      </c>
      <c r="AU624" s="249" t="s">
        <v>89</v>
      </c>
      <c r="AV624" s="13" t="s">
        <v>89</v>
      </c>
      <c r="AW624" s="13" t="s">
        <v>32</v>
      </c>
      <c r="AX624" s="13" t="s">
        <v>76</v>
      </c>
      <c r="AY624" s="249" t="s">
        <v>151</v>
      </c>
    </row>
    <row r="625" s="13" customFormat="1">
      <c r="A625" s="13"/>
      <c r="B625" s="238"/>
      <c r="C625" s="239"/>
      <c r="D625" s="240" t="s">
        <v>161</v>
      </c>
      <c r="E625" s="241" t="s">
        <v>1</v>
      </c>
      <c r="F625" s="242" t="s">
        <v>898</v>
      </c>
      <c r="G625" s="239"/>
      <c r="H625" s="243">
        <v>7.3099999999999996</v>
      </c>
      <c r="I625" s="244"/>
      <c r="J625" s="239"/>
      <c r="K625" s="239"/>
      <c r="L625" s="245"/>
      <c r="M625" s="246"/>
      <c r="N625" s="247"/>
      <c r="O625" s="247"/>
      <c r="P625" s="247"/>
      <c r="Q625" s="247"/>
      <c r="R625" s="247"/>
      <c r="S625" s="247"/>
      <c r="T625" s="24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9" t="s">
        <v>161</v>
      </c>
      <c r="AU625" s="249" t="s">
        <v>89</v>
      </c>
      <c r="AV625" s="13" t="s">
        <v>89</v>
      </c>
      <c r="AW625" s="13" t="s">
        <v>32</v>
      </c>
      <c r="AX625" s="13" t="s">
        <v>76</v>
      </c>
      <c r="AY625" s="249" t="s">
        <v>151</v>
      </c>
    </row>
    <row r="626" s="2" customFormat="1" ht="24.15" customHeight="1">
      <c r="A626" s="37"/>
      <c r="B626" s="38"/>
      <c r="C626" s="260" t="s">
        <v>899</v>
      </c>
      <c r="D626" s="260" t="s">
        <v>241</v>
      </c>
      <c r="E626" s="261" t="s">
        <v>900</v>
      </c>
      <c r="F626" s="262" t="s">
        <v>901</v>
      </c>
      <c r="G626" s="263" t="s">
        <v>204</v>
      </c>
      <c r="H626" s="264">
        <v>195.27000000000001</v>
      </c>
      <c r="I626" s="265"/>
      <c r="J626" s="266">
        <f>ROUND(I626*H626,2)</f>
        <v>0</v>
      </c>
      <c r="K626" s="262" t="s">
        <v>158</v>
      </c>
      <c r="L626" s="267"/>
      <c r="M626" s="268" t="s">
        <v>1</v>
      </c>
      <c r="N626" s="269" t="s">
        <v>42</v>
      </c>
      <c r="O626" s="90"/>
      <c r="P626" s="234">
        <f>O626*H626</f>
        <v>0</v>
      </c>
      <c r="Q626" s="234">
        <v>0</v>
      </c>
      <c r="R626" s="234">
        <f>Q626*H626</f>
        <v>0</v>
      </c>
      <c r="S626" s="234">
        <v>0</v>
      </c>
      <c r="T626" s="235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236" t="s">
        <v>352</v>
      </c>
      <c r="AT626" s="236" t="s">
        <v>241</v>
      </c>
      <c r="AU626" s="236" t="s">
        <v>89</v>
      </c>
      <c r="AY626" s="16" t="s">
        <v>151</v>
      </c>
      <c r="BE626" s="237">
        <f>IF(N626="základní",J626,0)</f>
        <v>0</v>
      </c>
      <c r="BF626" s="237">
        <f>IF(N626="snížená",J626,0)</f>
        <v>0</v>
      </c>
      <c r="BG626" s="237">
        <f>IF(N626="zákl. přenesená",J626,0)</f>
        <v>0</v>
      </c>
      <c r="BH626" s="237">
        <f>IF(N626="sníž. přenesená",J626,0)</f>
        <v>0</v>
      </c>
      <c r="BI626" s="237">
        <f>IF(N626="nulová",J626,0)</f>
        <v>0</v>
      </c>
      <c r="BJ626" s="16" t="s">
        <v>89</v>
      </c>
      <c r="BK626" s="237">
        <f>ROUND(I626*H626,2)</f>
        <v>0</v>
      </c>
      <c r="BL626" s="16" t="s">
        <v>240</v>
      </c>
      <c r="BM626" s="236" t="s">
        <v>902</v>
      </c>
    </row>
    <row r="627" s="2" customFormat="1" ht="21.75" customHeight="1">
      <c r="A627" s="37"/>
      <c r="B627" s="38"/>
      <c r="C627" s="225" t="s">
        <v>903</v>
      </c>
      <c r="D627" s="225" t="s">
        <v>154</v>
      </c>
      <c r="E627" s="226" t="s">
        <v>904</v>
      </c>
      <c r="F627" s="227" t="s">
        <v>905</v>
      </c>
      <c r="G627" s="228" t="s">
        <v>179</v>
      </c>
      <c r="H627" s="229">
        <v>31.637</v>
      </c>
      <c r="I627" s="230"/>
      <c r="J627" s="231">
        <f>ROUND(I627*H627,2)</f>
        <v>0</v>
      </c>
      <c r="K627" s="227" t="s">
        <v>158</v>
      </c>
      <c r="L627" s="43"/>
      <c r="M627" s="232" t="s">
        <v>1</v>
      </c>
      <c r="N627" s="233" t="s">
        <v>42</v>
      </c>
      <c r="O627" s="90"/>
      <c r="P627" s="234">
        <f>O627*H627</f>
        <v>0</v>
      </c>
      <c r="Q627" s="234">
        <v>0</v>
      </c>
      <c r="R627" s="234">
        <f>Q627*H627</f>
        <v>0</v>
      </c>
      <c r="S627" s="234">
        <v>0</v>
      </c>
      <c r="T627" s="235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36" t="s">
        <v>240</v>
      </c>
      <c r="AT627" s="236" t="s">
        <v>154</v>
      </c>
      <c r="AU627" s="236" t="s">
        <v>89</v>
      </c>
      <c r="AY627" s="16" t="s">
        <v>151</v>
      </c>
      <c r="BE627" s="237">
        <f>IF(N627="základní",J627,0)</f>
        <v>0</v>
      </c>
      <c r="BF627" s="237">
        <f>IF(N627="snížená",J627,0)</f>
        <v>0</v>
      </c>
      <c r="BG627" s="237">
        <f>IF(N627="zákl. přenesená",J627,0)</f>
        <v>0</v>
      </c>
      <c r="BH627" s="237">
        <f>IF(N627="sníž. přenesená",J627,0)</f>
        <v>0</v>
      </c>
      <c r="BI627" s="237">
        <f>IF(N627="nulová",J627,0)</f>
        <v>0</v>
      </c>
      <c r="BJ627" s="16" t="s">
        <v>89</v>
      </c>
      <c r="BK627" s="237">
        <f>ROUND(I627*H627,2)</f>
        <v>0</v>
      </c>
      <c r="BL627" s="16" t="s">
        <v>240</v>
      </c>
      <c r="BM627" s="236" t="s">
        <v>906</v>
      </c>
    </row>
    <row r="628" s="14" customFormat="1">
      <c r="A628" s="14"/>
      <c r="B628" s="250"/>
      <c r="C628" s="251"/>
      <c r="D628" s="240" t="s">
        <v>161</v>
      </c>
      <c r="E628" s="252" t="s">
        <v>1</v>
      </c>
      <c r="F628" s="253" t="s">
        <v>890</v>
      </c>
      <c r="G628" s="251"/>
      <c r="H628" s="252" t="s">
        <v>1</v>
      </c>
      <c r="I628" s="254"/>
      <c r="J628" s="251"/>
      <c r="K628" s="251"/>
      <c r="L628" s="255"/>
      <c r="M628" s="256"/>
      <c r="N628" s="257"/>
      <c r="O628" s="257"/>
      <c r="P628" s="257"/>
      <c r="Q628" s="257"/>
      <c r="R628" s="257"/>
      <c r="S628" s="257"/>
      <c r="T628" s="258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9" t="s">
        <v>161</v>
      </c>
      <c r="AU628" s="259" t="s">
        <v>89</v>
      </c>
      <c r="AV628" s="14" t="s">
        <v>83</v>
      </c>
      <c r="AW628" s="14" t="s">
        <v>32</v>
      </c>
      <c r="AX628" s="14" t="s">
        <v>76</v>
      </c>
      <c r="AY628" s="259" t="s">
        <v>151</v>
      </c>
    </row>
    <row r="629" s="13" customFormat="1">
      <c r="A629" s="13"/>
      <c r="B629" s="238"/>
      <c r="C629" s="239"/>
      <c r="D629" s="240" t="s">
        <v>161</v>
      </c>
      <c r="E629" s="241" t="s">
        <v>1</v>
      </c>
      <c r="F629" s="242" t="s">
        <v>907</v>
      </c>
      <c r="G629" s="239"/>
      <c r="H629" s="243">
        <v>31.637</v>
      </c>
      <c r="I629" s="244"/>
      <c r="J629" s="239"/>
      <c r="K629" s="239"/>
      <c r="L629" s="245"/>
      <c r="M629" s="246"/>
      <c r="N629" s="247"/>
      <c r="O629" s="247"/>
      <c r="P629" s="247"/>
      <c r="Q629" s="247"/>
      <c r="R629" s="247"/>
      <c r="S629" s="247"/>
      <c r="T629" s="24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9" t="s">
        <v>161</v>
      </c>
      <c r="AU629" s="249" t="s">
        <v>89</v>
      </c>
      <c r="AV629" s="13" t="s">
        <v>89</v>
      </c>
      <c r="AW629" s="13" t="s">
        <v>32</v>
      </c>
      <c r="AX629" s="13" t="s">
        <v>76</v>
      </c>
      <c r="AY629" s="249" t="s">
        <v>151</v>
      </c>
    </row>
    <row r="630" s="2" customFormat="1" ht="16.5" customHeight="1">
      <c r="A630" s="37"/>
      <c r="B630" s="38"/>
      <c r="C630" s="225" t="s">
        <v>908</v>
      </c>
      <c r="D630" s="225" t="s">
        <v>154</v>
      </c>
      <c r="E630" s="226" t="s">
        <v>909</v>
      </c>
      <c r="F630" s="227" t="s">
        <v>910</v>
      </c>
      <c r="G630" s="228" t="s">
        <v>179</v>
      </c>
      <c r="H630" s="229">
        <v>75.049999999999997</v>
      </c>
      <c r="I630" s="230"/>
      <c r="J630" s="231">
        <f>ROUND(I630*H630,2)</f>
        <v>0</v>
      </c>
      <c r="K630" s="227" t="s">
        <v>158</v>
      </c>
      <c r="L630" s="43"/>
      <c r="M630" s="232" t="s">
        <v>1</v>
      </c>
      <c r="N630" s="233" t="s">
        <v>42</v>
      </c>
      <c r="O630" s="90"/>
      <c r="P630" s="234">
        <f>O630*H630</f>
        <v>0</v>
      </c>
      <c r="Q630" s="234">
        <v>0</v>
      </c>
      <c r="R630" s="234">
        <f>Q630*H630</f>
        <v>0</v>
      </c>
      <c r="S630" s="234">
        <v>0</v>
      </c>
      <c r="T630" s="235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36" t="s">
        <v>240</v>
      </c>
      <c r="AT630" s="236" t="s">
        <v>154</v>
      </c>
      <c r="AU630" s="236" t="s">
        <v>89</v>
      </c>
      <c r="AY630" s="16" t="s">
        <v>151</v>
      </c>
      <c r="BE630" s="237">
        <f>IF(N630="základní",J630,0)</f>
        <v>0</v>
      </c>
      <c r="BF630" s="237">
        <f>IF(N630="snížená",J630,0)</f>
        <v>0</v>
      </c>
      <c r="BG630" s="237">
        <f>IF(N630="zákl. přenesená",J630,0)</f>
        <v>0</v>
      </c>
      <c r="BH630" s="237">
        <f>IF(N630="sníž. přenesená",J630,0)</f>
        <v>0</v>
      </c>
      <c r="BI630" s="237">
        <f>IF(N630="nulová",J630,0)</f>
        <v>0</v>
      </c>
      <c r="BJ630" s="16" t="s">
        <v>89</v>
      </c>
      <c r="BK630" s="237">
        <f>ROUND(I630*H630,2)</f>
        <v>0</v>
      </c>
      <c r="BL630" s="16" t="s">
        <v>240</v>
      </c>
      <c r="BM630" s="236" t="s">
        <v>911</v>
      </c>
    </row>
    <row r="631" s="14" customFormat="1">
      <c r="A631" s="14"/>
      <c r="B631" s="250"/>
      <c r="C631" s="251"/>
      <c r="D631" s="240" t="s">
        <v>161</v>
      </c>
      <c r="E631" s="252" t="s">
        <v>1</v>
      </c>
      <c r="F631" s="253" t="s">
        <v>892</v>
      </c>
      <c r="G631" s="251"/>
      <c r="H631" s="252" t="s">
        <v>1</v>
      </c>
      <c r="I631" s="254"/>
      <c r="J631" s="251"/>
      <c r="K631" s="251"/>
      <c r="L631" s="255"/>
      <c r="M631" s="256"/>
      <c r="N631" s="257"/>
      <c r="O631" s="257"/>
      <c r="P631" s="257"/>
      <c r="Q631" s="257"/>
      <c r="R631" s="257"/>
      <c r="S631" s="257"/>
      <c r="T631" s="258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9" t="s">
        <v>161</v>
      </c>
      <c r="AU631" s="259" t="s">
        <v>89</v>
      </c>
      <c r="AV631" s="14" t="s">
        <v>83</v>
      </c>
      <c r="AW631" s="14" t="s">
        <v>32</v>
      </c>
      <c r="AX631" s="14" t="s">
        <v>76</v>
      </c>
      <c r="AY631" s="259" t="s">
        <v>151</v>
      </c>
    </row>
    <row r="632" s="13" customFormat="1">
      <c r="A632" s="13"/>
      <c r="B632" s="238"/>
      <c r="C632" s="239"/>
      <c r="D632" s="240" t="s">
        <v>161</v>
      </c>
      <c r="E632" s="241" t="s">
        <v>1</v>
      </c>
      <c r="F632" s="242" t="s">
        <v>912</v>
      </c>
      <c r="G632" s="239"/>
      <c r="H632" s="243">
        <v>75.049999999999997</v>
      </c>
      <c r="I632" s="244"/>
      <c r="J632" s="239"/>
      <c r="K632" s="239"/>
      <c r="L632" s="245"/>
      <c r="M632" s="246"/>
      <c r="N632" s="247"/>
      <c r="O632" s="247"/>
      <c r="P632" s="247"/>
      <c r="Q632" s="247"/>
      <c r="R632" s="247"/>
      <c r="S632" s="247"/>
      <c r="T632" s="24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9" t="s">
        <v>161</v>
      </c>
      <c r="AU632" s="249" t="s">
        <v>89</v>
      </c>
      <c r="AV632" s="13" t="s">
        <v>89</v>
      </c>
      <c r="AW632" s="13" t="s">
        <v>32</v>
      </c>
      <c r="AX632" s="13" t="s">
        <v>76</v>
      </c>
      <c r="AY632" s="249" t="s">
        <v>151</v>
      </c>
    </row>
    <row r="633" s="2" customFormat="1" ht="16.5" customHeight="1">
      <c r="A633" s="37"/>
      <c r="B633" s="38"/>
      <c r="C633" s="260" t="s">
        <v>913</v>
      </c>
      <c r="D633" s="260" t="s">
        <v>241</v>
      </c>
      <c r="E633" s="261" t="s">
        <v>914</v>
      </c>
      <c r="F633" s="262" t="s">
        <v>915</v>
      </c>
      <c r="G633" s="263" t="s">
        <v>179</v>
      </c>
      <c r="H633" s="264">
        <v>128.024</v>
      </c>
      <c r="I633" s="265"/>
      <c r="J633" s="266">
        <f>ROUND(I633*H633,2)</f>
        <v>0</v>
      </c>
      <c r="K633" s="262" t="s">
        <v>158</v>
      </c>
      <c r="L633" s="267"/>
      <c r="M633" s="268" t="s">
        <v>1</v>
      </c>
      <c r="N633" s="269" t="s">
        <v>42</v>
      </c>
      <c r="O633" s="90"/>
      <c r="P633" s="234">
        <f>O633*H633</f>
        <v>0</v>
      </c>
      <c r="Q633" s="234">
        <v>0</v>
      </c>
      <c r="R633" s="234">
        <f>Q633*H633</f>
        <v>0</v>
      </c>
      <c r="S633" s="234">
        <v>0</v>
      </c>
      <c r="T633" s="235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36" t="s">
        <v>352</v>
      </c>
      <c r="AT633" s="236" t="s">
        <v>241</v>
      </c>
      <c r="AU633" s="236" t="s">
        <v>89</v>
      </c>
      <c r="AY633" s="16" t="s">
        <v>151</v>
      </c>
      <c r="BE633" s="237">
        <f>IF(N633="základní",J633,0)</f>
        <v>0</v>
      </c>
      <c r="BF633" s="237">
        <f>IF(N633="snížená",J633,0)</f>
        <v>0</v>
      </c>
      <c r="BG633" s="237">
        <f>IF(N633="zákl. přenesená",J633,0)</f>
        <v>0</v>
      </c>
      <c r="BH633" s="237">
        <f>IF(N633="sníž. přenesená",J633,0)</f>
        <v>0</v>
      </c>
      <c r="BI633" s="237">
        <f>IF(N633="nulová",J633,0)</f>
        <v>0</v>
      </c>
      <c r="BJ633" s="16" t="s">
        <v>89</v>
      </c>
      <c r="BK633" s="237">
        <f>ROUND(I633*H633,2)</f>
        <v>0</v>
      </c>
      <c r="BL633" s="16" t="s">
        <v>240</v>
      </c>
      <c r="BM633" s="236" t="s">
        <v>916</v>
      </c>
    </row>
    <row r="634" s="13" customFormat="1">
      <c r="A634" s="13"/>
      <c r="B634" s="238"/>
      <c r="C634" s="239"/>
      <c r="D634" s="240" t="s">
        <v>161</v>
      </c>
      <c r="E634" s="239"/>
      <c r="F634" s="242" t="s">
        <v>917</v>
      </c>
      <c r="G634" s="239"/>
      <c r="H634" s="243">
        <v>128.024</v>
      </c>
      <c r="I634" s="244"/>
      <c r="J634" s="239"/>
      <c r="K634" s="239"/>
      <c r="L634" s="245"/>
      <c r="M634" s="246"/>
      <c r="N634" s="247"/>
      <c r="O634" s="247"/>
      <c r="P634" s="247"/>
      <c r="Q634" s="247"/>
      <c r="R634" s="247"/>
      <c r="S634" s="247"/>
      <c r="T634" s="24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9" t="s">
        <v>161</v>
      </c>
      <c r="AU634" s="249" t="s">
        <v>89</v>
      </c>
      <c r="AV634" s="13" t="s">
        <v>89</v>
      </c>
      <c r="AW634" s="13" t="s">
        <v>4</v>
      </c>
      <c r="AX634" s="13" t="s">
        <v>83</v>
      </c>
      <c r="AY634" s="249" t="s">
        <v>151</v>
      </c>
    </row>
    <row r="635" s="2" customFormat="1" ht="24.15" customHeight="1">
      <c r="A635" s="37"/>
      <c r="B635" s="38"/>
      <c r="C635" s="225" t="s">
        <v>918</v>
      </c>
      <c r="D635" s="225" t="s">
        <v>154</v>
      </c>
      <c r="E635" s="226" t="s">
        <v>919</v>
      </c>
      <c r="F635" s="227" t="s">
        <v>920</v>
      </c>
      <c r="G635" s="228" t="s">
        <v>179</v>
      </c>
      <c r="H635" s="229">
        <v>261.39600000000002</v>
      </c>
      <c r="I635" s="230"/>
      <c r="J635" s="231">
        <f>ROUND(I635*H635,2)</f>
        <v>0</v>
      </c>
      <c r="K635" s="227" t="s">
        <v>158</v>
      </c>
      <c r="L635" s="43"/>
      <c r="M635" s="232" t="s">
        <v>1</v>
      </c>
      <c r="N635" s="233" t="s">
        <v>42</v>
      </c>
      <c r="O635" s="90"/>
      <c r="P635" s="234">
        <f>O635*H635</f>
        <v>0</v>
      </c>
      <c r="Q635" s="234">
        <v>0.00020000000000000001</v>
      </c>
      <c r="R635" s="234">
        <f>Q635*H635</f>
        <v>0.052279200000000005</v>
      </c>
      <c r="S635" s="234">
        <v>0</v>
      </c>
      <c r="T635" s="235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236" t="s">
        <v>240</v>
      </c>
      <c r="AT635" s="236" t="s">
        <v>154</v>
      </c>
      <c r="AU635" s="236" t="s">
        <v>89</v>
      </c>
      <c r="AY635" s="16" t="s">
        <v>151</v>
      </c>
      <c r="BE635" s="237">
        <f>IF(N635="základní",J635,0)</f>
        <v>0</v>
      </c>
      <c r="BF635" s="237">
        <f>IF(N635="snížená",J635,0)</f>
        <v>0</v>
      </c>
      <c r="BG635" s="237">
        <f>IF(N635="zákl. přenesená",J635,0)</f>
        <v>0</v>
      </c>
      <c r="BH635" s="237">
        <f>IF(N635="sníž. přenesená",J635,0)</f>
        <v>0</v>
      </c>
      <c r="BI635" s="237">
        <f>IF(N635="nulová",J635,0)</f>
        <v>0</v>
      </c>
      <c r="BJ635" s="16" t="s">
        <v>89</v>
      </c>
      <c r="BK635" s="237">
        <f>ROUND(I635*H635,2)</f>
        <v>0</v>
      </c>
      <c r="BL635" s="16" t="s">
        <v>240</v>
      </c>
      <c r="BM635" s="236" t="s">
        <v>921</v>
      </c>
    </row>
    <row r="636" s="14" customFormat="1">
      <c r="A636" s="14"/>
      <c r="B636" s="250"/>
      <c r="C636" s="251"/>
      <c r="D636" s="240" t="s">
        <v>161</v>
      </c>
      <c r="E636" s="252" t="s">
        <v>1</v>
      </c>
      <c r="F636" s="253" t="s">
        <v>874</v>
      </c>
      <c r="G636" s="251"/>
      <c r="H636" s="252" t="s">
        <v>1</v>
      </c>
      <c r="I636" s="254"/>
      <c r="J636" s="251"/>
      <c r="K636" s="251"/>
      <c r="L636" s="255"/>
      <c r="M636" s="256"/>
      <c r="N636" s="257"/>
      <c r="O636" s="257"/>
      <c r="P636" s="257"/>
      <c r="Q636" s="257"/>
      <c r="R636" s="257"/>
      <c r="S636" s="257"/>
      <c r="T636" s="258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9" t="s">
        <v>161</v>
      </c>
      <c r="AU636" s="259" t="s">
        <v>89</v>
      </c>
      <c r="AV636" s="14" t="s">
        <v>83</v>
      </c>
      <c r="AW636" s="14" t="s">
        <v>32</v>
      </c>
      <c r="AX636" s="14" t="s">
        <v>76</v>
      </c>
      <c r="AY636" s="259" t="s">
        <v>151</v>
      </c>
    </row>
    <row r="637" s="13" customFormat="1">
      <c r="A637" s="13"/>
      <c r="B637" s="238"/>
      <c r="C637" s="239"/>
      <c r="D637" s="240" t="s">
        <v>161</v>
      </c>
      <c r="E637" s="241" t="s">
        <v>1</v>
      </c>
      <c r="F637" s="242" t="s">
        <v>298</v>
      </c>
      <c r="G637" s="239"/>
      <c r="H637" s="243">
        <v>9.6140000000000008</v>
      </c>
      <c r="I637" s="244"/>
      <c r="J637" s="239"/>
      <c r="K637" s="239"/>
      <c r="L637" s="245"/>
      <c r="M637" s="246"/>
      <c r="N637" s="247"/>
      <c r="O637" s="247"/>
      <c r="P637" s="247"/>
      <c r="Q637" s="247"/>
      <c r="R637" s="247"/>
      <c r="S637" s="247"/>
      <c r="T637" s="24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9" t="s">
        <v>161</v>
      </c>
      <c r="AU637" s="249" t="s">
        <v>89</v>
      </c>
      <c r="AV637" s="13" t="s">
        <v>89</v>
      </c>
      <c r="AW637" s="13" t="s">
        <v>32</v>
      </c>
      <c r="AX637" s="13" t="s">
        <v>76</v>
      </c>
      <c r="AY637" s="249" t="s">
        <v>151</v>
      </c>
    </row>
    <row r="638" s="13" customFormat="1">
      <c r="A638" s="13"/>
      <c r="B638" s="238"/>
      <c r="C638" s="239"/>
      <c r="D638" s="240" t="s">
        <v>161</v>
      </c>
      <c r="E638" s="241" t="s">
        <v>1</v>
      </c>
      <c r="F638" s="242" t="s">
        <v>922</v>
      </c>
      <c r="G638" s="239"/>
      <c r="H638" s="243">
        <v>32.920999999999999</v>
      </c>
      <c r="I638" s="244"/>
      <c r="J638" s="239"/>
      <c r="K638" s="239"/>
      <c r="L638" s="245"/>
      <c r="M638" s="246"/>
      <c r="N638" s="247"/>
      <c r="O638" s="247"/>
      <c r="P638" s="247"/>
      <c r="Q638" s="247"/>
      <c r="R638" s="247"/>
      <c r="S638" s="247"/>
      <c r="T638" s="24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9" t="s">
        <v>161</v>
      </c>
      <c r="AU638" s="249" t="s">
        <v>89</v>
      </c>
      <c r="AV638" s="13" t="s">
        <v>89</v>
      </c>
      <c r="AW638" s="13" t="s">
        <v>32</v>
      </c>
      <c r="AX638" s="13" t="s">
        <v>76</v>
      </c>
      <c r="AY638" s="249" t="s">
        <v>151</v>
      </c>
    </row>
    <row r="639" s="13" customFormat="1">
      <c r="A639" s="13"/>
      <c r="B639" s="238"/>
      <c r="C639" s="239"/>
      <c r="D639" s="240" t="s">
        <v>161</v>
      </c>
      <c r="E639" s="241" t="s">
        <v>1</v>
      </c>
      <c r="F639" s="242" t="s">
        <v>923</v>
      </c>
      <c r="G639" s="239"/>
      <c r="H639" s="243">
        <v>44.369999999999997</v>
      </c>
      <c r="I639" s="244"/>
      <c r="J639" s="239"/>
      <c r="K639" s="239"/>
      <c r="L639" s="245"/>
      <c r="M639" s="246"/>
      <c r="N639" s="247"/>
      <c r="O639" s="247"/>
      <c r="P639" s="247"/>
      <c r="Q639" s="247"/>
      <c r="R639" s="247"/>
      <c r="S639" s="247"/>
      <c r="T639" s="24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9" t="s">
        <v>161</v>
      </c>
      <c r="AU639" s="249" t="s">
        <v>89</v>
      </c>
      <c r="AV639" s="13" t="s">
        <v>89</v>
      </c>
      <c r="AW639" s="13" t="s">
        <v>32</v>
      </c>
      <c r="AX639" s="13" t="s">
        <v>76</v>
      </c>
      <c r="AY639" s="249" t="s">
        <v>151</v>
      </c>
    </row>
    <row r="640" s="13" customFormat="1">
      <c r="A640" s="13"/>
      <c r="B640" s="238"/>
      <c r="C640" s="239"/>
      <c r="D640" s="240" t="s">
        <v>161</v>
      </c>
      <c r="E640" s="241" t="s">
        <v>1</v>
      </c>
      <c r="F640" s="242" t="s">
        <v>924</v>
      </c>
      <c r="G640" s="239"/>
      <c r="H640" s="243">
        <v>51.662999999999997</v>
      </c>
      <c r="I640" s="244"/>
      <c r="J640" s="239"/>
      <c r="K640" s="239"/>
      <c r="L640" s="245"/>
      <c r="M640" s="246"/>
      <c r="N640" s="247"/>
      <c r="O640" s="247"/>
      <c r="P640" s="247"/>
      <c r="Q640" s="247"/>
      <c r="R640" s="247"/>
      <c r="S640" s="247"/>
      <c r="T640" s="24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9" t="s">
        <v>161</v>
      </c>
      <c r="AU640" s="249" t="s">
        <v>89</v>
      </c>
      <c r="AV640" s="13" t="s">
        <v>89</v>
      </c>
      <c r="AW640" s="13" t="s">
        <v>32</v>
      </c>
      <c r="AX640" s="13" t="s">
        <v>76</v>
      </c>
      <c r="AY640" s="249" t="s">
        <v>151</v>
      </c>
    </row>
    <row r="641" s="13" customFormat="1">
      <c r="A641" s="13"/>
      <c r="B641" s="238"/>
      <c r="C641" s="239"/>
      <c r="D641" s="240" t="s">
        <v>161</v>
      </c>
      <c r="E641" s="241" t="s">
        <v>1</v>
      </c>
      <c r="F641" s="242" t="s">
        <v>925</v>
      </c>
      <c r="G641" s="239"/>
      <c r="H641" s="243">
        <v>44.165999999999997</v>
      </c>
      <c r="I641" s="244"/>
      <c r="J641" s="239"/>
      <c r="K641" s="239"/>
      <c r="L641" s="245"/>
      <c r="M641" s="246"/>
      <c r="N641" s="247"/>
      <c r="O641" s="247"/>
      <c r="P641" s="247"/>
      <c r="Q641" s="247"/>
      <c r="R641" s="247"/>
      <c r="S641" s="247"/>
      <c r="T641" s="24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9" t="s">
        <v>161</v>
      </c>
      <c r="AU641" s="249" t="s">
        <v>89</v>
      </c>
      <c r="AV641" s="13" t="s">
        <v>89</v>
      </c>
      <c r="AW641" s="13" t="s">
        <v>32</v>
      </c>
      <c r="AX641" s="13" t="s">
        <v>76</v>
      </c>
      <c r="AY641" s="249" t="s">
        <v>151</v>
      </c>
    </row>
    <row r="642" s="13" customFormat="1">
      <c r="A642" s="13"/>
      <c r="B642" s="238"/>
      <c r="C642" s="239"/>
      <c r="D642" s="240" t="s">
        <v>161</v>
      </c>
      <c r="E642" s="241" t="s">
        <v>1</v>
      </c>
      <c r="F642" s="242" t="s">
        <v>303</v>
      </c>
      <c r="G642" s="239"/>
      <c r="H642" s="243">
        <v>3.0910000000000002</v>
      </c>
      <c r="I642" s="244"/>
      <c r="J642" s="239"/>
      <c r="K642" s="239"/>
      <c r="L642" s="245"/>
      <c r="M642" s="246"/>
      <c r="N642" s="247"/>
      <c r="O642" s="247"/>
      <c r="P642" s="247"/>
      <c r="Q642" s="247"/>
      <c r="R642" s="247"/>
      <c r="S642" s="247"/>
      <c r="T642" s="24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9" t="s">
        <v>161</v>
      </c>
      <c r="AU642" s="249" t="s">
        <v>89</v>
      </c>
      <c r="AV642" s="13" t="s">
        <v>89</v>
      </c>
      <c r="AW642" s="13" t="s">
        <v>32</v>
      </c>
      <c r="AX642" s="13" t="s">
        <v>76</v>
      </c>
      <c r="AY642" s="249" t="s">
        <v>151</v>
      </c>
    </row>
    <row r="643" s="13" customFormat="1">
      <c r="A643" s="13"/>
      <c r="B643" s="238"/>
      <c r="C643" s="239"/>
      <c r="D643" s="240" t="s">
        <v>161</v>
      </c>
      <c r="E643" s="241" t="s">
        <v>1</v>
      </c>
      <c r="F643" s="242" t="s">
        <v>304</v>
      </c>
      <c r="G643" s="239"/>
      <c r="H643" s="243">
        <v>4.0209999999999999</v>
      </c>
      <c r="I643" s="244"/>
      <c r="J643" s="239"/>
      <c r="K643" s="239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161</v>
      </c>
      <c r="AU643" s="249" t="s">
        <v>89</v>
      </c>
      <c r="AV643" s="13" t="s">
        <v>89</v>
      </c>
      <c r="AW643" s="13" t="s">
        <v>32</v>
      </c>
      <c r="AX643" s="13" t="s">
        <v>76</v>
      </c>
      <c r="AY643" s="249" t="s">
        <v>151</v>
      </c>
    </row>
    <row r="644" s="14" customFormat="1">
      <c r="A644" s="14"/>
      <c r="B644" s="250"/>
      <c r="C644" s="251"/>
      <c r="D644" s="240" t="s">
        <v>161</v>
      </c>
      <c r="E644" s="252" t="s">
        <v>1</v>
      </c>
      <c r="F644" s="253" t="s">
        <v>272</v>
      </c>
      <c r="G644" s="251"/>
      <c r="H644" s="252" t="s">
        <v>1</v>
      </c>
      <c r="I644" s="254"/>
      <c r="J644" s="251"/>
      <c r="K644" s="251"/>
      <c r="L644" s="255"/>
      <c r="M644" s="256"/>
      <c r="N644" s="257"/>
      <c r="O644" s="257"/>
      <c r="P644" s="257"/>
      <c r="Q644" s="257"/>
      <c r="R644" s="257"/>
      <c r="S644" s="257"/>
      <c r="T644" s="258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9" t="s">
        <v>161</v>
      </c>
      <c r="AU644" s="259" t="s">
        <v>89</v>
      </c>
      <c r="AV644" s="14" t="s">
        <v>83</v>
      </c>
      <c r="AW644" s="14" t="s">
        <v>32</v>
      </c>
      <c r="AX644" s="14" t="s">
        <v>76</v>
      </c>
      <c r="AY644" s="259" t="s">
        <v>151</v>
      </c>
    </row>
    <row r="645" s="14" customFormat="1">
      <c r="A645" s="14"/>
      <c r="B645" s="250"/>
      <c r="C645" s="251"/>
      <c r="D645" s="240" t="s">
        <v>161</v>
      </c>
      <c r="E645" s="252" t="s">
        <v>1</v>
      </c>
      <c r="F645" s="253" t="s">
        <v>875</v>
      </c>
      <c r="G645" s="251"/>
      <c r="H645" s="252" t="s">
        <v>1</v>
      </c>
      <c r="I645" s="254"/>
      <c r="J645" s="251"/>
      <c r="K645" s="251"/>
      <c r="L645" s="255"/>
      <c r="M645" s="256"/>
      <c r="N645" s="257"/>
      <c r="O645" s="257"/>
      <c r="P645" s="257"/>
      <c r="Q645" s="257"/>
      <c r="R645" s="257"/>
      <c r="S645" s="257"/>
      <c r="T645" s="258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9" t="s">
        <v>161</v>
      </c>
      <c r="AU645" s="259" t="s">
        <v>89</v>
      </c>
      <c r="AV645" s="14" t="s">
        <v>83</v>
      </c>
      <c r="AW645" s="14" t="s">
        <v>32</v>
      </c>
      <c r="AX645" s="14" t="s">
        <v>76</v>
      </c>
      <c r="AY645" s="259" t="s">
        <v>151</v>
      </c>
    </row>
    <row r="646" s="13" customFormat="1">
      <c r="A646" s="13"/>
      <c r="B646" s="238"/>
      <c r="C646" s="239"/>
      <c r="D646" s="240" t="s">
        <v>161</v>
      </c>
      <c r="E646" s="241" t="s">
        <v>1</v>
      </c>
      <c r="F646" s="242" t="s">
        <v>313</v>
      </c>
      <c r="G646" s="239"/>
      <c r="H646" s="243">
        <v>71.549999999999997</v>
      </c>
      <c r="I646" s="244"/>
      <c r="J646" s="239"/>
      <c r="K646" s="239"/>
      <c r="L646" s="245"/>
      <c r="M646" s="246"/>
      <c r="N646" s="247"/>
      <c r="O646" s="247"/>
      <c r="P646" s="247"/>
      <c r="Q646" s="247"/>
      <c r="R646" s="247"/>
      <c r="S646" s="247"/>
      <c r="T646" s="24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9" t="s">
        <v>161</v>
      </c>
      <c r="AU646" s="249" t="s">
        <v>89</v>
      </c>
      <c r="AV646" s="13" t="s">
        <v>89</v>
      </c>
      <c r="AW646" s="13" t="s">
        <v>32</v>
      </c>
      <c r="AX646" s="13" t="s">
        <v>76</v>
      </c>
      <c r="AY646" s="249" t="s">
        <v>151</v>
      </c>
    </row>
    <row r="647" s="2" customFormat="1" ht="37.8" customHeight="1">
      <c r="A647" s="37"/>
      <c r="B647" s="38"/>
      <c r="C647" s="225" t="s">
        <v>926</v>
      </c>
      <c r="D647" s="225" t="s">
        <v>154</v>
      </c>
      <c r="E647" s="226" t="s">
        <v>927</v>
      </c>
      <c r="F647" s="227" t="s">
        <v>928</v>
      </c>
      <c r="G647" s="228" t="s">
        <v>179</v>
      </c>
      <c r="H647" s="229">
        <v>261.39600000000002</v>
      </c>
      <c r="I647" s="230"/>
      <c r="J647" s="231">
        <f>ROUND(I647*H647,2)</f>
        <v>0</v>
      </c>
      <c r="K647" s="227" t="s">
        <v>233</v>
      </c>
      <c r="L647" s="43"/>
      <c r="M647" s="232" t="s">
        <v>1</v>
      </c>
      <c r="N647" s="233" t="s">
        <v>42</v>
      </c>
      <c r="O647" s="90"/>
      <c r="P647" s="234">
        <f>O647*H647</f>
        <v>0</v>
      </c>
      <c r="Q647" s="234">
        <v>0.00029</v>
      </c>
      <c r="R647" s="234">
        <f>Q647*H647</f>
        <v>0.075804839999999998</v>
      </c>
      <c r="S647" s="234">
        <v>0</v>
      </c>
      <c r="T647" s="235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236" t="s">
        <v>240</v>
      </c>
      <c r="AT647" s="236" t="s">
        <v>154</v>
      </c>
      <c r="AU647" s="236" t="s">
        <v>89</v>
      </c>
      <c r="AY647" s="16" t="s">
        <v>151</v>
      </c>
      <c r="BE647" s="237">
        <f>IF(N647="základní",J647,0)</f>
        <v>0</v>
      </c>
      <c r="BF647" s="237">
        <f>IF(N647="snížená",J647,0)</f>
        <v>0</v>
      </c>
      <c r="BG647" s="237">
        <f>IF(N647="zákl. přenesená",J647,0)</f>
        <v>0</v>
      </c>
      <c r="BH647" s="237">
        <f>IF(N647="sníž. přenesená",J647,0)</f>
        <v>0</v>
      </c>
      <c r="BI647" s="237">
        <f>IF(N647="nulová",J647,0)</f>
        <v>0</v>
      </c>
      <c r="BJ647" s="16" t="s">
        <v>89</v>
      </c>
      <c r="BK647" s="237">
        <f>ROUND(I647*H647,2)</f>
        <v>0</v>
      </c>
      <c r="BL647" s="16" t="s">
        <v>240</v>
      </c>
      <c r="BM647" s="236" t="s">
        <v>929</v>
      </c>
    </row>
    <row r="648" s="14" customFormat="1">
      <c r="A648" s="14"/>
      <c r="B648" s="250"/>
      <c r="C648" s="251"/>
      <c r="D648" s="240" t="s">
        <v>161</v>
      </c>
      <c r="E648" s="252" t="s">
        <v>1</v>
      </c>
      <c r="F648" s="253" t="s">
        <v>874</v>
      </c>
      <c r="G648" s="251"/>
      <c r="H648" s="252" t="s">
        <v>1</v>
      </c>
      <c r="I648" s="254"/>
      <c r="J648" s="251"/>
      <c r="K648" s="251"/>
      <c r="L648" s="255"/>
      <c r="M648" s="256"/>
      <c r="N648" s="257"/>
      <c r="O648" s="257"/>
      <c r="P648" s="257"/>
      <c r="Q648" s="257"/>
      <c r="R648" s="257"/>
      <c r="S648" s="257"/>
      <c r="T648" s="258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9" t="s">
        <v>161</v>
      </c>
      <c r="AU648" s="259" t="s">
        <v>89</v>
      </c>
      <c r="AV648" s="14" t="s">
        <v>83</v>
      </c>
      <c r="AW648" s="14" t="s">
        <v>32</v>
      </c>
      <c r="AX648" s="14" t="s">
        <v>76</v>
      </c>
      <c r="AY648" s="259" t="s">
        <v>151</v>
      </c>
    </row>
    <row r="649" s="13" customFormat="1">
      <c r="A649" s="13"/>
      <c r="B649" s="238"/>
      <c r="C649" s="239"/>
      <c r="D649" s="240" t="s">
        <v>161</v>
      </c>
      <c r="E649" s="241" t="s">
        <v>1</v>
      </c>
      <c r="F649" s="242" t="s">
        <v>298</v>
      </c>
      <c r="G649" s="239"/>
      <c r="H649" s="243">
        <v>9.6140000000000008</v>
      </c>
      <c r="I649" s="244"/>
      <c r="J649" s="239"/>
      <c r="K649" s="239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161</v>
      </c>
      <c r="AU649" s="249" t="s">
        <v>89</v>
      </c>
      <c r="AV649" s="13" t="s">
        <v>89</v>
      </c>
      <c r="AW649" s="13" t="s">
        <v>32</v>
      </c>
      <c r="AX649" s="13" t="s">
        <v>76</v>
      </c>
      <c r="AY649" s="249" t="s">
        <v>151</v>
      </c>
    </row>
    <row r="650" s="13" customFormat="1">
      <c r="A650" s="13"/>
      <c r="B650" s="238"/>
      <c r="C650" s="239"/>
      <c r="D650" s="240" t="s">
        <v>161</v>
      </c>
      <c r="E650" s="241" t="s">
        <v>1</v>
      </c>
      <c r="F650" s="242" t="s">
        <v>922</v>
      </c>
      <c r="G650" s="239"/>
      <c r="H650" s="243">
        <v>32.920999999999999</v>
      </c>
      <c r="I650" s="244"/>
      <c r="J650" s="239"/>
      <c r="K650" s="239"/>
      <c r="L650" s="245"/>
      <c r="M650" s="246"/>
      <c r="N650" s="247"/>
      <c r="O650" s="247"/>
      <c r="P650" s="247"/>
      <c r="Q650" s="247"/>
      <c r="R650" s="247"/>
      <c r="S650" s="247"/>
      <c r="T650" s="24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9" t="s">
        <v>161</v>
      </c>
      <c r="AU650" s="249" t="s">
        <v>89</v>
      </c>
      <c r="AV650" s="13" t="s">
        <v>89</v>
      </c>
      <c r="AW650" s="13" t="s">
        <v>32</v>
      </c>
      <c r="AX650" s="13" t="s">
        <v>76</v>
      </c>
      <c r="AY650" s="249" t="s">
        <v>151</v>
      </c>
    </row>
    <row r="651" s="13" customFormat="1">
      <c r="A651" s="13"/>
      <c r="B651" s="238"/>
      <c r="C651" s="239"/>
      <c r="D651" s="240" t="s">
        <v>161</v>
      </c>
      <c r="E651" s="241" t="s">
        <v>1</v>
      </c>
      <c r="F651" s="242" t="s">
        <v>923</v>
      </c>
      <c r="G651" s="239"/>
      <c r="H651" s="243">
        <v>44.369999999999997</v>
      </c>
      <c r="I651" s="244"/>
      <c r="J651" s="239"/>
      <c r="K651" s="239"/>
      <c r="L651" s="245"/>
      <c r="M651" s="246"/>
      <c r="N651" s="247"/>
      <c r="O651" s="247"/>
      <c r="P651" s="247"/>
      <c r="Q651" s="247"/>
      <c r="R651" s="247"/>
      <c r="S651" s="247"/>
      <c r="T651" s="24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9" t="s">
        <v>161</v>
      </c>
      <c r="AU651" s="249" t="s">
        <v>89</v>
      </c>
      <c r="AV651" s="13" t="s">
        <v>89</v>
      </c>
      <c r="AW651" s="13" t="s">
        <v>32</v>
      </c>
      <c r="AX651" s="13" t="s">
        <v>76</v>
      </c>
      <c r="AY651" s="249" t="s">
        <v>151</v>
      </c>
    </row>
    <row r="652" s="13" customFormat="1">
      <c r="A652" s="13"/>
      <c r="B652" s="238"/>
      <c r="C652" s="239"/>
      <c r="D652" s="240" t="s">
        <v>161</v>
      </c>
      <c r="E652" s="241" t="s">
        <v>1</v>
      </c>
      <c r="F652" s="242" t="s">
        <v>924</v>
      </c>
      <c r="G652" s="239"/>
      <c r="H652" s="243">
        <v>51.662999999999997</v>
      </c>
      <c r="I652" s="244"/>
      <c r="J652" s="239"/>
      <c r="K652" s="239"/>
      <c r="L652" s="245"/>
      <c r="M652" s="246"/>
      <c r="N652" s="247"/>
      <c r="O652" s="247"/>
      <c r="P652" s="247"/>
      <c r="Q652" s="247"/>
      <c r="R652" s="247"/>
      <c r="S652" s="247"/>
      <c r="T652" s="24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9" t="s">
        <v>161</v>
      </c>
      <c r="AU652" s="249" t="s">
        <v>89</v>
      </c>
      <c r="AV652" s="13" t="s">
        <v>89</v>
      </c>
      <c r="AW652" s="13" t="s">
        <v>32</v>
      </c>
      <c r="AX652" s="13" t="s">
        <v>76</v>
      </c>
      <c r="AY652" s="249" t="s">
        <v>151</v>
      </c>
    </row>
    <row r="653" s="13" customFormat="1">
      <c r="A653" s="13"/>
      <c r="B653" s="238"/>
      <c r="C653" s="239"/>
      <c r="D653" s="240" t="s">
        <v>161</v>
      </c>
      <c r="E653" s="241" t="s">
        <v>1</v>
      </c>
      <c r="F653" s="242" t="s">
        <v>925</v>
      </c>
      <c r="G653" s="239"/>
      <c r="H653" s="243">
        <v>44.165999999999997</v>
      </c>
      <c r="I653" s="244"/>
      <c r="J653" s="239"/>
      <c r="K653" s="239"/>
      <c r="L653" s="245"/>
      <c r="M653" s="246"/>
      <c r="N653" s="247"/>
      <c r="O653" s="247"/>
      <c r="P653" s="247"/>
      <c r="Q653" s="247"/>
      <c r="R653" s="247"/>
      <c r="S653" s="247"/>
      <c r="T653" s="24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9" t="s">
        <v>161</v>
      </c>
      <c r="AU653" s="249" t="s">
        <v>89</v>
      </c>
      <c r="AV653" s="13" t="s">
        <v>89</v>
      </c>
      <c r="AW653" s="13" t="s">
        <v>32</v>
      </c>
      <c r="AX653" s="13" t="s">
        <v>76</v>
      </c>
      <c r="AY653" s="249" t="s">
        <v>151</v>
      </c>
    </row>
    <row r="654" s="13" customFormat="1">
      <c r="A654" s="13"/>
      <c r="B654" s="238"/>
      <c r="C654" s="239"/>
      <c r="D654" s="240" t="s">
        <v>161</v>
      </c>
      <c r="E654" s="241" t="s">
        <v>1</v>
      </c>
      <c r="F654" s="242" t="s">
        <v>303</v>
      </c>
      <c r="G654" s="239"/>
      <c r="H654" s="243">
        <v>3.0910000000000002</v>
      </c>
      <c r="I654" s="244"/>
      <c r="J654" s="239"/>
      <c r="K654" s="239"/>
      <c r="L654" s="245"/>
      <c r="M654" s="246"/>
      <c r="N654" s="247"/>
      <c r="O654" s="247"/>
      <c r="P654" s="247"/>
      <c r="Q654" s="247"/>
      <c r="R654" s="247"/>
      <c r="S654" s="247"/>
      <c r="T654" s="24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9" t="s">
        <v>161</v>
      </c>
      <c r="AU654" s="249" t="s">
        <v>89</v>
      </c>
      <c r="AV654" s="13" t="s">
        <v>89</v>
      </c>
      <c r="AW654" s="13" t="s">
        <v>32</v>
      </c>
      <c r="AX654" s="13" t="s">
        <v>76</v>
      </c>
      <c r="AY654" s="249" t="s">
        <v>151</v>
      </c>
    </row>
    <row r="655" s="13" customFormat="1">
      <c r="A655" s="13"/>
      <c r="B655" s="238"/>
      <c r="C655" s="239"/>
      <c r="D655" s="240" t="s">
        <v>161</v>
      </c>
      <c r="E655" s="241" t="s">
        <v>1</v>
      </c>
      <c r="F655" s="242" t="s">
        <v>304</v>
      </c>
      <c r="G655" s="239"/>
      <c r="H655" s="243">
        <v>4.0209999999999999</v>
      </c>
      <c r="I655" s="244"/>
      <c r="J655" s="239"/>
      <c r="K655" s="239"/>
      <c r="L655" s="245"/>
      <c r="M655" s="246"/>
      <c r="N655" s="247"/>
      <c r="O655" s="247"/>
      <c r="P655" s="247"/>
      <c r="Q655" s="247"/>
      <c r="R655" s="247"/>
      <c r="S655" s="247"/>
      <c r="T655" s="24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9" t="s">
        <v>161</v>
      </c>
      <c r="AU655" s="249" t="s">
        <v>89</v>
      </c>
      <c r="AV655" s="13" t="s">
        <v>89</v>
      </c>
      <c r="AW655" s="13" t="s">
        <v>32</v>
      </c>
      <c r="AX655" s="13" t="s">
        <v>76</v>
      </c>
      <c r="AY655" s="249" t="s">
        <v>151</v>
      </c>
    </row>
    <row r="656" s="14" customFormat="1">
      <c r="A656" s="14"/>
      <c r="B656" s="250"/>
      <c r="C656" s="251"/>
      <c r="D656" s="240" t="s">
        <v>161</v>
      </c>
      <c r="E656" s="252" t="s">
        <v>1</v>
      </c>
      <c r="F656" s="253" t="s">
        <v>272</v>
      </c>
      <c r="G656" s="251"/>
      <c r="H656" s="252" t="s">
        <v>1</v>
      </c>
      <c r="I656" s="254"/>
      <c r="J656" s="251"/>
      <c r="K656" s="251"/>
      <c r="L656" s="255"/>
      <c r="M656" s="256"/>
      <c r="N656" s="257"/>
      <c r="O656" s="257"/>
      <c r="P656" s="257"/>
      <c r="Q656" s="257"/>
      <c r="R656" s="257"/>
      <c r="S656" s="257"/>
      <c r="T656" s="25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9" t="s">
        <v>161</v>
      </c>
      <c r="AU656" s="259" t="s">
        <v>89</v>
      </c>
      <c r="AV656" s="14" t="s">
        <v>83</v>
      </c>
      <c r="AW656" s="14" t="s">
        <v>32</v>
      </c>
      <c r="AX656" s="14" t="s">
        <v>76</v>
      </c>
      <c r="AY656" s="259" t="s">
        <v>151</v>
      </c>
    </row>
    <row r="657" s="14" customFormat="1">
      <c r="A657" s="14"/>
      <c r="B657" s="250"/>
      <c r="C657" s="251"/>
      <c r="D657" s="240" t="s">
        <v>161</v>
      </c>
      <c r="E657" s="252" t="s">
        <v>1</v>
      </c>
      <c r="F657" s="253" t="s">
        <v>875</v>
      </c>
      <c r="G657" s="251"/>
      <c r="H657" s="252" t="s">
        <v>1</v>
      </c>
      <c r="I657" s="254"/>
      <c r="J657" s="251"/>
      <c r="K657" s="251"/>
      <c r="L657" s="255"/>
      <c r="M657" s="256"/>
      <c r="N657" s="257"/>
      <c r="O657" s="257"/>
      <c r="P657" s="257"/>
      <c r="Q657" s="257"/>
      <c r="R657" s="257"/>
      <c r="S657" s="257"/>
      <c r="T657" s="258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9" t="s">
        <v>161</v>
      </c>
      <c r="AU657" s="259" t="s">
        <v>89</v>
      </c>
      <c r="AV657" s="14" t="s">
        <v>83</v>
      </c>
      <c r="AW657" s="14" t="s">
        <v>32</v>
      </c>
      <c r="AX657" s="14" t="s">
        <v>76</v>
      </c>
      <c r="AY657" s="259" t="s">
        <v>151</v>
      </c>
    </row>
    <row r="658" s="13" customFormat="1">
      <c r="A658" s="13"/>
      <c r="B658" s="238"/>
      <c r="C658" s="239"/>
      <c r="D658" s="240" t="s">
        <v>161</v>
      </c>
      <c r="E658" s="241" t="s">
        <v>1</v>
      </c>
      <c r="F658" s="242" t="s">
        <v>313</v>
      </c>
      <c r="G658" s="239"/>
      <c r="H658" s="243">
        <v>71.549999999999997</v>
      </c>
      <c r="I658" s="244"/>
      <c r="J658" s="239"/>
      <c r="K658" s="239"/>
      <c r="L658" s="245"/>
      <c r="M658" s="271"/>
      <c r="N658" s="272"/>
      <c r="O658" s="272"/>
      <c r="P658" s="272"/>
      <c r="Q658" s="272"/>
      <c r="R658" s="272"/>
      <c r="S658" s="272"/>
      <c r="T658" s="27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9" t="s">
        <v>161</v>
      </c>
      <c r="AU658" s="249" t="s">
        <v>89</v>
      </c>
      <c r="AV658" s="13" t="s">
        <v>89</v>
      </c>
      <c r="AW658" s="13" t="s">
        <v>32</v>
      </c>
      <c r="AX658" s="13" t="s">
        <v>76</v>
      </c>
      <c r="AY658" s="249" t="s">
        <v>151</v>
      </c>
    </row>
    <row r="659" s="2" customFormat="1" ht="6.96" customHeight="1">
      <c r="A659" s="37"/>
      <c r="B659" s="65"/>
      <c r="C659" s="66"/>
      <c r="D659" s="66"/>
      <c r="E659" s="66"/>
      <c r="F659" s="66"/>
      <c r="G659" s="66"/>
      <c r="H659" s="66"/>
      <c r="I659" s="66"/>
      <c r="J659" s="66"/>
      <c r="K659" s="66"/>
      <c r="L659" s="43"/>
      <c r="M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</row>
  </sheetData>
  <sheetProtection sheet="1" autoFilter="0" formatColumns="0" formatRows="0" objects="1" scenarios="1" spinCount="100000" saltValue="l3W3sCxpOFw+vsQDh22k2oF2dSV45//lOFtXratb5jjW2K0k48OgIUsw77O4ijPE+krV3h9Zo0NftuB+Kui6ZA==" hashValue="vdc1eJvF1cHmpyLSyZn8Y9BoxxLCOWDpotMgrvE6XrCbS50MNck0DXTLElxzYTtHYMC+W4KbSfKtdxlsYc1ZbQ==" algorithmName="SHA-512" password="CC35"/>
  <autoFilter ref="C141:K6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0:H130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83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Kosov u Jihlavy čp 9 , Oprava bytové jednotky č.1 - aktualizace ceny 2023</v>
      </c>
      <c r="F7" s="149"/>
      <c r="G7" s="149"/>
      <c r="H7" s="149"/>
      <c r="L7" s="19"/>
    </row>
    <row r="8" s="1" customFormat="1" ht="12" customHeight="1">
      <c r="B8" s="19"/>
      <c r="D8" s="149" t="s">
        <v>105</v>
      </c>
      <c r="L8" s="19"/>
    </row>
    <row r="9" s="2" customFormat="1" ht="16.5" customHeight="1">
      <c r="A9" s="37"/>
      <c r="B9" s="43"/>
      <c r="C9" s="37"/>
      <c r="D9" s="37"/>
      <c r="E9" s="150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930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931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31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ROUND((SUM(BE124:BE147)),  2)</f>
        <v>0</v>
      </c>
      <c r="G35" s="37"/>
      <c r="H35" s="37"/>
      <c r="I35" s="163">
        <v>0.20999999999999999</v>
      </c>
      <c r="J35" s="162">
        <f>ROUND(((SUM(BE124:BE147))*I35),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ROUND((SUM(BF124:BF147)),  2)</f>
        <v>0</v>
      </c>
      <c r="G36" s="37"/>
      <c r="H36" s="37"/>
      <c r="I36" s="163">
        <v>0.14999999999999999</v>
      </c>
      <c r="J36" s="162">
        <f>ROUND(((SUM(BF124:BF147))*I36),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ROUND((SUM(BG124:BG147)),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ROUND((SUM(BH124:BH147)),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ROUND((SUM(BI124:BI147)),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Kosov u Jihlavy čp 9 , Oprava bytové jednotky č.1 - aktualizace ceny 2023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D1_01_4a - Vytápění+vzduchotechnika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Kosov u Jihlavy</v>
      </c>
      <c r="G91" s="39"/>
      <c r="H91" s="39"/>
      <c r="I91" s="31" t="s">
        <v>22</v>
      </c>
      <c r="J91" s="78" t="str">
        <f>IF(J14="","",J14)</f>
        <v>11. 1. 2023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Statuární město Jihlava</v>
      </c>
      <c r="G93" s="39"/>
      <c r="H93" s="39"/>
      <c r="I93" s="31" t="s">
        <v>30</v>
      </c>
      <c r="J93" s="35" t="str">
        <f>E23</f>
        <v>Zdeněk Vincenc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Zdeněk Vincenc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110</v>
      </c>
      <c r="D96" s="184"/>
      <c r="E96" s="184"/>
      <c r="F96" s="184"/>
      <c r="G96" s="184"/>
      <c r="H96" s="184"/>
      <c r="I96" s="184"/>
      <c r="J96" s="185" t="s">
        <v>111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112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113</v>
      </c>
    </row>
    <row r="99" s="9" customFormat="1" ht="24.96" customHeight="1">
      <c r="A99" s="9"/>
      <c r="B99" s="187"/>
      <c r="C99" s="188"/>
      <c r="D99" s="189" t="s">
        <v>125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932</v>
      </c>
      <c r="E100" s="195"/>
      <c r="F100" s="195"/>
      <c r="G100" s="195"/>
      <c r="H100" s="195"/>
      <c r="I100" s="195"/>
      <c r="J100" s="196">
        <f>J126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933</v>
      </c>
      <c r="E101" s="195"/>
      <c r="F101" s="195"/>
      <c r="G101" s="195"/>
      <c r="H101" s="195"/>
      <c r="I101" s="195"/>
      <c r="J101" s="196">
        <f>J128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934</v>
      </c>
      <c r="E102" s="195"/>
      <c r="F102" s="195"/>
      <c r="G102" s="195"/>
      <c r="H102" s="195"/>
      <c r="I102" s="195"/>
      <c r="J102" s="196">
        <f>J135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82" t="str">
        <f>E7</f>
        <v>Kosov u Jihlavy čp 9 , Oprava bytové jednotky č.1 - aktualizace ceny 2023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105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106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D1_01_4a - Vytápění+vzduchotechnika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>Kosov u Jihlavy</v>
      </c>
      <c r="G118" s="39"/>
      <c r="H118" s="39"/>
      <c r="I118" s="31" t="s">
        <v>22</v>
      </c>
      <c r="J118" s="78" t="str">
        <f>IF(J14="","",J14)</f>
        <v>11. 1. 2023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>Statuární město Jihlava</v>
      </c>
      <c r="G120" s="39"/>
      <c r="H120" s="39"/>
      <c r="I120" s="31" t="s">
        <v>30</v>
      </c>
      <c r="J120" s="35" t="str">
        <f>E23</f>
        <v>Zdeněk Vincenc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IF(E20="","",E20)</f>
        <v>Vyplň údaj</v>
      </c>
      <c r="G121" s="39"/>
      <c r="H121" s="39"/>
      <c r="I121" s="31" t="s">
        <v>33</v>
      </c>
      <c r="J121" s="35" t="str">
        <f>E26</f>
        <v>Zdeněk Vincenc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137</v>
      </c>
      <c r="D123" s="201" t="s">
        <v>61</v>
      </c>
      <c r="E123" s="201" t="s">
        <v>57</v>
      </c>
      <c r="F123" s="201" t="s">
        <v>58</v>
      </c>
      <c r="G123" s="201" t="s">
        <v>138</v>
      </c>
      <c r="H123" s="201" t="s">
        <v>139</v>
      </c>
      <c r="I123" s="201" t="s">
        <v>140</v>
      </c>
      <c r="J123" s="201" t="s">
        <v>111</v>
      </c>
      <c r="K123" s="202" t="s">
        <v>141</v>
      </c>
      <c r="L123" s="203"/>
      <c r="M123" s="99" t="s">
        <v>1</v>
      </c>
      <c r="N123" s="100" t="s">
        <v>40</v>
      </c>
      <c r="O123" s="100" t="s">
        <v>142</v>
      </c>
      <c r="P123" s="100" t="s">
        <v>143</v>
      </c>
      <c r="Q123" s="100" t="s">
        <v>144</v>
      </c>
      <c r="R123" s="100" t="s">
        <v>145</v>
      </c>
      <c r="S123" s="100" t="s">
        <v>146</v>
      </c>
      <c r="T123" s="101" t="s">
        <v>147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148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</f>
        <v>0</v>
      </c>
      <c r="Q124" s="103"/>
      <c r="R124" s="206">
        <f>R125</f>
        <v>0.090209999999999999</v>
      </c>
      <c r="S124" s="103"/>
      <c r="T124" s="207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113</v>
      </c>
      <c r="BK124" s="208">
        <f>BK125</f>
        <v>0</v>
      </c>
    </row>
    <row r="125" s="12" customFormat="1" ht="25.92" customHeight="1">
      <c r="A125" s="12"/>
      <c r="B125" s="209"/>
      <c r="C125" s="210"/>
      <c r="D125" s="211" t="s">
        <v>75</v>
      </c>
      <c r="E125" s="212" t="s">
        <v>544</v>
      </c>
      <c r="F125" s="212" t="s">
        <v>545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P126+P128+P135</f>
        <v>0</v>
      </c>
      <c r="Q125" s="217"/>
      <c r="R125" s="218">
        <f>R126+R128+R135</f>
        <v>0.090209999999999999</v>
      </c>
      <c r="S125" s="217"/>
      <c r="T125" s="219">
        <f>T126+T128+T135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83</v>
      </c>
      <c r="AT125" s="221" t="s">
        <v>75</v>
      </c>
      <c r="AU125" s="221" t="s">
        <v>76</v>
      </c>
      <c r="AY125" s="220" t="s">
        <v>151</v>
      </c>
      <c r="BK125" s="222">
        <f>BK126+BK128+BK135</f>
        <v>0</v>
      </c>
    </row>
    <row r="126" s="12" customFormat="1" ht="22.8" customHeight="1">
      <c r="A126" s="12"/>
      <c r="B126" s="209"/>
      <c r="C126" s="210"/>
      <c r="D126" s="211" t="s">
        <v>75</v>
      </c>
      <c r="E126" s="223" t="s">
        <v>935</v>
      </c>
      <c r="F126" s="223" t="s">
        <v>935</v>
      </c>
      <c r="G126" s="210"/>
      <c r="H126" s="210"/>
      <c r="I126" s="213"/>
      <c r="J126" s="224">
        <f>BK126</f>
        <v>0</v>
      </c>
      <c r="K126" s="210"/>
      <c r="L126" s="215"/>
      <c r="M126" s="216"/>
      <c r="N126" s="217"/>
      <c r="O126" s="217"/>
      <c r="P126" s="218">
        <f>P127</f>
        <v>0</v>
      </c>
      <c r="Q126" s="217"/>
      <c r="R126" s="218">
        <f>R127</f>
        <v>0</v>
      </c>
      <c r="S126" s="217"/>
      <c r="T126" s="219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83</v>
      </c>
      <c r="AT126" s="221" t="s">
        <v>75</v>
      </c>
      <c r="AU126" s="221" t="s">
        <v>83</v>
      </c>
      <c r="AY126" s="220" t="s">
        <v>151</v>
      </c>
      <c r="BK126" s="222">
        <f>BK127</f>
        <v>0</v>
      </c>
    </row>
    <row r="127" s="2" customFormat="1" ht="16.5" customHeight="1">
      <c r="A127" s="37"/>
      <c r="B127" s="38"/>
      <c r="C127" s="225" t="s">
        <v>83</v>
      </c>
      <c r="D127" s="225" t="s">
        <v>154</v>
      </c>
      <c r="E127" s="226" t="s">
        <v>936</v>
      </c>
      <c r="F127" s="227" t="s">
        <v>937</v>
      </c>
      <c r="G127" s="228" t="s">
        <v>397</v>
      </c>
      <c r="H127" s="229">
        <v>8</v>
      </c>
      <c r="I127" s="230"/>
      <c r="J127" s="231">
        <f>ROUND(I127*H127,2)</f>
        <v>0</v>
      </c>
      <c r="K127" s="227" t="s">
        <v>233</v>
      </c>
      <c r="L127" s="43"/>
      <c r="M127" s="232" t="s">
        <v>1</v>
      </c>
      <c r="N127" s="233" t="s">
        <v>42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159</v>
      </c>
      <c r="AT127" s="236" t="s">
        <v>154</v>
      </c>
      <c r="AU127" s="236" t="s">
        <v>89</v>
      </c>
      <c r="AY127" s="16" t="s">
        <v>151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89</v>
      </c>
      <c r="BK127" s="237">
        <f>ROUND(I127*H127,2)</f>
        <v>0</v>
      </c>
      <c r="BL127" s="16" t="s">
        <v>159</v>
      </c>
      <c r="BM127" s="236" t="s">
        <v>938</v>
      </c>
    </row>
    <row r="128" s="12" customFormat="1" ht="22.8" customHeight="1">
      <c r="A128" s="12"/>
      <c r="B128" s="209"/>
      <c r="C128" s="210"/>
      <c r="D128" s="211" t="s">
        <v>75</v>
      </c>
      <c r="E128" s="223" t="s">
        <v>939</v>
      </c>
      <c r="F128" s="223" t="s">
        <v>940</v>
      </c>
      <c r="G128" s="210"/>
      <c r="H128" s="210"/>
      <c r="I128" s="213"/>
      <c r="J128" s="224">
        <f>BK128</f>
        <v>0</v>
      </c>
      <c r="K128" s="210"/>
      <c r="L128" s="215"/>
      <c r="M128" s="216"/>
      <c r="N128" s="217"/>
      <c r="O128" s="217"/>
      <c r="P128" s="218">
        <f>SUM(P129:P134)</f>
        <v>0</v>
      </c>
      <c r="Q128" s="217"/>
      <c r="R128" s="218">
        <f>SUM(R129:R134)</f>
        <v>0.0146</v>
      </c>
      <c r="S128" s="217"/>
      <c r="T128" s="219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89</v>
      </c>
      <c r="AT128" s="221" t="s">
        <v>75</v>
      </c>
      <c r="AU128" s="221" t="s">
        <v>83</v>
      </c>
      <c r="AY128" s="220" t="s">
        <v>151</v>
      </c>
      <c r="BK128" s="222">
        <f>SUM(BK129:BK134)</f>
        <v>0</v>
      </c>
    </row>
    <row r="129" s="2" customFormat="1" ht="16.5" customHeight="1">
      <c r="A129" s="37"/>
      <c r="B129" s="38"/>
      <c r="C129" s="260" t="s">
        <v>89</v>
      </c>
      <c r="D129" s="260" t="s">
        <v>241</v>
      </c>
      <c r="E129" s="261" t="s">
        <v>941</v>
      </c>
      <c r="F129" s="262" t="s">
        <v>942</v>
      </c>
      <c r="G129" s="263" t="s">
        <v>157</v>
      </c>
      <c r="H129" s="264">
        <v>1</v>
      </c>
      <c r="I129" s="265"/>
      <c r="J129" s="266">
        <f>ROUND(I129*H129,2)</f>
        <v>0</v>
      </c>
      <c r="K129" s="262" t="s">
        <v>233</v>
      </c>
      <c r="L129" s="267"/>
      <c r="M129" s="268" t="s">
        <v>1</v>
      </c>
      <c r="N129" s="269" t="s">
        <v>42</v>
      </c>
      <c r="O129" s="90"/>
      <c r="P129" s="234">
        <f>O129*H129</f>
        <v>0</v>
      </c>
      <c r="Q129" s="234">
        <v>0.0143</v>
      </c>
      <c r="R129" s="234">
        <f>Q129*H129</f>
        <v>0.0143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352</v>
      </c>
      <c r="AT129" s="236" t="s">
        <v>241</v>
      </c>
      <c r="AU129" s="236" t="s">
        <v>89</v>
      </c>
      <c r="AY129" s="16" t="s">
        <v>151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89</v>
      </c>
      <c r="BK129" s="237">
        <f>ROUND(I129*H129,2)</f>
        <v>0</v>
      </c>
      <c r="BL129" s="16" t="s">
        <v>240</v>
      </c>
      <c r="BM129" s="236" t="s">
        <v>943</v>
      </c>
    </row>
    <row r="130" s="2" customFormat="1" ht="16.5" customHeight="1">
      <c r="A130" s="37"/>
      <c r="B130" s="38"/>
      <c r="C130" s="260" t="s">
        <v>152</v>
      </c>
      <c r="D130" s="260" t="s">
        <v>241</v>
      </c>
      <c r="E130" s="261" t="s">
        <v>944</v>
      </c>
      <c r="F130" s="262" t="s">
        <v>945</v>
      </c>
      <c r="G130" s="263" t="s">
        <v>157</v>
      </c>
      <c r="H130" s="264">
        <v>1</v>
      </c>
      <c r="I130" s="265"/>
      <c r="J130" s="266">
        <f>ROUND(I130*H130,2)</f>
        <v>0</v>
      </c>
      <c r="K130" s="262" t="s">
        <v>233</v>
      </c>
      <c r="L130" s="267"/>
      <c r="M130" s="268" t="s">
        <v>1</v>
      </c>
      <c r="N130" s="269" t="s">
        <v>42</v>
      </c>
      <c r="O130" s="90"/>
      <c r="P130" s="234">
        <f>O130*H130</f>
        <v>0</v>
      </c>
      <c r="Q130" s="234">
        <v>0.00029999999999999997</v>
      </c>
      <c r="R130" s="234">
        <f>Q130*H130</f>
        <v>0.00029999999999999997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352</v>
      </c>
      <c r="AT130" s="236" t="s">
        <v>241</v>
      </c>
      <c r="AU130" s="236" t="s">
        <v>89</v>
      </c>
      <c r="AY130" s="16" t="s">
        <v>151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89</v>
      </c>
      <c r="BK130" s="237">
        <f>ROUND(I130*H130,2)</f>
        <v>0</v>
      </c>
      <c r="BL130" s="16" t="s">
        <v>240</v>
      </c>
      <c r="BM130" s="236" t="s">
        <v>946</v>
      </c>
    </row>
    <row r="131" s="2" customFormat="1" ht="24.15" customHeight="1">
      <c r="A131" s="37"/>
      <c r="B131" s="38"/>
      <c r="C131" s="225" t="s">
        <v>159</v>
      </c>
      <c r="D131" s="225" t="s">
        <v>154</v>
      </c>
      <c r="E131" s="226" t="s">
        <v>947</v>
      </c>
      <c r="F131" s="227" t="s">
        <v>948</v>
      </c>
      <c r="G131" s="228" t="s">
        <v>157</v>
      </c>
      <c r="H131" s="229">
        <v>1</v>
      </c>
      <c r="I131" s="230"/>
      <c r="J131" s="231">
        <f>ROUND(I131*H131,2)</f>
        <v>0</v>
      </c>
      <c r="K131" s="227" t="s">
        <v>158</v>
      </c>
      <c r="L131" s="43"/>
      <c r="M131" s="232" t="s">
        <v>1</v>
      </c>
      <c r="N131" s="233" t="s">
        <v>42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240</v>
      </c>
      <c r="AT131" s="236" t="s">
        <v>154</v>
      </c>
      <c r="AU131" s="236" t="s">
        <v>89</v>
      </c>
      <c r="AY131" s="16" t="s">
        <v>151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89</v>
      </c>
      <c r="BK131" s="237">
        <f>ROUND(I131*H131,2)</f>
        <v>0</v>
      </c>
      <c r="BL131" s="16" t="s">
        <v>240</v>
      </c>
      <c r="BM131" s="236" t="s">
        <v>949</v>
      </c>
    </row>
    <row r="132" s="2" customFormat="1" ht="16.5" customHeight="1">
      <c r="A132" s="37"/>
      <c r="B132" s="38"/>
      <c r="C132" s="225" t="s">
        <v>176</v>
      </c>
      <c r="D132" s="225" t="s">
        <v>154</v>
      </c>
      <c r="E132" s="226" t="s">
        <v>950</v>
      </c>
      <c r="F132" s="227" t="s">
        <v>951</v>
      </c>
      <c r="G132" s="228" t="s">
        <v>157</v>
      </c>
      <c r="H132" s="229">
        <v>1</v>
      </c>
      <c r="I132" s="230"/>
      <c r="J132" s="231">
        <f>ROUND(I132*H132,2)</f>
        <v>0</v>
      </c>
      <c r="K132" s="227" t="s">
        <v>233</v>
      </c>
      <c r="L132" s="43"/>
      <c r="M132" s="232" t="s">
        <v>1</v>
      </c>
      <c r="N132" s="233" t="s">
        <v>42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240</v>
      </c>
      <c r="AT132" s="236" t="s">
        <v>154</v>
      </c>
      <c r="AU132" s="236" t="s">
        <v>89</v>
      </c>
      <c r="AY132" s="16" t="s">
        <v>151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89</v>
      </c>
      <c r="BK132" s="237">
        <f>ROUND(I132*H132,2)</f>
        <v>0</v>
      </c>
      <c r="BL132" s="16" t="s">
        <v>240</v>
      </c>
      <c r="BM132" s="236" t="s">
        <v>952</v>
      </c>
    </row>
    <row r="133" s="2" customFormat="1" ht="21.75" customHeight="1">
      <c r="A133" s="37"/>
      <c r="B133" s="38"/>
      <c r="C133" s="225" t="s">
        <v>183</v>
      </c>
      <c r="D133" s="225" t="s">
        <v>154</v>
      </c>
      <c r="E133" s="226" t="s">
        <v>953</v>
      </c>
      <c r="F133" s="227" t="s">
        <v>954</v>
      </c>
      <c r="G133" s="228" t="s">
        <v>157</v>
      </c>
      <c r="H133" s="229">
        <v>4</v>
      </c>
      <c r="I133" s="230"/>
      <c r="J133" s="231">
        <f>ROUND(I133*H133,2)</f>
        <v>0</v>
      </c>
      <c r="K133" s="227" t="s">
        <v>233</v>
      </c>
      <c r="L133" s="43"/>
      <c r="M133" s="232" t="s">
        <v>1</v>
      </c>
      <c r="N133" s="233" t="s">
        <v>42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240</v>
      </c>
      <c r="AT133" s="236" t="s">
        <v>154</v>
      </c>
      <c r="AU133" s="236" t="s">
        <v>89</v>
      </c>
      <c r="AY133" s="16" t="s">
        <v>151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89</v>
      </c>
      <c r="BK133" s="237">
        <f>ROUND(I133*H133,2)</f>
        <v>0</v>
      </c>
      <c r="BL133" s="16" t="s">
        <v>240</v>
      </c>
      <c r="BM133" s="236" t="s">
        <v>955</v>
      </c>
    </row>
    <row r="134" s="2" customFormat="1" ht="24.15" customHeight="1">
      <c r="A134" s="37"/>
      <c r="B134" s="38"/>
      <c r="C134" s="225" t="s">
        <v>191</v>
      </c>
      <c r="D134" s="225" t="s">
        <v>154</v>
      </c>
      <c r="E134" s="226" t="s">
        <v>956</v>
      </c>
      <c r="F134" s="227" t="s">
        <v>957</v>
      </c>
      <c r="G134" s="228" t="s">
        <v>172</v>
      </c>
      <c r="H134" s="229">
        <v>0.0070000000000000001</v>
      </c>
      <c r="I134" s="230"/>
      <c r="J134" s="231">
        <f>ROUND(I134*H134,2)</f>
        <v>0</v>
      </c>
      <c r="K134" s="227" t="s">
        <v>158</v>
      </c>
      <c r="L134" s="43"/>
      <c r="M134" s="232" t="s">
        <v>1</v>
      </c>
      <c r="N134" s="233" t="s">
        <v>42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240</v>
      </c>
      <c r="AT134" s="236" t="s">
        <v>154</v>
      </c>
      <c r="AU134" s="236" t="s">
        <v>89</v>
      </c>
      <c r="AY134" s="16" t="s">
        <v>151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89</v>
      </c>
      <c r="BK134" s="237">
        <f>ROUND(I134*H134,2)</f>
        <v>0</v>
      </c>
      <c r="BL134" s="16" t="s">
        <v>240</v>
      </c>
      <c r="BM134" s="236" t="s">
        <v>958</v>
      </c>
    </row>
    <row r="135" s="12" customFormat="1" ht="22.8" customHeight="1">
      <c r="A135" s="12"/>
      <c r="B135" s="209"/>
      <c r="C135" s="210"/>
      <c r="D135" s="211" t="s">
        <v>75</v>
      </c>
      <c r="E135" s="223" t="s">
        <v>959</v>
      </c>
      <c r="F135" s="223" t="s">
        <v>960</v>
      </c>
      <c r="G135" s="210"/>
      <c r="H135" s="210"/>
      <c r="I135" s="213"/>
      <c r="J135" s="224">
        <f>BK135</f>
        <v>0</v>
      </c>
      <c r="K135" s="210"/>
      <c r="L135" s="215"/>
      <c r="M135" s="216"/>
      <c r="N135" s="217"/>
      <c r="O135" s="217"/>
      <c r="P135" s="218">
        <f>SUM(P136:P147)</f>
        <v>0</v>
      </c>
      <c r="Q135" s="217"/>
      <c r="R135" s="218">
        <f>SUM(R136:R147)</f>
        <v>0.075609999999999997</v>
      </c>
      <c r="S135" s="217"/>
      <c r="T135" s="219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89</v>
      </c>
      <c r="AT135" s="221" t="s">
        <v>75</v>
      </c>
      <c r="AU135" s="221" t="s">
        <v>83</v>
      </c>
      <c r="AY135" s="220" t="s">
        <v>151</v>
      </c>
      <c r="BK135" s="222">
        <f>SUM(BK136:BK147)</f>
        <v>0</v>
      </c>
    </row>
    <row r="136" s="2" customFormat="1" ht="24.15" customHeight="1">
      <c r="A136" s="37"/>
      <c r="B136" s="38"/>
      <c r="C136" s="225" t="s">
        <v>196</v>
      </c>
      <c r="D136" s="225" t="s">
        <v>154</v>
      </c>
      <c r="E136" s="226" t="s">
        <v>961</v>
      </c>
      <c r="F136" s="227" t="s">
        <v>962</v>
      </c>
      <c r="G136" s="228" t="s">
        <v>157</v>
      </c>
      <c r="H136" s="229">
        <v>2</v>
      </c>
      <c r="I136" s="230"/>
      <c r="J136" s="231">
        <f>ROUND(I136*H136,2)</f>
        <v>0</v>
      </c>
      <c r="K136" s="227" t="s">
        <v>158</v>
      </c>
      <c r="L136" s="43"/>
      <c r="M136" s="232" t="s">
        <v>1</v>
      </c>
      <c r="N136" s="233" t="s">
        <v>42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240</v>
      </c>
      <c r="AT136" s="236" t="s">
        <v>154</v>
      </c>
      <c r="AU136" s="236" t="s">
        <v>89</v>
      </c>
      <c r="AY136" s="16" t="s">
        <v>151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89</v>
      </c>
      <c r="BK136" s="237">
        <f>ROUND(I136*H136,2)</f>
        <v>0</v>
      </c>
      <c r="BL136" s="16" t="s">
        <v>240</v>
      </c>
      <c r="BM136" s="236" t="s">
        <v>963</v>
      </c>
    </row>
    <row r="137" s="2" customFormat="1" ht="37.8" customHeight="1">
      <c r="A137" s="37"/>
      <c r="B137" s="38"/>
      <c r="C137" s="225" t="s">
        <v>201</v>
      </c>
      <c r="D137" s="225" t="s">
        <v>154</v>
      </c>
      <c r="E137" s="226" t="s">
        <v>964</v>
      </c>
      <c r="F137" s="227" t="s">
        <v>965</v>
      </c>
      <c r="G137" s="228" t="s">
        <v>157</v>
      </c>
      <c r="H137" s="229">
        <v>2</v>
      </c>
      <c r="I137" s="230"/>
      <c r="J137" s="231">
        <f>ROUND(I137*H137,2)</f>
        <v>0</v>
      </c>
      <c r="K137" s="227" t="s">
        <v>233</v>
      </c>
      <c r="L137" s="43"/>
      <c r="M137" s="232" t="s">
        <v>1</v>
      </c>
      <c r="N137" s="233" t="s">
        <v>42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240</v>
      </c>
      <c r="AT137" s="236" t="s">
        <v>154</v>
      </c>
      <c r="AU137" s="236" t="s">
        <v>89</v>
      </c>
      <c r="AY137" s="16" t="s">
        <v>151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89</v>
      </c>
      <c r="BK137" s="237">
        <f>ROUND(I137*H137,2)</f>
        <v>0</v>
      </c>
      <c r="BL137" s="16" t="s">
        <v>240</v>
      </c>
      <c r="BM137" s="236" t="s">
        <v>966</v>
      </c>
    </row>
    <row r="138" s="2" customFormat="1" ht="24.15" customHeight="1">
      <c r="A138" s="37"/>
      <c r="B138" s="38"/>
      <c r="C138" s="225" t="s">
        <v>207</v>
      </c>
      <c r="D138" s="225" t="s">
        <v>154</v>
      </c>
      <c r="E138" s="226" t="s">
        <v>967</v>
      </c>
      <c r="F138" s="227" t="s">
        <v>968</v>
      </c>
      <c r="G138" s="228" t="s">
        <v>204</v>
      </c>
      <c r="H138" s="229">
        <v>12</v>
      </c>
      <c r="I138" s="230"/>
      <c r="J138" s="231">
        <f>ROUND(I138*H138,2)</f>
        <v>0</v>
      </c>
      <c r="K138" s="227" t="s">
        <v>233</v>
      </c>
      <c r="L138" s="43"/>
      <c r="M138" s="232" t="s">
        <v>1</v>
      </c>
      <c r="N138" s="233" t="s">
        <v>42</v>
      </c>
      <c r="O138" s="90"/>
      <c r="P138" s="234">
        <f>O138*H138</f>
        <v>0</v>
      </c>
      <c r="Q138" s="234">
        <v>0.00175</v>
      </c>
      <c r="R138" s="234">
        <f>Q138*H138</f>
        <v>0.021000000000000001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240</v>
      </c>
      <c r="AT138" s="236" t="s">
        <v>154</v>
      </c>
      <c r="AU138" s="236" t="s">
        <v>89</v>
      </c>
      <c r="AY138" s="16" t="s">
        <v>151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89</v>
      </c>
      <c r="BK138" s="237">
        <f>ROUND(I138*H138,2)</f>
        <v>0</v>
      </c>
      <c r="BL138" s="16" t="s">
        <v>240</v>
      </c>
      <c r="BM138" s="236" t="s">
        <v>969</v>
      </c>
    </row>
    <row r="139" s="2" customFormat="1" ht="16.5" customHeight="1">
      <c r="A139" s="37"/>
      <c r="B139" s="38"/>
      <c r="C139" s="225" t="s">
        <v>212</v>
      </c>
      <c r="D139" s="225" t="s">
        <v>154</v>
      </c>
      <c r="E139" s="226" t="s">
        <v>970</v>
      </c>
      <c r="F139" s="227" t="s">
        <v>971</v>
      </c>
      <c r="G139" s="228" t="s">
        <v>157</v>
      </c>
      <c r="H139" s="229">
        <v>2</v>
      </c>
      <c r="I139" s="230"/>
      <c r="J139" s="231">
        <f>ROUND(I139*H139,2)</f>
        <v>0</v>
      </c>
      <c r="K139" s="227" t="s">
        <v>233</v>
      </c>
      <c r="L139" s="43"/>
      <c r="M139" s="232" t="s">
        <v>1</v>
      </c>
      <c r="N139" s="233" t="s">
        <v>42</v>
      </c>
      <c r="O139" s="90"/>
      <c r="P139" s="234">
        <f>O139*H139</f>
        <v>0</v>
      </c>
      <c r="Q139" s="234">
        <v>0.00175</v>
      </c>
      <c r="R139" s="234">
        <f>Q139*H139</f>
        <v>0.0035000000000000001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240</v>
      </c>
      <c r="AT139" s="236" t="s">
        <v>154</v>
      </c>
      <c r="AU139" s="236" t="s">
        <v>89</v>
      </c>
      <c r="AY139" s="16" t="s">
        <v>151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89</v>
      </c>
      <c r="BK139" s="237">
        <f>ROUND(I139*H139,2)</f>
        <v>0</v>
      </c>
      <c r="BL139" s="16" t="s">
        <v>240</v>
      </c>
      <c r="BM139" s="236" t="s">
        <v>972</v>
      </c>
    </row>
    <row r="140" s="2" customFormat="1" ht="33" customHeight="1">
      <c r="A140" s="37"/>
      <c r="B140" s="38"/>
      <c r="C140" s="225" t="s">
        <v>217</v>
      </c>
      <c r="D140" s="225" t="s">
        <v>154</v>
      </c>
      <c r="E140" s="226" t="s">
        <v>973</v>
      </c>
      <c r="F140" s="227" t="s">
        <v>974</v>
      </c>
      <c r="G140" s="228" t="s">
        <v>157</v>
      </c>
      <c r="H140" s="229">
        <v>1</v>
      </c>
      <c r="I140" s="230"/>
      <c r="J140" s="231">
        <f>ROUND(I140*H140,2)</f>
        <v>0</v>
      </c>
      <c r="K140" s="227" t="s">
        <v>233</v>
      </c>
      <c r="L140" s="43"/>
      <c r="M140" s="232" t="s">
        <v>1</v>
      </c>
      <c r="N140" s="233" t="s">
        <v>42</v>
      </c>
      <c r="O140" s="90"/>
      <c r="P140" s="234">
        <f>O140*H140</f>
        <v>0</v>
      </c>
      <c r="Q140" s="234">
        <v>0.00175</v>
      </c>
      <c r="R140" s="234">
        <f>Q140*H140</f>
        <v>0.00175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240</v>
      </c>
      <c r="AT140" s="236" t="s">
        <v>154</v>
      </c>
      <c r="AU140" s="236" t="s">
        <v>89</v>
      </c>
      <c r="AY140" s="16" t="s">
        <v>151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89</v>
      </c>
      <c r="BK140" s="237">
        <f>ROUND(I140*H140,2)</f>
        <v>0</v>
      </c>
      <c r="BL140" s="16" t="s">
        <v>240</v>
      </c>
      <c r="BM140" s="236" t="s">
        <v>975</v>
      </c>
    </row>
    <row r="141" s="2" customFormat="1" ht="24.15" customHeight="1">
      <c r="A141" s="37"/>
      <c r="B141" s="38"/>
      <c r="C141" s="225" t="s">
        <v>222</v>
      </c>
      <c r="D141" s="225" t="s">
        <v>154</v>
      </c>
      <c r="E141" s="226" t="s">
        <v>976</v>
      </c>
      <c r="F141" s="227" t="s">
        <v>977</v>
      </c>
      <c r="G141" s="228" t="s">
        <v>978</v>
      </c>
      <c r="H141" s="229">
        <v>1</v>
      </c>
      <c r="I141" s="230"/>
      <c r="J141" s="231">
        <f>ROUND(I141*H141,2)</f>
        <v>0</v>
      </c>
      <c r="K141" s="227" t="s">
        <v>233</v>
      </c>
      <c r="L141" s="43"/>
      <c r="M141" s="232" t="s">
        <v>1</v>
      </c>
      <c r="N141" s="233" t="s">
        <v>42</v>
      </c>
      <c r="O141" s="90"/>
      <c r="P141" s="234">
        <f>O141*H141</f>
        <v>0</v>
      </c>
      <c r="Q141" s="234">
        <v>0.00175</v>
      </c>
      <c r="R141" s="234">
        <f>Q141*H141</f>
        <v>0.00175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240</v>
      </c>
      <c r="AT141" s="236" t="s">
        <v>154</v>
      </c>
      <c r="AU141" s="236" t="s">
        <v>89</v>
      </c>
      <c r="AY141" s="16" t="s">
        <v>151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89</v>
      </c>
      <c r="BK141" s="237">
        <f>ROUND(I141*H141,2)</f>
        <v>0</v>
      </c>
      <c r="BL141" s="16" t="s">
        <v>240</v>
      </c>
      <c r="BM141" s="236" t="s">
        <v>979</v>
      </c>
    </row>
    <row r="142" s="2" customFormat="1" ht="16.5" customHeight="1">
      <c r="A142" s="37"/>
      <c r="B142" s="38"/>
      <c r="C142" s="225" t="s">
        <v>230</v>
      </c>
      <c r="D142" s="225" t="s">
        <v>154</v>
      </c>
      <c r="E142" s="226" t="s">
        <v>980</v>
      </c>
      <c r="F142" s="227" t="s">
        <v>981</v>
      </c>
      <c r="G142" s="228" t="s">
        <v>978</v>
      </c>
      <c r="H142" s="229">
        <v>1</v>
      </c>
      <c r="I142" s="230"/>
      <c r="J142" s="231">
        <f>ROUND(I142*H142,2)</f>
        <v>0</v>
      </c>
      <c r="K142" s="227" t="s">
        <v>233</v>
      </c>
      <c r="L142" s="43"/>
      <c r="M142" s="232" t="s">
        <v>1</v>
      </c>
      <c r="N142" s="233" t="s">
        <v>42</v>
      </c>
      <c r="O142" s="90"/>
      <c r="P142" s="234">
        <f>O142*H142</f>
        <v>0</v>
      </c>
      <c r="Q142" s="234">
        <v>0.00175</v>
      </c>
      <c r="R142" s="234">
        <f>Q142*H142</f>
        <v>0.00175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240</v>
      </c>
      <c r="AT142" s="236" t="s">
        <v>154</v>
      </c>
      <c r="AU142" s="236" t="s">
        <v>89</v>
      </c>
      <c r="AY142" s="16" t="s">
        <v>151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89</v>
      </c>
      <c r="BK142" s="237">
        <f>ROUND(I142*H142,2)</f>
        <v>0</v>
      </c>
      <c r="BL142" s="16" t="s">
        <v>240</v>
      </c>
      <c r="BM142" s="236" t="s">
        <v>982</v>
      </c>
    </row>
    <row r="143" s="2" customFormat="1" ht="24.15" customHeight="1">
      <c r="A143" s="37"/>
      <c r="B143" s="38"/>
      <c r="C143" s="225" t="s">
        <v>8</v>
      </c>
      <c r="D143" s="225" t="s">
        <v>154</v>
      </c>
      <c r="E143" s="226" t="s">
        <v>983</v>
      </c>
      <c r="F143" s="227" t="s">
        <v>984</v>
      </c>
      <c r="G143" s="228" t="s">
        <v>397</v>
      </c>
      <c r="H143" s="229">
        <v>4</v>
      </c>
      <c r="I143" s="230"/>
      <c r="J143" s="231">
        <f>ROUND(I143*H143,2)</f>
        <v>0</v>
      </c>
      <c r="K143" s="227" t="s">
        <v>233</v>
      </c>
      <c r="L143" s="43"/>
      <c r="M143" s="232" t="s">
        <v>1</v>
      </c>
      <c r="N143" s="233" t="s">
        <v>42</v>
      </c>
      <c r="O143" s="90"/>
      <c r="P143" s="234">
        <f>O143*H143</f>
        <v>0</v>
      </c>
      <c r="Q143" s="234">
        <v>0.00175</v>
      </c>
      <c r="R143" s="234">
        <f>Q143*H143</f>
        <v>0.0070000000000000001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240</v>
      </c>
      <c r="AT143" s="236" t="s">
        <v>154</v>
      </c>
      <c r="AU143" s="236" t="s">
        <v>89</v>
      </c>
      <c r="AY143" s="16" t="s">
        <v>151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89</v>
      </c>
      <c r="BK143" s="237">
        <f>ROUND(I143*H143,2)</f>
        <v>0</v>
      </c>
      <c r="BL143" s="16" t="s">
        <v>240</v>
      </c>
      <c r="BM143" s="236" t="s">
        <v>985</v>
      </c>
    </row>
    <row r="144" s="2" customFormat="1" ht="16.5" customHeight="1">
      <c r="A144" s="37"/>
      <c r="B144" s="38"/>
      <c r="C144" s="225" t="s">
        <v>240</v>
      </c>
      <c r="D144" s="225" t="s">
        <v>154</v>
      </c>
      <c r="E144" s="226" t="s">
        <v>986</v>
      </c>
      <c r="F144" s="227" t="s">
        <v>987</v>
      </c>
      <c r="G144" s="228" t="s">
        <v>397</v>
      </c>
      <c r="H144" s="229">
        <v>4</v>
      </c>
      <c r="I144" s="230"/>
      <c r="J144" s="231">
        <f>ROUND(I144*H144,2)</f>
        <v>0</v>
      </c>
      <c r="K144" s="227" t="s">
        <v>233</v>
      </c>
      <c r="L144" s="43"/>
      <c r="M144" s="232" t="s">
        <v>1</v>
      </c>
      <c r="N144" s="233" t="s">
        <v>42</v>
      </c>
      <c r="O144" s="90"/>
      <c r="P144" s="234">
        <f>O144*H144</f>
        <v>0</v>
      </c>
      <c r="Q144" s="234">
        <v>0.00175</v>
      </c>
      <c r="R144" s="234">
        <f>Q144*H144</f>
        <v>0.0070000000000000001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240</v>
      </c>
      <c r="AT144" s="236" t="s">
        <v>154</v>
      </c>
      <c r="AU144" s="236" t="s">
        <v>89</v>
      </c>
      <c r="AY144" s="16" t="s">
        <v>151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89</v>
      </c>
      <c r="BK144" s="237">
        <f>ROUND(I144*H144,2)</f>
        <v>0</v>
      </c>
      <c r="BL144" s="16" t="s">
        <v>240</v>
      </c>
      <c r="BM144" s="236" t="s">
        <v>988</v>
      </c>
    </row>
    <row r="145" s="2" customFormat="1" ht="33" customHeight="1">
      <c r="A145" s="37"/>
      <c r="B145" s="38"/>
      <c r="C145" s="225" t="s">
        <v>246</v>
      </c>
      <c r="D145" s="225" t="s">
        <v>154</v>
      </c>
      <c r="E145" s="226" t="s">
        <v>989</v>
      </c>
      <c r="F145" s="227" t="s">
        <v>990</v>
      </c>
      <c r="G145" s="228" t="s">
        <v>204</v>
      </c>
      <c r="H145" s="229">
        <v>10</v>
      </c>
      <c r="I145" s="230"/>
      <c r="J145" s="231">
        <f>ROUND(I145*H145,2)</f>
        <v>0</v>
      </c>
      <c r="K145" s="227" t="s">
        <v>233</v>
      </c>
      <c r="L145" s="43"/>
      <c r="M145" s="232" t="s">
        <v>1</v>
      </c>
      <c r="N145" s="233" t="s">
        <v>42</v>
      </c>
      <c r="O145" s="90"/>
      <c r="P145" s="234">
        <f>O145*H145</f>
        <v>0</v>
      </c>
      <c r="Q145" s="234">
        <v>0.0031199999999999999</v>
      </c>
      <c r="R145" s="234">
        <f>Q145*H145</f>
        <v>0.031199999999999999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240</v>
      </c>
      <c r="AT145" s="236" t="s">
        <v>154</v>
      </c>
      <c r="AU145" s="236" t="s">
        <v>89</v>
      </c>
      <c r="AY145" s="16" t="s">
        <v>151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89</v>
      </c>
      <c r="BK145" s="237">
        <f>ROUND(I145*H145,2)</f>
        <v>0</v>
      </c>
      <c r="BL145" s="16" t="s">
        <v>240</v>
      </c>
      <c r="BM145" s="236" t="s">
        <v>991</v>
      </c>
    </row>
    <row r="146" s="2" customFormat="1" ht="24.15" customHeight="1">
      <c r="A146" s="37"/>
      <c r="B146" s="38"/>
      <c r="C146" s="225" t="s">
        <v>250</v>
      </c>
      <c r="D146" s="225" t="s">
        <v>154</v>
      </c>
      <c r="E146" s="226" t="s">
        <v>992</v>
      </c>
      <c r="F146" s="227" t="s">
        <v>993</v>
      </c>
      <c r="G146" s="228" t="s">
        <v>157</v>
      </c>
      <c r="H146" s="229">
        <v>1</v>
      </c>
      <c r="I146" s="230"/>
      <c r="J146" s="231">
        <f>ROUND(I146*H146,2)</f>
        <v>0</v>
      </c>
      <c r="K146" s="227" t="s">
        <v>233</v>
      </c>
      <c r="L146" s="43"/>
      <c r="M146" s="232" t="s">
        <v>1</v>
      </c>
      <c r="N146" s="233" t="s">
        <v>42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240</v>
      </c>
      <c r="AT146" s="236" t="s">
        <v>154</v>
      </c>
      <c r="AU146" s="236" t="s">
        <v>89</v>
      </c>
      <c r="AY146" s="16" t="s">
        <v>151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89</v>
      </c>
      <c r="BK146" s="237">
        <f>ROUND(I146*H146,2)</f>
        <v>0</v>
      </c>
      <c r="BL146" s="16" t="s">
        <v>240</v>
      </c>
      <c r="BM146" s="236" t="s">
        <v>994</v>
      </c>
    </row>
    <row r="147" s="2" customFormat="1" ht="16.5" customHeight="1">
      <c r="A147" s="37"/>
      <c r="B147" s="38"/>
      <c r="C147" s="225" t="s">
        <v>258</v>
      </c>
      <c r="D147" s="225" t="s">
        <v>154</v>
      </c>
      <c r="E147" s="226" t="s">
        <v>995</v>
      </c>
      <c r="F147" s="227" t="s">
        <v>996</v>
      </c>
      <c r="G147" s="228" t="s">
        <v>157</v>
      </c>
      <c r="H147" s="229">
        <v>1</v>
      </c>
      <c r="I147" s="230"/>
      <c r="J147" s="231">
        <f>ROUND(I147*H147,2)</f>
        <v>0</v>
      </c>
      <c r="K147" s="227" t="s">
        <v>233</v>
      </c>
      <c r="L147" s="43"/>
      <c r="M147" s="274" t="s">
        <v>1</v>
      </c>
      <c r="N147" s="275" t="s">
        <v>42</v>
      </c>
      <c r="O147" s="276"/>
      <c r="P147" s="277">
        <f>O147*H147</f>
        <v>0</v>
      </c>
      <c r="Q147" s="277">
        <v>0.00066</v>
      </c>
      <c r="R147" s="277">
        <f>Q147*H147</f>
        <v>0.00066</v>
      </c>
      <c r="S147" s="277">
        <v>0</v>
      </c>
      <c r="T147" s="27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240</v>
      </c>
      <c r="AT147" s="236" t="s">
        <v>154</v>
      </c>
      <c r="AU147" s="236" t="s">
        <v>89</v>
      </c>
      <c r="AY147" s="16" t="s">
        <v>151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89</v>
      </c>
      <c r="BK147" s="237">
        <f>ROUND(I147*H147,2)</f>
        <v>0</v>
      </c>
      <c r="BL147" s="16" t="s">
        <v>240</v>
      </c>
      <c r="BM147" s="236" t="s">
        <v>997</v>
      </c>
    </row>
    <row r="148" s="2" customFormat="1" ht="6.96" customHeight="1">
      <c r="A148" s="37"/>
      <c r="B148" s="65"/>
      <c r="C148" s="66"/>
      <c r="D148" s="66"/>
      <c r="E148" s="66"/>
      <c r="F148" s="66"/>
      <c r="G148" s="66"/>
      <c r="H148" s="66"/>
      <c r="I148" s="66"/>
      <c r="J148" s="66"/>
      <c r="K148" s="66"/>
      <c r="L148" s="43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sheetProtection sheet="1" autoFilter="0" formatColumns="0" formatRows="0" objects="1" scenarios="1" spinCount="100000" saltValue="PbBq2A9YVn9lWrTare7QEEfjzqFoipfooEdYpOqAZolnLrg/+pcGitSG8MyeLTezaXsCUOKZroOj+EohW4fPcw==" hashValue="emC15rcWD4tCYJVGWm9xGfrZPYxFZOHyJJQqhKX2C6i7KvB9DAoHF8v3fh8pza6mtSwGv1dhia7k6JHpGFbPIA==" algorithmName="SHA-512" password="CC35"/>
  <autoFilter ref="C123:K14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89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Kosov u Jihlavy čp 9 , Oprava bytové jednotky č.1 - aktualizace ceny 2023</v>
      </c>
      <c r="F7" s="149"/>
      <c r="G7" s="149"/>
      <c r="H7" s="149"/>
      <c r="L7" s="19"/>
    </row>
    <row r="8" s="1" customFormat="1" ht="12" customHeight="1">
      <c r="B8" s="19"/>
      <c r="D8" s="149" t="s">
        <v>105</v>
      </c>
      <c r="L8" s="19"/>
    </row>
    <row r="9" s="2" customFormat="1" ht="16.5" customHeight="1">
      <c r="A9" s="37"/>
      <c r="B9" s="43"/>
      <c r="C9" s="37"/>
      <c r="D9" s="37"/>
      <c r="E9" s="150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998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31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ROUND((SUM(BE126:BE196)),  2)</f>
        <v>0</v>
      </c>
      <c r="G35" s="37"/>
      <c r="H35" s="37"/>
      <c r="I35" s="163">
        <v>0.20999999999999999</v>
      </c>
      <c r="J35" s="162">
        <f>ROUND(((SUM(BE126:BE196))*I35),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ROUND((SUM(BF126:BF196)),  2)</f>
        <v>0</v>
      </c>
      <c r="G36" s="37"/>
      <c r="H36" s="37"/>
      <c r="I36" s="163">
        <v>0.14999999999999999</v>
      </c>
      <c r="J36" s="162">
        <f>ROUND(((SUM(BF126:BF196))*I36),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ROUND((SUM(BG126:BG196)),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ROUND((SUM(BH126:BH196)),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ROUND((SUM(BI126:BI196)),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Kosov u Jihlavy čp 9 , Oprava bytové jednotky č.1 - aktualizace ceny 2023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D1_01_4b - Zdravotní technika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Kosov u Jihlavy</v>
      </c>
      <c r="G91" s="39"/>
      <c r="H91" s="39"/>
      <c r="I91" s="31" t="s">
        <v>22</v>
      </c>
      <c r="J91" s="78" t="str">
        <f>IF(J14="","",J14)</f>
        <v>11. 1. 2023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Statutární město Jihlava</v>
      </c>
      <c r="G93" s="39"/>
      <c r="H93" s="39"/>
      <c r="I93" s="31" t="s">
        <v>30</v>
      </c>
      <c r="J93" s="35" t="str">
        <f>E23</f>
        <v>Zdeněk Vincenc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Zdeněk Vincenc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110</v>
      </c>
      <c r="D96" s="184"/>
      <c r="E96" s="184"/>
      <c r="F96" s="184"/>
      <c r="G96" s="184"/>
      <c r="H96" s="184"/>
      <c r="I96" s="184"/>
      <c r="J96" s="185" t="s">
        <v>111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112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113</v>
      </c>
    </row>
    <row r="99" s="9" customFormat="1" ht="24.96" customHeight="1">
      <c r="A99" s="9"/>
      <c r="B99" s="187"/>
      <c r="C99" s="188"/>
      <c r="D99" s="189" t="s">
        <v>125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999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1000</v>
      </c>
      <c r="E101" s="195"/>
      <c r="F101" s="195"/>
      <c r="G101" s="195"/>
      <c r="H101" s="195"/>
      <c r="I101" s="195"/>
      <c r="J101" s="196">
        <f>J147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1001</v>
      </c>
      <c r="E102" s="195"/>
      <c r="F102" s="195"/>
      <c r="G102" s="195"/>
      <c r="H102" s="195"/>
      <c r="I102" s="195"/>
      <c r="J102" s="196">
        <f>J165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1002</v>
      </c>
      <c r="E103" s="195"/>
      <c r="F103" s="195"/>
      <c r="G103" s="195"/>
      <c r="H103" s="195"/>
      <c r="I103" s="195"/>
      <c r="J103" s="196">
        <f>J188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1003</v>
      </c>
      <c r="E104" s="195"/>
      <c r="F104" s="195"/>
      <c r="G104" s="195"/>
      <c r="H104" s="195"/>
      <c r="I104" s="195"/>
      <c r="J104" s="196">
        <f>J192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136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9"/>
      <c r="D114" s="39"/>
      <c r="E114" s="182" t="str">
        <f>E7</f>
        <v>Kosov u Jihlavy čp 9 , Oprava bytové jednotky č.1 - aktualizace ceny 2023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105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106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D1_01_4b - Zdravotní technika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>Kosov u Jihlavy</v>
      </c>
      <c r="G120" s="39"/>
      <c r="H120" s="39"/>
      <c r="I120" s="31" t="s">
        <v>22</v>
      </c>
      <c r="J120" s="78" t="str">
        <f>IF(J14="","",J14)</f>
        <v>11. 1. 2023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>Statutární město Jihlava</v>
      </c>
      <c r="G122" s="39"/>
      <c r="H122" s="39"/>
      <c r="I122" s="31" t="s">
        <v>30</v>
      </c>
      <c r="J122" s="35" t="str">
        <f>E23</f>
        <v>Zdeněk Vincenc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IF(E20="","",E20)</f>
        <v>Vyplň údaj</v>
      </c>
      <c r="G123" s="39"/>
      <c r="H123" s="39"/>
      <c r="I123" s="31" t="s">
        <v>33</v>
      </c>
      <c r="J123" s="35" t="str">
        <f>E26</f>
        <v>Zdeněk Vincenc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137</v>
      </c>
      <c r="D125" s="201" t="s">
        <v>61</v>
      </c>
      <c r="E125" s="201" t="s">
        <v>57</v>
      </c>
      <c r="F125" s="201" t="s">
        <v>58</v>
      </c>
      <c r="G125" s="201" t="s">
        <v>138</v>
      </c>
      <c r="H125" s="201" t="s">
        <v>139</v>
      </c>
      <c r="I125" s="201" t="s">
        <v>140</v>
      </c>
      <c r="J125" s="201" t="s">
        <v>111</v>
      </c>
      <c r="K125" s="202" t="s">
        <v>141</v>
      </c>
      <c r="L125" s="203"/>
      <c r="M125" s="99" t="s">
        <v>1</v>
      </c>
      <c r="N125" s="100" t="s">
        <v>40</v>
      </c>
      <c r="O125" s="100" t="s">
        <v>142</v>
      </c>
      <c r="P125" s="100" t="s">
        <v>143</v>
      </c>
      <c r="Q125" s="100" t="s">
        <v>144</v>
      </c>
      <c r="R125" s="100" t="s">
        <v>145</v>
      </c>
      <c r="S125" s="100" t="s">
        <v>146</v>
      </c>
      <c r="T125" s="101" t="s">
        <v>147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148</v>
      </c>
      <c r="D126" s="39"/>
      <c r="E126" s="39"/>
      <c r="F126" s="39"/>
      <c r="G126" s="39"/>
      <c r="H126" s="39"/>
      <c r="I126" s="39"/>
      <c r="J126" s="204">
        <f>BK126</f>
        <v>0</v>
      </c>
      <c r="K126" s="39"/>
      <c r="L126" s="43"/>
      <c r="M126" s="102"/>
      <c r="N126" s="205"/>
      <c r="O126" s="103"/>
      <c r="P126" s="206">
        <f>P127</f>
        <v>0</v>
      </c>
      <c r="Q126" s="103"/>
      <c r="R126" s="206">
        <f>R127</f>
        <v>0.49780999999999997</v>
      </c>
      <c r="S126" s="103"/>
      <c r="T126" s="207">
        <f>T127</f>
        <v>0.1226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113</v>
      </c>
      <c r="BK126" s="208">
        <f>BK127</f>
        <v>0</v>
      </c>
    </row>
    <row r="127" s="12" customFormat="1" ht="25.92" customHeight="1">
      <c r="A127" s="12"/>
      <c r="B127" s="209"/>
      <c r="C127" s="210"/>
      <c r="D127" s="211" t="s">
        <v>75</v>
      </c>
      <c r="E127" s="212" t="s">
        <v>544</v>
      </c>
      <c r="F127" s="212" t="s">
        <v>545</v>
      </c>
      <c r="G127" s="210"/>
      <c r="H127" s="210"/>
      <c r="I127" s="213"/>
      <c r="J127" s="214">
        <f>BK127</f>
        <v>0</v>
      </c>
      <c r="K127" s="210"/>
      <c r="L127" s="215"/>
      <c r="M127" s="216"/>
      <c r="N127" s="217"/>
      <c r="O127" s="217"/>
      <c r="P127" s="218">
        <f>P128+P147+P165+P188+P192</f>
        <v>0</v>
      </c>
      <c r="Q127" s="217"/>
      <c r="R127" s="218">
        <f>R128+R147+R165+R188+R192</f>
        <v>0.49780999999999997</v>
      </c>
      <c r="S127" s="217"/>
      <c r="T127" s="219">
        <f>T128+T147+T165+T188+T192</f>
        <v>0.1226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89</v>
      </c>
      <c r="AT127" s="221" t="s">
        <v>75</v>
      </c>
      <c r="AU127" s="221" t="s">
        <v>76</v>
      </c>
      <c r="AY127" s="220" t="s">
        <v>151</v>
      </c>
      <c r="BK127" s="222">
        <f>BK128+BK147+BK165+BK188+BK192</f>
        <v>0</v>
      </c>
    </row>
    <row r="128" s="12" customFormat="1" ht="22.8" customHeight="1">
      <c r="A128" s="12"/>
      <c r="B128" s="209"/>
      <c r="C128" s="210"/>
      <c r="D128" s="211" t="s">
        <v>75</v>
      </c>
      <c r="E128" s="223" t="s">
        <v>1004</v>
      </c>
      <c r="F128" s="223" t="s">
        <v>1005</v>
      </c>
      <c r="G128" s="210"/>
      <c r="H128" s="210"/>
      <c r="I128" s="213"/>
      <c r="J128" s="224">
        <f>BK128</f>
        <v>0</v>
      </c>
      <c r="K128" s="210"/>
      <c r="L128" s="215"/>
      <c r="M128" s="216"/>
      <c r="N128" s="217"/>
      <c r="O128" s="217"/>
      <c r="P128" s="218">
        <f>SUM(P129:P146)</f>
        <v>0</v>
      </c>
      <c r="Q128" s="217"/>
      <c r="R128" s="218">
        <f>SUM(R129:R146)</f>
        <v>0.022839999999999999</v>
      </c>
      <c r="S128" s="217"/>
      <c r="T128" s="219">
        <f>SUM(T129:T146)</f>
        <v>0.1226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89</v>
      </c>
      <c r="AT128" s="221" t="s">
        <v>75</v>
      </c>
      <c r="AU128" s="221" t="s">
        <v>83</v>
      </c>
      <c r="AY128" s="220" t="s">
        <v>151</v>
      </c>
      <c r="BK128" s="222">
        <f>SUM(BK129:BK146)</f>
        <v>0</v>
      </c>
    </row>
    <row r="129" s="2" customFormat="1" ht="16.5" customHeight="1">
      <c r="A129" s="37"/>
      <c r="B129" s="38"/>
      <c r="C129" s="225" t="s">
        <v>83</v>
      </c>
      <c r="D129" s="225" t="s">
        <v>154</v>
      </c>
      <c r="E129" s="226" t="s">
        <v>1006</v>
      </c>
      <c r="F129" s="227" t="s">
        <v>1007</v>
      </c>
      <c r="G129" s="228" t="s">
        <v>204</v>
      </c>
      <c r="H129" s="229">
        <v>4</v>
      </c>
      <c r="I129" s="230"/>
      <c r="J129" s="231">
        <f>ROUND(I129*H129,2)</f>
        <v>0</v>
      </c>
      <c r="K129" s="227" t="s">
        <v>158</v>
      </c>
      <c r="L129" s="43"/>
      <c r="M129" s="232" t="s">
        <v>1</v>
      </c>
      <c r="N129" s="233" t="s">
        <v>42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0.03065</v>
      </c>
      <c r="T129" s="235">
        <f>S129*H129</f>
        <v>0.1226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240</v>
      </c>
      <c r="AT129" s="236" t="s">
        <v>154</v>
      </c>
      <c r="AU129" s="236" t="s">
        <v>89</v>
      </c>
      <c r="AY129" s="16" t="s">
        <v>151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89</v>
      </c>
      <c r="BK129" s="237">
        <f>ROUND(I129*H129,2)</f>
        <v>0</v>
      </c>
      <c r="BL129" s="16" t="s">
        <v>240</v>
      </c>
      <c r="BM129" s="236" t="s">
        <v>1008</v>
      </c>
    </row>
    <row r="130" s="2" customFormat="1" ht="16.5" customHeight="1">
      <c r="A130" s="37"/>
      <c r="B130" s="38"/>
      <c r="C130" s="225" t="s">
        <v>89</v>
      </c>
      <c r="D130" s="225" t="s">
        <v>154</v>
      </c>
      <c r="E130" s="226" t="s">
        <v>1009</v>
      </c>
      <c r="F130" s="227" t="s">
        <v>1010</v>
      </c>
      <c r="G130" s="228" t="s">
        <v>204</v>
      </c>
      <c r="H130" s="229">
        <v>4</v>
      </c>
      <c r="I130" s="230"/>
      <c r="J130" s="231">
        <f>ROUND(I130*H130,2)</f>
        <v>0</v>
      </c>
      <c r="K130" s="227" t="s">
        <v>158</v>
      </c>
      <c r="L130" s="43"/>
      <c r="M130" s="232" t="s">
        <v>1</v>
      </c>
      <c r="N130" s="233" t="s">
        <v>42</v>
      </c>
      <c r="O130" s="90"/>
      <c r="P130" s="234">
        <f>O130*H130</f>
        <v>0</v>
      </c>
      <c r="Q130" s="234">
        <v>0.00059000000000000003</v>
      </c>
      <c r="R130" s="234">
        <f>Q130*H130</f>
        <v>0.0023600000000000001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240</v>
      </c>
      <c r="AT130" s="236" t="s">
        <v>154</v>
      </c>
      <c r="AU130" s="236" t="s">
        <v>89</v>
      </c>
      <c r="AY130" s="16" t="s">
        <v>151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89</v>
      </c>
      <c r="BK130" s="237">
        <f>ROUND(I130*H130,2)</f>
        <v>0</v>
      </c>
      <c r="BL130" s="16" t="s">
        <v>240</v>
      </c>
      <c r="BM130" s="236" t="s">
        <v>1011</v>
      </c>
    </row>
    <row r="131" s="2" customFormat="1" ht="16.5" customHeight="1">
      <c r="A131" s="37"/>
      <c r="B131" s="38"/>
      <c r="C131" s="225" t="s">
        <v>152</v>
      </c>
      <c r="D131" s="225" t="s">
        <v>154</v>
      </c>
      <c r="E131" s="226" t="s">
        <v>1012</v>
      </c>
      <c r="F131" s="227" t="s">
        <v>1013</v>
      </c>
      <c r="G131" s="228" t="s">
        <v>204</v>
      </c>
      <c r="H131" s="229">
        <v>4</v>
      </c>
      <c r="I131" s="230"/>
      <c r="J131" s="231">
        <f>ROUND(I131*H131,2)</f>
        <v>0</v>
      </c>
      <c r="K131" s="227" t="s">
        <v>158</v>
      </c>
      <c r="L131" s="43"/>
      <c r="M131" s="232" t="s">
        <v>1</v>
      </c>
      <c r="N131" s="233" t="s">
        <v>42</v>
      </c>
      <c r="O131" s="90"/>
      <c r="P131" s="234">
        <f>O131*H131</f>
        <v>0</v>
      </c>
      <c r="Q131" s="234">
        <v>0.0020100000000000001</v>
      </c>
      <c r="R131" s="234">
        <f>Q131*H131</f>
        <v>0.0080400000000000003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240</v>
      </c>
      <c r="AT131" s="236" t="s">
        <v>154</v>
      </c>
      <c r="AU131" s="236" t="s">
        <v>89</v>
      </c>
      <c r="AY131" s="16" t="s">
        <v>151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89</v>
      </c>
      <c r="BK131" s="237">
        <f>ROUND(I131*H131,2)</f>
        <v>0</v>
      </c>
      <c r="BL131" s="16" t="s">
        <v>240</v>
      </c>
      <c r="BM131" s="236" t="s">
        <v>1014</v>
      </c>
    </row>
    <row r="132" s="2" customFormat="1" ht="16.5" customHeight="1">
      <c r="A132" s="37"/>
      <c r="B132" s="38"/>
      <c r="C132" s="225" t="s">
        <v>159</v>
      </c>
      <c r="D132" s="225" t="s">
        <v>154</v>
      </c>
      <c r="E132" s="226" t="s">
        <v>1015</v>
      </c>
      <c r="F132" s="227" t="s">
        <v>1016</v>
      </c>
      <c r="G132" s="228" t="s">
        <v>204</v>
      </c>
      <c r="H132" s="229">
        <v>6</v>
      </c>
      <c r="I132" s="230"/>
      <c r="J132" s="231">
        <f>ROUND(I132*H132,2)</f>
        <v>0</v>
      </c>
      <c r="K132" s="227" t="s">
        <v>158</v>
      </c>
      <c r="L132" s="43"/>
      <c r="M132" s="232" t="s">
        <v>1</v>
      </c>
      <c r="N132" s="233" t="s">
        <v>42</v>
      </c>
      <c r="O132" s="90"/>
      <c r="P132" s="234">
        <f>O132*H132</f>
        <v>0</v>
      </c>
      <c r="Q132" s="234">
        <v>0.00040999999999999999</v>
      </c>
      <c r="R132" s="234">
        <f>Q132*H132</f>
        <v>0.0024599999999999999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240</v>
      </c>
      <c r="AT132" s="236" t="s">
        <v>154</v>
      </c>
      <c r="AU132" s="236" t="s">
        <v>89</v>
      </c>
      <c r="AY132" s="16" t="s">
        <v>151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89</v>
      </c>
      <c r="BK132" s="237">
        <f>ROUND(I132*H132,2)</f>
        <v>0</v>
      </c>
      <c r="BL132" s="16" t="s">
        <v>240</v>
      </c>
      <c r="BM132" s="236" t="s">
        <v>1017</v>
      </c>
    </row>
    <row r="133" s="2" customFormat="1" ht="16.5" customHeight="1">
      <c r="A133" s="37"/>
      <c r="B133" s="38"/>
      <c r="C133" s="225" t="s">
        <v>176</v>
      </c>
      <c r="D133" s="225" t="s">
        <v>154</v>
      </c>
      <c r="E133" s="226" t="s">
        <v>1018</v>
      </c>
      <c r="F133" s="227" t="s">
        <v>1019</v>
      </c>
      <c r="G133" s="228" t="s">
        <v>204</v>
      </c>
      <c r="H133" s="229">
        <v>4</v>
      </c>
      <c r="I133" s="230"/>
      <c r="J133" s="231">
        <f>ROUND(I133*H133,2)</f>
        <v>0</v>
      </c>
      <c r="K133" s="227" t="s">
        <v>158</v>
      </c>
      <c r="L133" s="43"/>
      <c r="M133" s="232" t="s">
        <v>1</v>
      </c>
      <c r="N133" s="233" t="s">
        <v>42</v>
      </c>
      <c r="O133" s="90"/>
      <c r="P133" s="234">
        <f>O133*H133</f>
        <v>0</v>
      </c>
      <c r="Q133" s="234">
        <v>0.00048000000000000001</v>
      </c>
      <c r="R133" s="234">
        <f>Q133*H133</f>
        <v>0.0019200000000000001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240</v>
      </c>
      <c r="AT133" s="236" t="s">
        <v>154</v>
      </c>
      <c r="AU133" s="236" t="s">
        <v>89</v>
      </c>
      <c r="AY133" s="16" t="s">
        <v>151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89</v>
      </c>
      <c r="BK133" s="237">
        <f>ROUND(I133*H133,2)</f>
        <v>0</v>
      </c>
      <c r="BL133" s="16" t="s">
        <v>240</v>
      </c>
      <c r="BM133" s="236" t="s">
        <v>1020</v>
      </c>
    </row>
    <row r="134" s="2" customFormat="1" ht="16.5" customHeight="1">
      <c r="A134" s="37"/>
      <c r="B134" s="38"/>
      <c r="C134" s="225" t="s">
        <v>183</v>
      </c>
      <c r="D134" s="225" t="s">
        <v>154</v>
      </c>
      <c r="E134" s="226" t="s">
        <v>1021</v>
      </c>
      <c r="F134" s="227" t="s">
        <v>1022</v>
      </c>
      <c r="G134" s="228" t="s">
        <v>204</v>
      </c>
      <c r="H134" s="229">
        <v>1</v>
      </c>
      <c r="I134" s="230"/>
      <c r="J134" s="231">
        <f>ROUND(I134*H134,2)</f>
        <v>0</v>
      </c>
      <c r="K134" s="227" t="s">
        <v>158</v>
      </c>
      <c r="L134" s="43"/>
      <c r="M134" s="232" t="s">
        <v>1</v>
      </c>
      <c r="N134" s="233" t="s">
        <v>42</v>
      </c>
      <c r="O134" s="90"/>
      <c r="P134" s="234">
        <f>O134*H134</f>
        <v>0</v>
      </c>
      <c r="Q134" s="234">
        <v>0.0022399999999999998</v>
      </c>
      <c r="R134" s="234">
        <f>Q134*H134</f>
        <v>0.0022399999999999998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240</v>
      </c>
      <c r="AT134" s="236" t="s">
        <v>154</v>
      </c>
      <c r="AU134" s="236" t="s">
        <v>89</v>
      </c>
      <c r="AY134" s="16" t="s">
        <v>151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89</v>
      </c>
      <c r="BK134" s="237">
        <f>ROUND(I134*H134,2)</f>
        <v>0</v>
      </c>
      <c r="BL134" s="16" t="s">
        <v>240</v>
      </c>
      <c r="BM134" s="236" t="s">
        <v>1023</v>
      </c>
    </row>
    <row r="135" s="2" customFormat="1" ht="16.5" customHeight="1">
      <c r="A135" s="37"/>
      <c r="B135" s="38"/>
      <c r="C135" s="225" t="s">
        <v>191</v>
      </c>
      <c r="D135" s="225" t="s">
        <v>154</v>
      </c>
      <c r="E135" s="226" t="s">
        <v>1024</v>
      </c>
      <c r="F135" s="227" t="s">
        <v>1025</v>
      </c>
      <c r="G135" s="228" t="s">
        <v>157</v>
      </c>
      <c r="H135" s="229">
        <v>2</v>
      </c>
      <c r="I135" s="230"/>
      <c r="J135" s="231">
        <f>ROUND(I135*H135,2)</f>
        <v>0</v>
      </c>
      <c r="K135" s="227" t="s">
        <v>158</v>
      </c>
      <c r="L135" s="43"/>
      <c r="M135" s="232" t="s">
        <v>1</v>
      </c>
      <c r="N135" s="233" t="s">
        <v>42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240</v>
      </c>
      <c r="AT135" s="236" t="s">
        <v>154</v>
      </c>
      <c r="AU135" s="236" t="s">
        <v>89</v>
      </c>
      <c r="AY135" s="16" t="s">
        <v>151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89</v>
      </c>
      <c r="BK135" s="237">
        <f>ROUND(I135*H135,2)</f>
        <v>0</v>
      </c>
      <c r="BL135" s="16" t="s">
        <v>240</v>
      </c>
      <c r="BM135" s="236" t="s">
        <v>1026</v>
      </c>
    </row>
    <row r="136" s="2" customFormat="1" ht="16.5" customHeight="1">
      <c r="A136" s="37"/>
      <c r="B136" s="38"/>
      <c r="C136" s="225" t="s">
        <v>196</v>
      </c>
      <c r="D136" s="225" t="s">
        <v>154</v>
      </c>
      <c r="E136" s="226" t="s">
        <v>1027</v>
      </c>
      <c r="F136" s="227" t="s">
        <v>1028</v>
      </c>
      <c r="G136" s="228" t="s">
        <v>157</v>
      </c>
      <c r="H136" s="229">
        <v>4</v>
      </c>
      <c r="I136" s="230"/>
      <c r="J136" s="231">
        <f>ROUND(I136*H136,2)</f>
        <v>0</v>
      </c>
      <c r="K136" s="227" t="s">
        <v>158</v>
      </c>
      <c r="L136" s="43"/>
      <c r="M136" s="232" t="s">
        <v>1</v>
      </c>
      <c r="N136" s="233" t="s">
        <v>42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240</v>
      </c>
      <c r="AT136" s="236" t="s">
        <v>154</v>
      </c>
      <c r="AU136" s="236" t="s">
        <v>89</v>
      </c>
      <c r="AY136" s="16" t="s">
        <v>151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89</v>
      </c>
      <c r="BK136" s="237">
        <f>ROUND(I136*H136,2)</f>
        <v>0</v>
      </c>
      <c r="BL136" s="16" t="s">
        <v>240</v>
      </c>
      <c r="BM136" s="236" t="s">
        <v>1029</v>
      </c>
    </row>
    <row r="137" s="2" customFormat="1" ht="21.75" customHeight="1">
      <c r="A137" s="37"/>
      <c r="B137" s="38"/>
      <c r="C137" s="225" t="s">
        <v>201</v>
      </c>
      <c r="D137" s="225" t="s">
        <v>154</v>
      </c>
      <c r="E137" s="226" t="s">
        <v>1030</v>
      </c>
      <c r="F137" s="227" t="s">
        <v>1031</v>
      </c>
      <c r="G137" s="228" t="s">
        <v>157</v>
      </c>
      <c r="H137" s="229">
        <v>1</v>
      </c>
      <c r="I137" s="230"/>
      <c r="J137" s="231">
        <f>ROUND(I137*H137,2)</f>
        <v>0</v>
      </c>
      <c r="K137" s="227" t="s">
        <v>158</v>
      </c>
      <c r="L137" s="43"/>
      <c r="M137" s="232" t="s">
        <v>1</v>
      </c>
      <c r="N137" s="233" t="s">
        <v>42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240</v>
      </c>
      <c r="AT137" s="236" t="s">
        <v>154</v>
      </c>
      <c r="AU137" s="236" t="s">
        <v>89</v>
      </c>
      <c r="AY137" s="16" t="s">
        <v>151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89</v>
      </c>
      <c r="BK137" s="237">
        <f>ROUND(I137*H137,2)</f>
        <v>0</v>
      </c>
      <c r="BL137" s="16" t="s">
        <v>240</v>
      </c>
      <c r="BM137" s="236" t="s">
        <v>1032</v>
      </c>
    </row>
    <row r="138" s="2" customFormat="1" ht="21.75" customHeight="1">
      <c r="A138" s="37"/>
      <c r="B138" s="38"/>
      <c r="C138" s="225" t="s">
        <v>207</v>
      </c>
      <c r="D138" s="225" t="s">
        <v>154</v>
      </c>
      <c r="E138" s="226" t="s">
        <v>1033</v>
      </c>
      <c r="F138" s="227" t="s">
        <v>1034</v>
      </c>
      <c r="G138" s="228" t="s">
        <v>204</v>
      </c>
      <c r="H138" s="229">
        <v>11</v>
      </c>
      <c r="I138" s="230"/>
      <c r="J138" s="231">
        <f>ROUND(I138*H138,2)</f>
        <v>0</v>
      </c>
      <c r="K138" s="227" t="s">
        <v>158</v>
      </c>
      <c r="L138" s="43"/>
      <c r="M138" s="232" t="s">
        <v>1</v>
      </c>
      <c r="N138" s="233" t="s">
        <v>42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240</v>
      </c>
      <c r="AT138" s="236" t="s">
        <v>154</v>
      </c>
      <c r="AU138" s="236" t="s">
        <v>89</v>
      </c>
      <c r="AY138" s="16" t="s">
        <v>151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89</v>
      </c>
      <c r="BK138" s="237">
        <f>ROUND(I138*H138,2)</f>
        <v>0</v>
      </c>
      <c r="BL138" s="16" t="s">
        <v>240</v>
      </c>
      <c r="BM138" s="236" t="s">
        <v>1035</v>
      </c>
    </row>
    <row r="139" s="2" customFormat="1" ht="24.15" customHeight="1">
      <c r="A139" s="37"/>
      <c r="B139" s="38"/>
      <c r="C139" s="225" t="s">
        <v>212</v>
      </c>
      <c r="D139" s="225" t="s">
        <v>154</v>
      </c>
      <c r="E139" s="226" t="s">
        <v>1036</v>
      </c>
      <c r="F139" s="227" t="s">
        <v>1037</v>
      </c>
      <c r="G139" s="228" t="s">
        <v>204</v>
      </c>
      <c r="H139" s="229">
        <v>8</v>
      </c>
      <c r="I139" s="230"/>
      <c r="J139" s="231">
        <f>ROUND(I139*H139,2)</f>
        <v>0</v>
      </c>
      <c r="K139" s="227" t="s">
        <v>158</v>
      </c>
      <c r="L139" s="43"/>
      <c r="M139" s="232" t="s">
        <v>1</v>
      </c>
      <c r="N139" s="233" t="s">
        <v>42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240</v>
      </c>
      <c r="AT139" s="236" t="s">
        <v>154</v>
      </c>
      <c r="AU139" s="236" t="s">
        <v>89</v>
      </c>
      <c r="AY139" s="16" t="s">
        <v>151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89</v>
      </c>
      <c r="BK139" s="237">
        <f>ROUND(I139*H139,2)</f>
        <v>0</v>
      </c>
      <c r="BL139" s="16" t="s">
        <v>240</v>
      </c>
      <c r="BM139" s="236" t="s">
        <v>1038</v>
      </c>
    </row>
    <row r="140" s="2" customFormat="1" ht="24.15" customHeight="1">
      <c r="A140" s="37"/>
      <c r="B140" s="38"/>
      <c r="C140" s="225" t="s">
        <v>217</v>
      </c>
      <c r="D140" s="225" t="s">
        <v>154</v>
      </c>
      <c r="E140" s="226" t="s">
        <v>1039</v>
      </c>
      <c r="F140" s="227" t="s">
        <v>1040</v>
      </c>
      <c r="G140" s="228" t="s">
        <v>172</v>
      </c>
      <c r="H140" s="229">
        <v>0.0050000000000000001</v>
      </c>
      <c r="I140" s="230"/>
      <c r="J140" s="231">
        <f>ROUND(I140*H140,2)</f>
        <v>0</v>
      </c>
      <c r="K140" s="227" t="s">
        <v>233</v>
      </c>
      <c r="L140" s="43"/>
      <c r="M140" s="232" t="s">
        <v>1</v>
      </c>
      <c r="N140" s="233" t="s">
        <v>42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240</v>
      </c>
      <c r="AT140" s="236" t="s">
        <v>154</v>
      </c>
      <c r="AU140" s="236" t="s">
        <v>89</v>
      </c>
      <c r="AY140" s="16" t="s">
        <v>151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89</v>
      </c>
      <c r="BK140" s="237">
        <f>ROUND(I140*H140,2)</f>
        <v>0</v>
      </c>
      <c r="BL140" s="16" t="s">
        <v>240</v>
      </c>
      <c r="BM140" s="236" t="s">
        <v>1041</v>
      </c>
    </row>
    <row r="141" s="2" customFormat="1" ht="21.75" customHeight="1">
      <c r="A141" s="37"/>
      <c r="B141" s="38"/>
      <c r="C141" s="225" t="s">
        <v>222</v>
      </c>
      <c r="D141" s="225" t="s">
        <v>154</v>
      </c>
      <c r="E141" s="226" t="s">
        <v>1042</v>
      </c>
      <c r="F141" s="227" t="s">
        <v>1043</v>
      </c>
      <c r="G141" s="228" t="s">
        <v>204</v>
      </c>
      <c r="H141" s="229">
        <v>1</v>
      </c>
      <c r="I141" s="230"/>
      <c r="J141" s="231">
        <f>ROUND(I141*H141,2)</f>
        <v>0</v>
      </c>
      <c r="K141" s="227" t="s">
        <v>233</v>
      </c>
      <c r="L141" s="43"/>
      <c r="M141" s="232" t="s">
        <v>1</v>
      </c>
      <c r="N141" s="233" t="s">
        <v>42</v>
      </c>
      <c r="O141" s="90"/>
      <c r="P141" s="234">
        <f>O141*H141</f>
        <v>0</v>
      </c>
      <c r="Q141" s="234">
        <v>0.00066</v>
      </c>
      <c r="R141" s="234">
        <f>Q141*H141</f>
        <v>0.00066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240</v>
      </c>
      <c r="AT141" s="236" t="s">
        <v>154</v>
      </c>
      <c r="AU141" s="236" t="s">
        <v>89</v>
      </c>
      <c r="AY141" s="16" t="s">
        <v>151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89</v>
      </c>
      <c r="BK141" s="237">
        <f>ROUND(I141*H141,2)</f>
        <v>0</v>
      </c>
      <c r="BL141" s="16" t="s">
        <v>240</v>
      </c>
      <c r="BM141" s="236" t="s">
        <v>1044</v>
      </c>
    </row>
    <row r="142" s="2" customFormat="1" ht="24.15" customHeight="1">
      <c r="A142" s="37"/>
      <c r="B142" s="38"/>
      <c r="C142" s="225" t="s">
        <v>230</v>
      </c>
      <c r="D142" s="225" t="s">
        <v>154</v>
      </c>
      <c r="E142" s="226" t="s">
        <v>1045</v>
      </c>
      <c r="F142" s="227" t="s">
        <v>1046</v>
      </c>
      <c r="G142" s="228" t="s">
        <v>204</v>
      </c>
      <c r="H142" s="229">
        <v>2</v>
      </c>
      <c r="I142" s="230"/>
      <c r="J142" s="231">
        <f>ROUND(I142*H142,2)</f>
        <v>0</v>
      </c>
      <c r="K142" s="227" t="s">
        <v>233</v>
      </c>
      <c r="L142" s="43"/>
      <c r="M142" s="232" t="s">
        <v>1</v>
      </c>
      <c r="N142" s="233" t="s">
        <v>42</v>
      </c>
      <c r="O142" s="90"/>
      <c r="P142" s="234">
        <f>O142*H142</f>
        <v>0</v>
      </c>
      <c r="Q142" s="234">
        <v>0.00066</v>
      </c>
      <c r="R142" s="234">
        <f>Q142*H142</f>
        <v>0.00132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240</v>
      </c>
      <c r="AT142" s="236" t="s">
        <v>154</v>
      </c>
      <c r="AU142" s="236" t="s">
        <v>89</v>
      </c>
      <c r="AY142" s="16" t="s">
        <v>151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89</v>
      </c>
      <c r="BK142" s="237">
        <f>ROUND(I142*H142,2)</f>
        <v>0</v>
      </c>
      <c r="BL142" s="16" t="s">
        <v>240</v>
      </c>
      <c r="BM142" s="236" t="s">
        <v>1047</v>
      </c>
    </row>
    <row r="143" s="2" customFormat="1" ht="21.75" customHeight="1">
      <c r="A143" s="37"/>
      <c r="B143" s="38"/>
      <c r="C143" s="225" t="s">
        <v>8</v>
      </c>
      <c r="D143" s="225" t="s">
        <v>154</v>
      </c>
      <c r="E143" s="226" t="s">
        <v>1048</v>
      </c>
      <c r="F143" s="227" t="s">
        <v>1049</v>
      </c>
      <c r="G143" s="228" t="s">
        <v>157</v>
      </c>
      <c r="H143" s="229">
        <v>2</v>
      </c>
      <c r="I143" s="230"/>
      <c r="J143" s="231">
        <f>ROUND(I143*H143,2)</f>
        <v>0</v>
      </c>
      <c r="K143" s="227" t="s">
        <v>233</v>
      </c>
      <c r="L143" s="43"/>
      <c r="M143" s="232" t="s">
        <v>1</v>
      </c>
      <c r="N143" s="233" t="s">
        <v>42</v>
      </c>
      <c r="O143" s="90"/>
      <c r="P143" s="234">
        <f>O143*H143</f>
        <v>0</v>
      </c>
      <c r="Q143" s="234">
        <v>0.00051000000000000004</v>
      </c>
      <c r="R143" s="234">
        <f>Q143*H143</f>
        <v>0.0010200000000000001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240</v>
      </c>
      <c r="AT143" s="236" t="s">
        <v>154</v>
      </c>
      <c r="AU143" s="236" t="s">
        <v>89</v>
      </c>
      <c r="AY143" s="16" t="s">
        <v>151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89</v>
      </c>
      <c r="BK143" s="237">
        <f>ROUND(I143*H143,2)</f>
        <v>0</v>
      </c>
      <c r="BL143" s="16" t="s">
        <v>240</v>
      </c>
      <c r="BM143" s="236" t="s">
        <v>1050</v>
      </c>
    </row>
    <row r="144" s="2" customFormat="1" ht="21.75" customHeight="1">
      <c r="A144" s="37"/>
      <c r="B144" s="38"/>
      <c r="C144" s="225" t="s">
        <v>240</v>
      </c>
      <c r="D144" s="225" t="s">
        <v>154</v>
      </c>
      <c r="E144" s="226" t="s">
        <v>995</v>
      </c>
      <c r="F144" s="227" t="s">
        <v>1051</v>
      </c>
      <c r="G144" s="228" t="s">
        <v>157</v>
      </c>
      <c r="H144" s="229">
        <v>3</v>
      </c>
      <c r="I144" s="230"/>
      <c r="J144" s="231">
        <f>ROUND(I144*H144,2)</f>
        <v>0</v>
      </c>
      <c r="K144" s="227" t="s">
        <v>233</v>
      </c>
      <c r="L144" s="43"/>
      <c r="M144" s="232" t="s">
        <v>1</v>
      </c>
      <c r="N144" s="233" t="s">
        <v>42</v>
      </c>
      <c r="O144" s="90"/>
      <c r="P144" s="234">
        <f>O144*H144</f>
        <v>0</v>
      </c>
      <c r="Q144" s="234">
        <v>0.00066</v>
      </c>
      <c r="R144" s="234">
        <f>Q144*H144</f>
        <v>0.00198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240</v>
      </c>
      <c r="AT144" s="236" t="s">
        <v>154</v>
      </c>
      <c r="AU144" s="236" t="s">
        <v>89</v>
      </c>
      <c r="AY144" s="16" t="s">
        <v>151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89</v>
      </c>
      <c r="BK144" s="237">
        <f>ROUND(I144*H144,2)</f>
        <v>0</v>
      </c>
      <c r="BL144" s="16" t="s">
        <v>240</v>
      </c>
      <c r="BM144" s="236" t="s">
        <v>1052</v>
      </c>
    </row>
    <row r="145" s="2" customFormat="1" ht="24.15" customHeight="1">
      <c r="A145" s="37"/>
      <c r="B145" s="38"/>
      <c r="C145" s="225" t="s">
        <v>246</v>
      </c>
      <c r="D145" s="225" t="s">
        <v>154</v>
      </c>
      <c r="E145" s="226" t="s">
        <v>1053</v>
      </c>
      <c r="F145" s="227" t="s">
        <v>1054</v>
      </c>
      <c r="G145" s="228" t="s">
        <v>204</v>
      </c>
      <c r="H145" s="229">
        <v>1</v>
      </c>
      <c r="I145" s="230"/>
      <c r="J145" s="231">
        <f>ROUND(I145*H145,2)</f>
        <v>0</v>
      </c>
      <c r="K145" s="227" t="s">
        <v>158</v>
      </c>
      <c r="L145" s="43"/>
      <c r="M145" s="232" t="s">
        <v>1</v>
      </c>
      <c r="N145" s="233" t="s">
        <v>42</v>
      </c>
      <c r="O145" s="90"/>
      <c r="P145" s="234">
        <f>O145*H145</f>
        <v>0</v>
      </c>
      <c r="Q145" s="234">
        <v>0.00084000000000000003</v>
      </c>
      <c r="R145" s="234">
        <f>Q145*H145</f>
        <v>0.00084000000000000003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240</v>
      </c>
      <c r="AT145" s="236" t="s">
        <v>154</v>
      </c>
      <c r="AU145" s="236" t="s">
        <v>89</v>
      </c>
      <c r="AY145" s="16" t="s">
        <v>151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89</v>
      </c>
      <c r="BK145" s="237">
        <f>ROUND(I145*H145,2)</f>
        <v>0</v>
      </c>
      <c r="BL145" s="16" t="s">
        <v>240</v>
      </c>
      <c r="BM145" s="236" t="s">
        <v>1055</v>
      </c>
    </row>
    <row r="146" s="2" customFormat="1" ht="24.15" customHeight="1">
      <c r="A146" s="37"/>
      <c r="B146" s="38"/>
      <c r="C146" s="225" t="s">
        <v>250</v>
      </c>
      <c r="D146" s="225" t="s">
        <v>154</v>
      </c>
      <c r="E146" s="226" t="s">
        <v>1056</v>
      </c>
      <c r="F146" s="227" t="s">
        <v>1057</v>
      </c>
      <c r="G146" s="228" t="s">
        <v>172</v>
      </c>
      <c r="H146" s="229">
        <v>0.023</v>
      </c>
      <c r="I146" s="230"/>
      <c r="J146" s="231">
        <f>ROUND(I146*H146,2)</f>
        <v>0</v>
      </c>
      <c r="K146" s="227" t="s">
        <v>158</v>
      </c>
      <c r="L146" s="43"/>
      <c r="M146" s="232" t="s">
        <v>1</v>
      </c>
      <c r="N146" s="233" t="s">
        <v>42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240</v>
      </c>
      <c r="AT146" s="236" t="s">
        <v>154</v>
      </c>
      <c r="AU146" s="236" t="s">
        <v>89</v>
      </c>
      <c r="AY146" s="16" t="s">
        <v>151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89</v>
      </c>
      <c r="BK146" s="237">
        <f>ROUND(I146*H146,2)</f>
        <v>0</v>
      </c>
      <c r="BL146" s="16" t="s">
        <v>240</v>
      </c>
      <c r="BM146" s="236" t="s">
        <v>1058</v>
      </c>
    </row>
    <row r="147" s="12" customFormat="1" ht="22.8" customHeight="1">
      <c r="A147" s="12"/>
      <c r="B147" s="209"/>
      <c r="C147" s="210"/>
      <c r="D147" s="211" t="s">
        <v>75</v>
      </c>
      <c r="E147" s="223" t="s">
        <v>1059</v>
      </c>
      <c r="F147" s="223" t="s">
        <v>1060</v>
      </c>
      <c r="G147" s="210"/>
      <c r="H147" s="210"/>
      <c r="I147" s="213"/>
      <c r="J147" s="224">
        <f>BK147</f>
        <v>0</v>
      </c>
      <c r="K147" s="210"/>
      <c r="L147" s="215"/>
      <c r="M147" s="216"/>
      <c r="N147" s="217"/>
      <c r="O147" s="217"/>
      <c r="P147" s="218">
        <f>SUM(P148:P164)</f>
        <v>0</v>
      </c>
      <c r="Q147" s="217"/>
      <c r="R147" s="218">
        <f>SUM(R148:R164)</f>
        <v>0.06242000000000001</v>
      </c>
      <c r="S147" s="217"/>
      <c r="T147" s="219">
        <f>SUM(T148:T164)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0" t="s">
        <v>89</v>
      </c>
      <c r="AT147" s="221" t="s">
        <v>75</v>
      </c>
      <c r="AU147" s="221" t="s">
        <v>83</v>
      </c>
      <c r="AY147" s="220" t="s">
        <v>151</v>
      </c>
      <c r="BK147" s="222">
        <f>SUM(BK148:BK164)</f>
        <v>0</v>
      </c>
    </row>
    <row r="148" s="2" customFormat="1" ht="24.15" customHeight="1">
      <c r="A148" s="37"/>
      <c r="B148" s="38"/>
      <c r="C148" s="225" t="s">
        <v>258</v>
      </c>
      <c r="D148" s="225" t="s">
        <v>154</v>
      </c>
      <c r="E148" s="226" t="s">
        <v>1061</v>
      </c>
      <c r="F148" s="227" t="s">
        <v>1062</v>
      </c>
      <c r="G148" s="228" t="s">
        <v>204</v>
      </c>
      <c r="H148" s="229">
        <v>33</v>
      </c>
      <c r="I148" s="230"/>
      <c r="J148" s="231">
        <f>ROUND(I148*H148,2)</f>
        <v>0</v>
      </c>
      <c r="K148" s="227" t="s">
        <v>158</v>
      </c>
      <c r="L148" s="43"/>
      <c r="M148" s="232" t="s">
        <v>1</v>
      </c>
      <c r="N148" s="233" t="s">
        <v>42</v>
      </c>
      <c r="O148" s="90"/>
      <c r="P148" s="234">
        <f>O148*H148</f>
        <v>0</v>
      </c>
      <c r="Q148" s="234">
        <v>0.00097999999999999997</v>
      </c>
      <c r="R148" s="234">
        <f>Q148*H148</f>
        <v>0.032340000000000001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240</v>
      </c>
      <c r="AT148" s="236" t="s">
        <v>154</v>
      </c>
      <c r="AU148" s="236" t="s">
        <v>89</v>
      </c>
      <c r="AY148" s="16" t="s">
        <v>151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89</v>
      </c>
      <c r="BK148" s="237">
        <f>ROUND(I148*H148,2)</f>
        <v>0</v>
      </c>
      <c r="BL148" s="16" t="s">
        <v>240</v>
      </c>
      <c r="BM148" s="236" t="s">
        <v>1063</v>
      </c>
    </row>
    <row r="149" s="2" customFormat="1" ht="24.15" customHeight="1">
      <c r="A149" s="37"/>
      <c r="B149" s="38"/>
      <c r="C149" s="225" t="s">
        <v>266</v>
      </c>
      <c r="D149" s="225" t="s">
        <v>154</v>
      </c>
      <c r="E149" s="226" t="s">
        <v>1064</v>
      </c>
      <c r="F149" s="227" t="s">
        <v>1065</v>
      </c>
      <c r="G149" s="228" t="s">
        <v>204</v>
      </c>
      <c r="H149" s="229">
        <v>4</v>
      </c>
      <c r="I149" s="230"/>
      <c r="J149" s="231">
        <f>ROUND(I149*H149,2)</f>
        <v>0</v>
      </c>
      <c r="K149" s="227" t="s">
        <v>158</v>
      </c>
      <c r="L149" s="43"/>
      <c r="M149" s="232" t="s">
        <v>1</v>
      </c>
      <c r="N149" s="233" t="s">
        <v>42</v>
      </c>
      <c r="O149" s="90"/>
      <c r="P149" s="234">
        <f>O149*H149</f>
        <v>0</v>
      </c>
      <c r="Q149" s="234">
        <v>0.0012600000000000001</v>
      </c>
      <c r="R149" s="234">
        <f>Q149*H149</f>
        <v>0.0050400000000000002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240</v>
      </c>
      <c r="AT149" s="236" t="s">
        <v>154</v>
      </c>
      <c r="AU149" s="236" t="s">
        <v>89</v>
      </c>
      <c r="AY149" s="16" t="s">
        <v>151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89</v>
      </c>
      <c r="BK149" s="237">
        <f>ROUND(I149*H149,2)</f>
        <v>0</v>
      </c>
      <c r="BL149" s="16" t="s">
        <v>240</v>
      </c>
      <c r="BM149" s="236" t="s">
        <v>1066</v>
      </c>
    </row>
    <row r="150" s="2" customFormat="1" ht="37.8" customHeight="1">
      <c r="A150" s="37"/>
      <c r="B150" s="38"/>
      <c r="C150" s="225" t="s">
        <v>7</v>
      </c>
      <c r="D150" s="225" t="s">
        <v>154</v>
      </c>
      <c r="E150" s="226" t="s">
        <v>1067</v>
      </c>
      <c r="F150" s="227" t="s">
        <v>1068</v>
      </c>
      <c r="G150" s="228" t="s">
        <v>204</v>
      </c>
      <c r="H150" s="229">
        <v>19</v>
      </c>
      <c r="I150" s="230"/>
      <c r="J150" s="231">
        <f>ROUND(I150*H150,2)</f>
        <v>0</v>
      </c>
      <c r="K150" s="227" t="s">
        <v>158</v>
      </c>
      <c r="L150" s="43"/>
      <c r="M150" s="232" t="s">
        <v>1</v>
      </c>
      <c r="N150" s="233" t="s">
        <v>42</v>
      </c>
      <c r="O150" s="90"/>
      <c r="P150" s="234">
        <f>O150*H150</f>
        <v>0</v>
      </c>
      <c r="Q150" s="234">
        <v>4.0000000000000003E-05</v>
      </c>
      <c r="R150" s="234">
        <f>Q150*H150</f>
        <v>0.00076000000000000004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240</v>
      </c>
      <c r="AT150" s="236" t="s">
        <v>154</v>
      </c>
      <c r="AU150" s="236" t="s">
        <v>89</v>
      </c>
      <c r="AY150" s="16" t="s">
        <v>151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89</v>
      </c>
      <c r="BK150" s="237">
        <f>ROUND(I150*H150,2)</f>
        <v>0</v>
      </c>
      <c r="BL150" s="16" t="s">
        <v>240</v>
      </c>
      <c r="BM150" s="236" t="s">
        <v>1069</v>
      </c>
    </row>
    <row r="151" s="2" customFormat="1" ht="37.8" customHeight="1">
      <c r="A151" s="37"/>
      <c r="B151" s="38"/>
      <c r="C151" s="225" t="s">
        <v>283</v>
      </c>
      <c r="D151" s="225" t="s">
        <v>154</v>
      </c>
      <c r="E151" s="226" t="s">
        <v>1070</v>
      </c>
      <c r="F151" s="227" t="s">
        <v>1071</v>
      </c>
      <c r="G151" s="228" t="s">
        <v>204</v>
      </c>
      <c r="H151" s="229">
        <v>4</v>
      </c>
      <c r="I151" s="230"/>
      <c r="J151" s="231">
        <f>ROUND(I151*H151,2)</f>
        <v>0</v>
      </c>
      <c r="K151" s="227" t="s">
        <v>158</v>
      </c>
      <c r="L151" s="43"/>
      <c r="M151" s="232" t="s">
        <v>1</v>
      </c>
      <c r="N151" s="233" t="s">
        <v>42</v>
      </c>
      <c r="O151" s="90"/>
      <c r="P151" s="234">
        <f>O151*H151</f>
        <v>0</v>
      </c>
      <c r="Q151" s="234">
        <v>4.0000000000000003E-05</v>
      </c>
      <c r="R151" s="234">
        <f>Q151*H151</f>
        <v>0.00016000000000000001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240</v>
      </c>
      <c r="AT151" s="236" t="s">
        <v>154</v>
      </c>
      <c r="AU151" s="236" t="s">
        <v>89</v>
      </c>
      <c r="AY151" s="16" t="s">
        <v>151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89</v>
      </c>
      <c r="BK151" s="237">
        <f>ROUND(I151*H151,2)</f>
        <v>0</v>
      </c>
      <c r="BL151" s="16" t="s">
        <v>240</v>
      </c>
      <c r="BM151" s="236" t="s">
        <v>1072</v>
      </c>
    </row>
    <row r="152" s="2" customFormat="1" ht="37.8" customHeight="1">
      <c r="A152" s="37"/>
      <c r="B152" s="38"/>
      <c r="C152" s="225" t="s">
        <v>294</v>
      </c>
      <c r="D152" s="225" t="s">
        <v>154</v>
      </c>
      <c r="E152" s="226" t="s">
        <v>1073</v>
      </c>
      <c r="F152" s="227" t="s">
        <v>1074</v>
      </c>
      <c r="G152" s="228" t="s">
        <v>204</v>
      </c>
      <c r="H152" s="229">
        <v>14</v>
      </c>
      <c r="I152" s="230"/>
      <c r="J152" s="231">
        <f>ROUND(I152*H152,2)</f>
        <v>0</v>
      </c>
      <c r="K152" s="227" t="s">
        <v>158</v>
      </c>
      <c r="L152" s="43"/>
      <c r="M152" s="232" t="s">
        <v>1</v>
      </c>
      <c r="N152" s="233" t="s">
        <v>42</v>
      </c>
      <c r="O152" s="90"/>
      <c r="P152" s="234">
        <f>O152*H152</f>
        <v>0</v>
      </c>
      <c r="Q152" s="234">
        <v>0.00012</v>
      </c>
      <c r="R152" s="234">
        <f>Q152*H152</f>
        <v>0.0016800000000000001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240</v>
      </c>
      <c r="AT152" s="236" t="s">
        <v>154</v>
      </c>
      <c r="AU152" s="236" t="s">
        <v>89</v>
      </c>
      <c r="AY152" s="16" t="s">
        <v>151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89</v>
      </c>
      <c r="BK152" s="237">
        <f>ROUND(I152*H152,2)</f>
        <v>0</v>
      </c>
      <c r="BL152" s="16" t="s">
        <v>240</v>
      </c>
      <c r="BM152" s="236" t="s">
        <v>1075</v>
      </c>
    </row>
    <row r="153" s="2" customFormat="1" ht="21.75" customHeight="1">
      <c r="A153" s="37"/>
      <c r="B153" s="38"/>
      <c r="C153" s="225" t="s">
        <v>305</v>
      </c>
      <c r="D153" s="225" t="s">
        <v>154</v>
      </c>
      <c r="E153" s="226" t="s">
        <v>1076</v>
      </c>
      <c r="F153" s="227" t="s">
        <v>1077</v>
      </c>
      <c r="G153" s="228" t="s">
        <v>157</v>
      </c>
      <c r="H153" s="229">
        <v>3</v>
      </c>
      <c r="I153" s="230"/>
      <c r="J153" s="231">
        <f>ROUND(I153*H153,2)</f>
        <v>0</v>
      </c>
      <c r="K153" s="227" t="s">
        <v>158</v>
      </c>
      <c r="L153" s="43"/>
      <c r="M153" s="232" t="s">
        <v>1</v>
      </c>
      <c r="N153" s="233" t="s">
        <v>42</v>
      </c>
      <c r="O153" s="90"/>
      <c r="P153" s="234">
        <f>O153*H153</f>
        <v>0</v>
      </c>
      <c r="Q153" s="234">
        <v>0.00012999999999999999</v>
      </c>
      <c r="R153" s="234">
        <f>Q153*H153</f>
        <v>0.00038999999999999994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240</v>
      </c>
      <c r="AT153" s="236" t="s">
        <v>154</v>
      </c>
      <c r="AU153" s="236" t="s">
        <v>89</v>
      </c>
      <c r="AY153" s="16" t="s">
        <v>151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89</v>
      </c>
      <c r="BK153" s="237">
        <f>ROUND(I153*H153,2)</f>
        <v>0</v>
      </c>
      <c r="BL153" s="16" t="s">
        <v>240</v>
      </c>
      <c r="BM153" s="236" t="s">
        <v>1078</v>
      </c>
    </row>
    <row r="154" s="2" customFormat="1" ht="16.5" customHeight="1">
      <c r="A154" s="37"/>
      <c r="B154" s="38"/>
      <c r="C154" s="225" t="s">
        <v>309</v>
      </c>
      <c r="D154" s="225" t="s">
        <v>154</v>
      </c>
      <c r="E154" s="226" t="s">
        <v>1079</v>
      </c>
      <c r="F154" s="227" t="s">
        <v>1080</v>
      </c>
      <c r="G154" s="228" t="s">
        <v>1081</v>
      </c>
      <c r="H154" s="229">
        <v>4</v>
      </c>
      <c r="I154" s="230"/>
      <c r="J154" s="231">
        <f>ROUND(I154*H154,2)</f>
        <v>0</v>
      </c>
      <c r="K154" s="227" t="s">
        <v>158</v>
      </c>
      <c r="L154" s="43"/>
      <c r="M154" s="232" t="s">
        <v>1</v>
      </c>
      <c r="N154" s="233" t="s">
        <v>42</v>
      </c>
      <c r="O154" s="90"/>
      <c r="P154" s="234">
        <f>O154*H154</f>
        <v>0</v>
      </c>
      <c r="Q154" s="234">
        <v>0.00025000000000000001</v>
      </c>
      <c r="R154" s="234">
        <f>Q154*H154</f>
        <v>0.001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240</v>
      </c>
      <c r="AT154" s="236" t="s">
        <v>154</v>
      </c>
      <c r="AU154" s="236" t="s">
        <v>89</v>
      </c>
      <c r="AY154" s="16" t="s">
        <v>151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89</v>
      </c>
      <c r="BK154" s="237">
        <f>ROUND(I154*H154,2)</f>
        <v>0</v>
      </c>
      <c r="BL154" s="16" t="s">
        <v>240</v>
      </c>
      <c r="BM154" s="236" t="s">
        <v>1082</v>
      </c>
    </row>
    <row r="155" s="2" customFormat="1" ht="16.5" customHeight="1">
      <c r="A155" s="37"/>
      <c r="B155" s="38"/>
      <c r="C155" s="225" t="s">
        <v>314</v>
      </c>
      <c r="D155" s="225" t="s">
        <v>154</v>
      </c>
      <c r="E155" s="226" t="s">
        <v>1083</v>
      </c>
      <c r="F155" s="227" t="s">
        <v>1084</v>
      </c>
      <c r="G155" s="228" t="s">
        <v>157</v>
      </c>
      <c r="H155" s="229">
        <v>1</v>
      </c>
      <c r="I155" s="230"/>
      <c r="J155" s="231">
        <f>ROUND(I155*H155,2)</f>
        <v>0</v>
      </c>
      <c r="K155" s="227" t="s">
        <v>158</v>
      </c>
      <c r="L155" s="43"/>
      <c r="M155" s="232" t="s">
        <v>1</v>
      </c>
      <c r="N155" s="233" t="s">
        <v>42</v>
      </c>
      <c r="O155" s="90"/>
      <c r="P155" s="234">
        <f>O155*H155</f>
        <v>0</v>
      </c>
      <c r="Q155" s="234">
        <v>0.00040999999999999999</v>
      </c>
      <c r="R155" s="234">
        <f>Q155*H155</f>
        <v>0.00040999999999999999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240</v>
      </c>
      <c r="AT155" s="236" t="s">
        <v>154</v>
      </c>
      <c r="AU155" s="236" t="s">
        <v>89</v>
      </c>
      <c r="AY155" s="16" t="s">
        <v>151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89</v>
      </c>
      <c r="BK155" s="237">
        <f>ROUND(I155*H155,2)</f>
        <v>0</v>
      </c>
      <c r="BL155" s="16" t="s">
        <v>240</v>
      </c>
      <c r="BM155" s="236" t="s">
        <v>1085</v>
      </c>
    </row>
    <row r="156" s="2" customFormat="1" ht="21.75" customHeight="1">
      <c r="A156" s="37"/>
      <c r="B156" s="38"/>
      <c r="C156" s="225" t="s">
        <v>323</v>
      </c>
      <c r="D156" s="225" t="s">
        <v>154</v>
      </c>
      <c r="E156" s="226" t="s">
        <v>1086</v>
      </c>
      <c r="F156" s="227" t="s">
        <v>1087</v>
      </c>
      <c r="G156" s="228" t="s">
        <v>157</v>
      </c>
      <c r="H156" s="229">
        <v>4</v>
      </c>
      <c r="I156" s="230"/>
      <c r="J156" s="231">
        <f>ROUND(I156*H156,2)</f>
        <v>0</v>
      </c>
      <c r="K156" s="227" t="s">
        <v>158</v>
      </c>
      <c r="L156" s="43"/>
      <c r="M156" s="232" t="s">
        <v>1</v>
      </c>
      <c r="N156" s="233" t="s">
        <v>42</v>
      </c>
      <c r="O156" s="90"/>
      <c r="P156" s="234">
        <f>O156*H156</f>
        <v>0</v>
      </c>
      <c r="Q156" s="234">
        <v>0.00034000000000000002</v>
      </c>
      <c r="R156" s="234">
        <f>Q156*H156</f>
        <v>0.0013600000000000001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240</v>
      </c>
      <c r="AT156" s="236" t="s">
        <v>154</v>
      </c>
      <c r="AU156" s="236" t="s">
        <v>89</v>
      </c>
      <c r="AY156" s="16" t="s">
        <v>151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89</v>
      </c>
      <c r="BK156" s="237">
        <f>ROUND(I156*H156,2)</f>
        <v>0</v>
      </c>
      <c r="BL156" s="16" t="s">
        <v>240</v>
      </c>
      <c r="BM156" s="236" t="s">
        <v>1088</v>
      </c>
    </row>
    <row r="157" s="2" customFormat="1" ht="21.75" customHeight="1">
      <c r="A157" s="37"/>
      <c r="B157" s="38"/>
      <c r="C157" s="225" t="s">
        <v>328</v>
      </c>
      <c r="D157" s="225" t="s">
        <v>154</v>
      </c>
      <c r="E157" s="226" t="s">
        <v>1089</v>
      </c>
      <c r="F157" s="227" t="s">
        <v>1090</v>
      </c>
      <c r="G157" s="228" t="s">
        <v>157</v>
      </c>
      <c r="H157" s="229">
        <v>1</v>
      </c>
      <c r="I157" s="230"/>
      <c r="J157" s="231">
        <f>ROUND(I157*H157,2)</f>
        <v>0</v>
      </c>
      <c r="K157" s="227" t="s">
        <v>233</v>
      </c>
      <c r="L157" s="43"/>
      <c r="M157" s="232" t="s">
        <v>1</v>
      </c>
      <c r="N157" s="233" t="s">
        <v>42</v>
      </c>
      <c r="O157" s="90"/>
      <c r="P157" s="234">
        <f>O157*H157</f>
        <v>0</v>
      </c>
      <c r="Q157" s="234">
        <v>0.00034000000000000002</v>
      </c>
      <c r="R157" s="234">
        <f>Q157*H157</f>
        <v>0.00034000000000000002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240</v>
      </c>
      <c r="AT157" s="236" t="s">
        <v>154</v>
      </c>
      <c r="AU157" s="236" t="s">
        <v>89</v>
      </c>
      <c r="AY157" s="16" t="s">
        <v>151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89</v>
      </c>
      <c r="BK157" s="237">
        <f>ROUND(I157*H157,2)</f>
        <v>0</v>
      </c>
      <c r="BL157" s="16" t="s">
        <v>240</v>
      </c>
      <c r="BM157" s="236" t="s">
        <v>1091</v>
      </c>
    </row>
    <row r="158" s="2" customFormat="1" ht="16.5" customHeight="1">
      <c r="A158" s="37"/>
      <c r="B158" s="38"/>
      <c r="C158" s="225" t="s">
        <v>332</v>
      </c>
      <c r="D158" s="225" t="s">
        <v>154</v>
      </c>
      <c r="E158" s="226" t="s">
        <v>1092</v>
      </c>
      <c r="F158" s="227" t="s">
        <v>1093</v>
      </c>
      <c r="G158" s="228" t="s">
        <v>157</v>
      </c>
      <c r="H158" s="229">
        <v>2</v>
      </c>
      <c r="I158" s="230"/>
      <c r="J158" s="231">
        <f>ROUND(I158*H158,2)</f>
        <v>0</v>
      </c>
      <c r="K158" s="227" t="s">
        <v>233</v>
      </c>
      <c r="L158" s="43"/>
      <c r="M158" s="232" t="s">
        <v>1</v>
      </c>
      <c r="N158" s="233" t="s">
        <v>42</v>
      </c>
      <c r="O158" s="90"/>
      <c r="P158" s="234">
        <f>O158*H158</f>
        <v>0</v>
      </c>
      <c r="Q158" s="234">
        <v>0.00034000000000000002</v>
      </c>
      <c r="R158" s="234">
        <f>Q158*H158</f>
        <v>0.00068000000000000005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240</v>
      </c>
      <c r="AT158" s="236" t="s">
        <v>154</v>
      </c>
      <c r="AU158" s="236" t="s">
        <v>89</v>
      </c>
      <c r="AY158" s="16" t="s">
        <v>151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89</v>
      </c>
      <c r="BK158" s="237">
        <f>ROUND(I158*H158,2)</f>
        <v>0</v>
      </c>
      <c r="BL158" s="16" t="s">
        <v>240</v>
      </c>
      <c r="BM158" s="236" t="s">
        <v>1094</v>
      </c>
    </row>
    <row r="159" s="2" customFormat="1" ht="21.75" customHeight="1">
      <c r="A159" s="37"/>
      <c r="B159" s="38"/>
      <c r="C159" s="225" t="s">
        <v>338</v>
      </c>
      <c r="D159" s="225" t="s">
        <v>154</v>
      </c>
      <c r="E159" s="226" t="s">
        <v>1095</v>
      </c>
      <c r="F159" s="227" t="s">
        <v>1096</v>
      </c>
      <c r="G159" s="228" t="s">
        <v>157</v>
      </c>
      <c r="H159" s="229">
        <v>5</v>
      </c>
      <c r="I159" s="230"/>
      <c r="J159" s="231">
        <f>ROUND(I159*H159,2)</f>
        <v>0</v>
      </c>
      <c r="K159" s="227" t="s">
        <v>158</v>
      </c>
      <c r="L159" s="43"/>
      <c r="M159" s="232" t="s">
        <v>1</v>
      </c>
      <c r="N159" s="233" t="s">
        <v>42</v>
      </c>
      <c r="O159" s="90"/>
      <c r="P159" s="234">
        <f>O159*H159</f>
        <v>0</v>
      </c>
      <c r="Q159" s="234">
        <v>2.0000000000000002E-05</v>
      </c>
      <c r="R159" s="234">
        <f>Q159*H159</f>
        <v>0.00010000000000000001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240</v>
      </c>
      <c r="AT159" s="236" t="s">
        <v>154</v>
      </c>
      <c r="AU159" s="236" t="s">
        <v>89</v>
      </c>
      <c r="AY159" s="16" t="s">
        <v>151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89</v>
      </c>
      <c r="BK159" s="237">
        <f>ROUND(I159*H159,2)</f>
        <v>0</v>
      </c>
      <c r="BL159" s="16" t="s">
        <v>240</v>
      </c>
      <c r="BM159" s="236" t="s">
        <v>1097</v>
      </c>
    </row>
    <row r="160" s="2" customFormat="1" ht="24.15" customHeight="1">
      <c r="A160" s="37"/>
      <c r="B160" s="38"/>
      <c r="C160" s="225" t="s">
        <v>346</v>
      </c>
      <c r="D160" s="225" t="s">
        <v>154</v>
      </c>
      <c r="E160" s="226" t="s">
        <v>1098</v>
      </c>
      <c r="F160" s="227" t="s">
        <v>1099</v>
      </c>
      <c r="G160" s="228" t="s">
        <v>204</v>
      </c>
      <c r="H160" s="229">
        <v>37</v>
      </c>
      <c r="I160" s="230"/>
      <c r="J160" s="231">
        <f>ROUND(I160*H160,2)</f>
        <v>0</v>
      </c>
      <c r="K160" s="227" t="s">
        <v>158</v>
      </c>
      <c r="L160" s="43"/>
      <c r="M160" s="232" t="s">
        <v>1</v>
      </c>
      <c r="N160" s="233" t="s">
        <v>42</v>
      </c>
      <c r="O160" s="90"/>
      <c r="P160" s="234">
        <f>O160*H160</f>
        <v>0</v>
      </c>
      <c r="Q160" s="234">
        <v>0.00019000000000000001</v>
      </c>
      <c r="R160" s="234">
        <f>Q160*H160</f>
        <v>0.0070300000000000007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240</v>
      </c>
      <c r="AT160" s="236" t="s">
        <v>154</v>
      </c>
      <c r="AU160" s="236" t="s">
        <v>89</v>
      </c>
      <c r="AY160" s="16" t="s">
        <v>151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89</v>
      </c>
      <c r="BK160" s="237">
        <f>ROUND(I160*H160,2)</f>
        <v>0</v>
      </c>
      <c r="BL160" s="16" t="s">
        <v>240</v>
      </c>
      <c r="BM160" s="236" t="s">
        <v>1100</v>
      </c>
    </row>
    <row r="161" s="2" customFormat="1" ht="21.75" customHeight="1">
      <c r="A161" s="37"/>
      <c r="B161" s="38"/>
      <c r="C161" s="225" t="s">
        <v>352</v>
      </c>
      <c r="D161" s="225" t="s">
        <v>154</v>
      </c>
      <c r="E161" s="226" t="s">
        <v>1101</v>
      </c>
      <c r="F161" s="227" t="s">
        <v>1102</v>
      </c>
      <c r="G161" s="228" t="s">
        <v>204</v>
      </c>
      <c r="H161" s="229">
        <v>37</v>
      </c>
      <c r="I161" s="230"/>
      <c r="J161" s="231">
        <f>ROUND(I161*H161,2)</f>
        <v>0</v>
      </c>
      <c r="K161" s="227" t="s">
        <v>158</v>
      </c>
      <c r="L161" s="43"/>
      <c r="M161" s="232" t="s">
        <v>1</v>
      </c>
      <c r="N161" s="233" t="s">
        <v>42</v>
      </c>
      <c r="O161" s="90"/>
      <c r="P161" s="234">
        <f>O161*H161</f>
        <v>0</v>
      </c>
      <c r="Q161" s="234">
        <v>1.0000000000000001E-05</v>
      </c>
      <c r="R161" s="234">
        <f>Q161*H161</f>
        <v>0.00037000000000000005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240</v>
      </c>
      <c r="AT161" s="236" t="s">
        <v>154</v>
      </c>
      <c r="AU161" s="236" t="s">
        <v>89</v>
      </c>
      <c r="AY161" s="16" t="s">
        <v>151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89</v>
      </c>
      <c r="BK161" s="237">
        <f>ROUND(I161*H161,2)</f>
        <v>0</v>
      </c>
      <c r="BL161" s="16" t="s">
        <v>240</v>
      </c>
      <c r="BM161" s="236" t="s">
        <v>1103</v>
      </c>
    </row>
    <row r="162" s="2" customFormat="1" ht="16.5" customHeight="1">
      <c r="A162" s="37"/>
      <c r="B162" s="38"/>
      <c r="C162" s="225" t="s">
        <v>356</v>
      </c>
      <c r="D162" s="225" t="s">
        <v>154</v>
      </c>
      <c r="E162" s="226" t="s">
        <v>1104</v>
      </c>
      <c r="F162" s="227" t="s">
        <v>1105</v>
      </c>
      <c r="G162" s="228" t="s">
        <v>157</v>
      </c>
      <c r="H162" s="229">
        <v>1</v>
      </c>
      <c r="I162" s="230"/>
      <c r="J162" s="231">
        <f>ROUND(I162*H162,2)</f>
        <v>0</v>
      </c>
      <c r="K162" s="227" t="s">
        <v>233</v>
      </c>
      <c r="L162" s="43"/>
      <c r="M162" s="232" t="s">
        <v>1</v>
      </c>
      <c r="N162" s="233" t="s">
        <v>42</v>
      </c>
      <c r="O162" s="90"/>
      <c r="P162" s="234">
        <f>O162*H162</f>
        <v>0</v>
      </c>
      <c r="Q162" s="234">
        <v>0.00051000000000000004</v>
      </c>
      <c r="R162" s="234">
        <f>Q162*H162</f>
        <v>0.00051000000000000004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240</v>
      </c>
      <c r="AT162" s="236" t="s">
        <v>154</v>
      </c>
      <c r="AU162" s="236" t="s">
        <v>89</v>
      </c>
      <c r="AY162" s="16" t="s">
        <v>151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89</v>
      </c>
      <c r="BK162" s="237">
        <f>ROUND(I162*H162,2)</f>
        <v>0</v>
      </c>
      <c r="BL162" s="16" t="s">
        <v>240</v>
      </c>
      <c r="BM162" s="236" t="s">
        <v>1106</v>
      </c>
    </row>
    <row r="163" s="2" customFormat="1" ht="24.15" customHeight="1">
      <c r="A163" s="37"/>
      <c r="B163" s="38"/>
      <c r="C163" s="225" t="s">
        <v>366</v>
      </c>
      <c r="D163" s="225" t="s">
        <v>154</v>
      </c>
      <c r="E163" s="226" t="s">
        <v>1107</v>
      </c>
      <c r="F163" s="227" t="s">
        <v>1108</v>
      </c>
      <c r="G163" s="228" t="s">
        <v>157</v>
      </c>
      <c r="H163" s="229">
        <v>1</v>
      </c>
      <c r="I163" s="230"/>
      <c r="J163" s="231">
        <f>ROUND(I163*H163,2)</f>
        <v>0</v>
      </c>
      <c r="K163" s="227" t="s">
        <v>158</v>
      </c>
      <c r="L163" s="43"/>
      <c r="M163" s="232" t="s">
        <v>1</v>
      </c>
      <c r="N163" s="233" t="s">
        <v>42</v>
      </c>
      <c r="O163" s="90"/>
      <c r="P163" s="234">
        <f>O163*H163</f>
        <v>0</v>
      </c>
      <c r="Q163" s="234">
        <v>0.01025</v>
      </c>
      <c r="R163" s="234">
        <f>Q163*H163</f>
        <v>0.01025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240</v>
      </c>
      <c r="AT163" s="236" t="s">
        <v>154</v>
      </c>
      <c r="AU163" s="236" t="s">
        <v>89</v>
      </c>
      <c r="AY163" s="16" t="s">
        <v>151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89</v>
      </c>
      <c r="BK163" s="237">
        <f>ROUND(I163*H163,2)</f>
        <v>0</v>
      </c>
      <c r="BL163" s="16" t="s">
        <v>240</v>
      </c>
      <c r="BM163" s="236" t="s">
        <v>1109</v>
      </c>
    </row>
    <row r="164" s="2" customFormat="1" ht="24.15" customHeight="1">
      <c r="A164" s="37"/>
      <c r="B164" s="38"/>
      <c r="C164" s="225" t="s">
        <v>380</v>
      </c>
      <c r="D164" s="225" t="s">
        <v>154</v>
      </c>
      <c r="E164" s="226" t="s">
        <v>1110</v>
      </c>
      <c r="F164" s="227" t="s">
        <v>1111</v>
      </c>
      <c r="G164" s="228" t="s">
        <v>172</v>
      </c>
      <c r="H164" s="229">
        <v>0.062</v>
      </c>
      <c r="I164" s="230"/>
      <c r="J164" s="231">
        <f>ROUND(I164*H164,2)</f>
        <v>0</v>
      </c>
      <c r="K164" s="227" t="s">
        <v>158</v>
      </c>
      <c r="L164" s="43"/>
      <c r="M164" s="232" t="s">
        <v>1</v>
      </c>
      <c r="N164" s="233" t="s">
        <v>42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240</v>
      </c>
      <c r="AT164" s="236" t="s">
        <v>154</v>
      </c>
      <c r="AU164" s="236" t="s">
        <v>89</v>
      </c>
      <c r="AY164" s="16" t="s">
        <v>151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89</v>
      </c>
      <c r="BK164" s="237">
        <f>ROUND(I164*H164,2)</f>
        <v>0</v>
      </c>
      <c r="BL164" s="16" t="s">
        <v>240</v>
      </c>
      <c r="BM164" s="236" t="s">
        <v>1112</v>
      </c>
    </row>
    <row r="165" s="12" customFormat="1" ht="22.8" customHeight="1">
      <c r="A165" s="12"/>
      <c r="B165" s="209"/>
      <c r="C165" s="210"/>
      <c r="D165" s="211" t="s">
        <v>75</v>
      </c>
      <c r="E165" s="223" t="s">
        <v>1113</v>
      </c>
      <c r="F165" s="223" t="s">
        <v>1114</v>
      </c>
      <c r="G165" s="210"/>
      <c r="H165" s="210"/>
      <c r="I165" s="213"/>
      <c r="J165" s="224">
        <f>BK165</f>
        <v>0</v>
      </c>
      <c r="K165" s="210"/>
      <c r="L165" s="215"/>
      <c r="M165" s="216"/>
      <c r="N165" s="217"/>
      <c r="O165" s="217"/>
      <c r="P165" s="218">
        <f>SUM(P166:P187)</f>
        <v>0</v>
      </c>
      <c r="Q165" s="217"/>
      <c r="R165" s="218">
        <f>SUM(R166:R187)</f>
        <v>0.25614999999999999</v>
      </c>
      <c r="S165" s="217"/>
      <c r="T165" s="219">
        <f>SUM(T166:T187)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0" t="s">
        <v>89</v>
      </c>
      <c r="AT165" s="221" t="s">
        <v>75</v>
      </c>
      <c r="AU165" s="221" t="s">
        <v>83</v>
      </c>
      <c r="AY165" s="220" t="s">
        <v>151</v>
      </c>
      <c r="BK165" s="222">
        <f>SUM(BK166:BK187)</f>
        <v>0</v>
      </c>
    </row>
    <row r="166" s="2" customFormat="1" ht="24.15" customHeight="1">
      <c r="A166" s="37"/>
      <c r="B166" s="38"/>
      <c r="C166" s="225" t="s">
        <v>389</v>
      </c>
      <c r="D166" s="225" t="s">
        <v>154</v>
      </c>
      <c r="E166" s="226" t="s">
        <v>1115</v>
      </c>
      <c r="F166" s="227" t="s">
        <v>1116</v>
      </c>
      <c r="G166" s="228" t="s">
        <v>403</v>
      </c>
      <c r="H166" s="229">
        <v>1</v>
      </c>
      <c r="I166" s="230"/>
      <c r="J166" s="231">
        <f>ROUND(I166*H166,2)</f>
        <v>0</v>
      </c>
      <c r="K166" s="227" t="s">
        <v>158</v>
      </c>
      <c r="L166" s="43"/>
      <c r="M166" s="232" t="s">
        <v>1</v>
      </c>
      <c r="N166" s="233" t="s">
        <v>42</v>
      </c>
      <c r="O166" s="90"/>
      <c r="P166" s="234">
        <f>O166*H166</f>
        <v>0</v>
      </c>
      <c r="Q166" s="234">
        <v>0.016969999999999999</v>
      </c>
      <c r="R166" s="234">
        <f>Q166*H166</f>
        <v>0.016969999999999999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240</v>
      </c>
      <c r="AT166" s="236" t="s">
        <v>154</v>
      </c>
      <c r="AU166" s="236" t="s">
        <v>89</v>
      </c>
      <c r="AY166" s="16" t="s">
        <v>151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89</v>
      </c>
      <c r="BK166" s="237">
        <f>ROUND(I166*H166,2)</f>
        <v>0</v>
      </c>
      <c r="BL166" s="16" t="s">
        <v>240</v>
      </c>
      <c r="BM166" s="236" t="s">
        <v>1117</v>
      </c>
    </row>
    <row r="167" s="2" customFormat="1" ht="21.75" customHeight="1">
      <c r="A167" s="37"/>
      <c r="B167" s="38"/>
      <c r="C167" s="225" t="s">
        <v>394</v>
      </c>
      <c r="D167" s="225" t="s">
        <v>154</v>
      </c>
      <c r="E167" s="226" t="s">
        <v>1118</v>
      </c>
      <c r="F167" s="227" t="s">
        <v>1119</v>
      </c>
      <c r="G167" s="228" t="s">
        <v>157</v>
      </c>
      <c r="H167" s="229">
        <v>1</v>
      </c>
      <c r="I167" s="230"/>
      <c r="J167" s="231">
        <f>ROUND(I167*H167,2)</f>
        <v>0</v>
      </c>
      <c r="K167" s="227" t="s">
        <v>233</v>
      </c>
      <c r="L167" s="43"/>
      <c r="M167" s="232" t="s">
        <v>1</v>
      </c>
      <c r="N167" s="233" t="s">
        <v>42</v>
      </c>
      <c r="O167" s="90"/>
      <c r="P167" s="234">
        <f>O167*H167</f>
        <v>0</v>
      </c>
      <c r="Q167" s="234">
        <v>0.022749999999999999</v>
      </c>
      <c r="R167" s="234">
        <f>Q167*H167</f>
        <v>0.022749999999999999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240</v>
      </c>
      <c r="AT167" s="236" t="s">
        <v>154</v>
      </c>
      <c r="AU167" s="236" t="s">
        <v>89</v>
      </c>
      <c r="AY167" s="16" t="s">
        <v>151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89</v>
      </c>
      <c r="BK167" s="237">
        <f>ROUND(I167*H167,2)</f>
        <v>0</v>
      </c>
      <c r="BL167" s="16" t="s">
        <v>240</v>
      </c>
      <c r="BM167" s="236" t="s">
        <v>1120</v>
      </c>
    </row>
    <row r="168" s="2" customFormat="1" ht="16.5" customHeight="1">
      <c r="A168" s="37"/>
      <c r="B168" s="38"/>
      <c r="C168" s="225" t="s">
        <v>400</v>
      </c>
      <c r="D168" s="225" t="s">
        <v>154</v>
      </c>
      <c r="E168" s="226" t="s">
        <v>1121</v>
      </c>
      <c r="F168" s="227" t="s">
        <v>1122</v>
      </c>
      <c r="G168" s="228" t="s">
        <v>157</v>
      </c>
      <c r="H168" s="229">
        <v>1</v>
      </c>
      <c r="I168" s="230"/>
      <c r="J168" s="231">
        <f>ROUND(I168*H168,2)</f>
        <v>0</v>
      </c>
      <c r="K168" s="227" t="s">
        <v>233</v>
      </c>
      <c r="L168" s="43"/>
      <c r="M168" s="232" t="s">
        <v>1</v>
      </c>
      <c r="N168" s="233" t="s">
        <v>42</v>
      </c>
      <c r="O168" s="90"/>
      <c r="P168" s="234">
        <f>O168*H168</f>
        <v>0</v>
      </c>
      <c r="Q168" s="234">
        <v>0.022749999999999999</v>
      </c>
      <c r="R168" s="234">
        <f>Q168*H168</f>
        <v>0.022749999999999999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240</v>
      </c>
      <c r="AT168" s="236" t="s">
        <v>154</v>
      </c>
      <c r="AU168" s="236" t="s">
        <v>89</v>
      </c>
      <c r="AY168" s="16" t="s">
        <v>151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89</v>
      </c>
      <c r="BK168" s="237">
        <f>ROUND(I168*H168,2)</f>
        <v>0</v>
      </c>
      <c r="BL168" s="16" t="s">
        <v>240</v>
      </c>
      <c r="BM168" s="236" t="s">
        <v>1123</v>
      </c>
    </row>
    <row r="169" s="2" customFormat="1" ht="24.15" customHeight="1">
      <c r="A169" s="37"/>
      <c r="B169" s="38"/>
      <c r="C169" s="225" t="s">
        <v>407</v>
      </c>
      <c r="D169" s="225" t="s">
        <v>154</v>
      </c>
      <c r="E169" s="226" t="s">
        <v>1124</v>
      </c>
      <c r="F169" s="227" t="s">
        <v>1125</v>
      </c>
      <c r="G169" s="228" t="s">
        <v>157</v>
      </c>
      <c r="H169" s="229">
        <v>1</v>
      </c>
      <c r="I169" s="230"/>
      <c r="J169" s="231">
        <f>ROUND(I169*H169,2)</f>
        <v>0</v>
      </c>
      <c r="K169" s="227" t="s">
        <v>233</v>
      </c>
      <c r="L169" s="43"/>
      <c r="M169" s="232" t="s">
        <v>1</v>
      </c>
      <c r="N169" s="233" t="s">
        <v>42</v>
      </c>
      <c r="O169" s="90"/>
      <c r="P169" s="234">
        <f>O169*H169</f>
        <v>0</v>
      </c>
      <c r="Q169" s="234">
        <v>0.022749999999999999</v>
      </c>
      <c r="R169" s="234">
        <f>Q169*H169</f>
        <v>0.022749999999999999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240</v>
      </c>
      <c r="AT169" s="236" t="s">
        <v>154</v>
      </c>
      <c r="AU169" s="236" t="s">
        <v>89</v>
      </c>
      <c r="AY169" s="16" t="s">
        <v>151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89</v>
      </c>
      <c r="BK169" s="237">
        <f>ROUND(I169*H169,2)</f>
        <v>0</v>
      </c>
      <c r="BL169" s="16" t="s">
        <v>240</v>
      </c>
      <c r="BM169" s="236" t="s">
        <v>1126</v>
      </c>
    </row>
    <row r="170" s="2" customFormat="1" ht="24.15" customHeight="1">
      <c r="A170" s="37"/>
      <c r="B170" s="38"/>
      <c r="C170" s="225" t="s">
        <v>411</v>
      </c>
      <c r="D170" s="225" t="s">
        <v>154</v>
      </c>
      <c r="E170" s="226" t="s">
        <v>1127</v>
      </c>
      <c r="F170" s="227" t="s">
        <v>1128</v>
      </c>
      <c r="G170" s="228" t="s">
        <v>157</v>
      </c>
      <c r="H170" s="229">
        <v>1</v>
      </c>
      <c r="I170" s="230"/>
      <c r="J170" s="231">
        <f>ROUND(I170*H170,2)</f>
        <v>0</v>
      </c>
      <c r="K170" s="227" t="s">
        <v>233</v>
      </c>
      <c r="L170" s="43"/>
      <c r="M170" s="232" t="s">
        <v>1</v>
      </c>
      <c r="N170" s="233" t="s">
        <v>42</v>
      </c>
      <c r="O170" s="90"/>
      <c r="P170" s="234">
        <f>O170*H170</f>
        <v>0</v>
      </c>
      <c r="Q170" s="234">
        <v>0.017260000000000001</v>
      </c>
      <c r="R170" s="234">
        <f>Q170*H170</f>
        <v>0.017260000000000001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240</v>
      </c>
      <c r="AT170" s="236" t="s">
        <v>154</v>
      </c>
      <c r="AU170" s="236" t="s">
        <v>89</v>
      </c>
      <c r="AY170" s="16" t="s">
        <v>151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89</v>
      </c>
      <c r="BK170" s="237">
        <f>ROUND(I170*H170,2)</f>
        <v>0</v>
      </c>
      <c r="BL170" s="16" t="s">
        <v>240</v>
      </c>
      <c r="BM170" s="236" t="s">
        <v>1129</v>
      </c>
    </row>
    <row r="171" s="2" customFormat="1" ht="24.15" customHeight="1">
      <c r="A171" s="37"/>
      <c r="B171" s="38"/>
      <c r="C171" s="225" t="s">
        <v>415</v>
      </c>
      <c r="D171" s="225" t="s">
        <v>154</v>
      </c>
      <c r="E171" s="226" t="s">
        <v>1130</v>
      </c>
      <c r="F171" s="227" t="s">
        <v>1131</v>
      </c>
      <c r="G171" s="228" t="s">
        <v>157</v>
      </c>
      <c r="H171" s="229">
        <v>1</v>
      </c>
      <c r="I171" s="230"/>
      <c r="J171" s="231">
        <f>ROUND(I171*H171,2)</f>
        <v>0</v>
      </c>
      <c r="K171" s="227" t="s">
        <v>233</v>
      </c>
      <c r="L171" s="43"/>
      <c r="M171" s="232" t="s">
        <v>1</v>
      </c>
      <c r="N171" s="233" t="s">
        <v>42</v>
      </c>
      <c r="O171" s="90"/>
      <c r="P171" s="234">
        <f>O171*H171</f>
        <v>0</v>
      </c>
      <c r="Q171" s="234">
        <v>0.017260000000000001</v>
      </c>
      <c r="R171" s="234">
        <f>Q171*H171</f>
        <v>0.017260000000000001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240</v>
      </c>
      <c r="AT171" s="236" t="s">
        <v>154</v>
      </c>
      <c r="AU171" s="236" t="s">
        <v>89</v>
      </c>
      <c r="AY171" s="16" t="s">
        <v>151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89</v>
      </c>
      <c r="BK171" s="237">
        <f>ROUND(I171*H171,2)</f>
        <v>0</v>
      </c>
      <c r="BL171" s="16" t="s">
        <v>240</v>
      </c>
      <c r="BM171" s="236" t="s">
        <v>1132</v>
      </c>
    </row>
    <row r="172" s="2" customFormat="1" ht="24.15" customHeight="1">
      <c r="A172" s="37"/>
      <c r="B172" s="38"/>
      <c r="C172" s="225" t="s">
        <v>422</v>
      </c>
      <c r="D172" s="225" t="s">
        <v>154</v>
      </c>
      <c r="E172" s="226" t="s">
        <v>1133</v>
      </c>
      <c r="F172" s="227" t="s">
        <v>1134</v>
      </c>
      <c r="G172" s="228" t="s">
        <v>157</v>
      </c>
      <c r="H172" s="229">
        <v>2</v>
      </c>
      <c r="I172" s="230"/>
      <c r="J172" s="231">
        <f>ROUND(I172*H172,2)</f>
        <v>0</v>
      </c>
      <c r="K172" s="227" t="s">
        <v>233</v>
      </c>
      <c r="L172" s="43"/>
      <c r="M172" s="232" t="s">
        <v>1</v>
      </c>
      <c r="N172" s="233" t="s">
        <v>42</v>
      </c>
      <c r="O172" s="90"/>
      <c r="P172" s="234">
        <f>O172*H172</f>
        <v>0</v>
      </c>
      <c r="Q172" s="234">
        <v>0.0018</v>
      </c>
      <c r="R172" s="234">
        <f>Q172*H172</f>
        <v>0.0035999999999999999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240</v>
      </c>
      <c r="AT172" s="236" t="s">
        <v>154</v>
      </c>
      <c r="AU172" s="236" t="s">
        <v>89</v>
      </c>
      <c r="AY172" s="16" t="s">
        <v>151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89</v>
      </c>
      <c r="BK172" s="237">
        <f>ROUND(I172*H172,2)</f>
        <v>0</v>
      </c>
      <c r="BL172" s="16" t="s">
        <v>240</v>
      </c>
      <c r="BM172" s="236" t="s">
        <v>1135</v>
      </c>
    </row>
    <row r="173" s="2" customFormat="1" ht="24.15" customHeight="1">
      <c r="A173" s="37"/>
      <c r="B173" s="38"/>
      <c r="C173" s="225" t="s">
        <v>428</v>
      </c>
      <c r="D173" s="225" t="s">
        <v>154</v>
      </c>
      <c r="E173" s="226" t="s">
        <v>1136</v>
      </c>
      <c r="F173" s="227" t="s">
        <v>1137</v>
      </c>
      <c r="G173" s="228" t="s">
        <v>157</v>
      </c>
      <c r="H173" s="229">
        <v>2</v>
      </c>
      <c r="I173" s="230"/>
      <c r="J173" s="231">
        <f>ROUND(I173*H173,2)</f>
        <v>0</v>
      </c>
      <c r="K173" s="227" t="s">
        <v>158</v>
      </c>
      <c r="L173" s="43"/>
      <c r="M173" s="232" t="s">
        <v>1</v>
      </c>
      <c r="N173" s="233" t="s">
        <v>42</v>
      </c>
      <c r="O173" s="90"/>
      <c r="P173" s="234">
        <f>O173*H173</f>
        <v>0</v>
      </c>
      <c r="Q173" s="234">
        <v>4.0000000000000003E-05</v>
      </c>
      <c r="R173" s="234">
        <f>Q173*H173</f>
        <v>8.0000000000000007E-05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240</v>
      </c>
      <c r="AT173" s="236" t="s">
        <v>154</v>
      </c>
      <c r="AU173" s="236" t="s">
        <v>89</v>
      </c>
      <c r="AY173" s="16" t="s">
        <v>151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89</v>
      </c>
      <c r="BK173" s="237">
        <f>ROUND(I173*H173,2)</f>
        <v>0</v>
      </c>
      <c r="BL173" s="16" t="s">
        <v>240</v>
      </c>
      <c r="BM173" s="236" t="s">
        <v>1138</v>
      </c>
    </row>
    <row r="174" s="2" customFormat="1" ht="21.75" customHeight="1">
      <c r="A174" s="37"/>
      <c r="B174" s="38"/>
      <c r="C174" s="225" t="s">
        <v>435</v>
      </c>
      <c r="D174" s="225" t="s">
        <v>154</v>
      </c>
      <c r="E174" s="226" t="s">
        <v>1139</v>
      </c>
      <c r="F174" s="227" t="s">
        <v>1140</v>
      </c>
      <c r="G174" s="228" t="s">
        <v>157</v>
      </c>
      <c r="H174" s="229">
        <v>2</v>
      </c>
      <c r="I174" s="230"/>
      <c r="J174" s="231">
        <f>ROUND(I174*H174,2)</f>
        <v>0</v>
      </c>
      <c r="K174" s="227" t="s">
        <v>158</v>
      </c>
      <c r="L174" s="43"/>
      <c r="M174" s="232" t="s">
        <v>1</v>
      </c>
      <c r="N174" s="233" t="s">
        <v>42</v>
      </c>
      <c r="O174" s="90"/>
      <c r="P174" s="234">
        <f>O174*H174</f>
        <v>0</v>
      </c>
      <c r="Q174" s="234">
        <v>0.00014999999999999999</v>
      </c>
      <c r="R174" s="234">
        <f>Q174*H174</f>
        <v>0.00029999999999999997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240</v>
      </c>
      <c r="AT174" s="236" t="s">
        <v>154</v>
      </c>
      <c r="AU174" s="236" t="s">
        <v>89</v>
      </c>
      <c r="AY174" s="16" t="s">
        <v>151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89</v>
      </c>
      <c r="BK174" s="237">
        <f>ROUND(I174*H174,2)</f>
        <v>0</v>
      </c>
      <c r="BL174" s="16" t="s">
        <v>240</v>
      </c>
      <c r="BM174" s="236" t="s">
        <v>1141</v>
      </c>
    </row>
    <row r="175" s="2" customFormat="1" ht="21.75" customHeight="1">
      <c r="A175" s="37"/>
      <c r="B175" s="38"/>
      <c r="C175" s="225" t="s">
        <v>439</v>
      </c>
      <c r="D175" s="225" t="s">
        <v>154</v>
      </c>
      <c r="E175" s="226" t="s">
        <v>1142</v>
      </c>
      <c r="F175" s="227" t="s">
        <v>1143</v>
      </c>
      <c r="G175" s="228" t="s">
        <v>403</v>
      </c>
      <c r="H175" s="229">
        <v>2</v>
      </c>
      <c r="I175" s="230"/>
      <c r="J175" s="231">
        <f>ROUND(I175*H175,2)</f>
        <v>0</v>
      </c>
      <c r="K175" s="227" t="s">
        <v>158</v>
      </c>
      <c r="L175" s="43"/>
      <c r="M175" s="232" t="s">
        <v>1</v>
      </c>
      <c r="N175" s="233" t="s">
        <v>42</v>
      </c>
      <c r="O175" s="90"/>
      <c r="P175" s="234">
        <f>O175*H175</f>
        <v>0</v>
      </c>
      <c r="Q175" s="234">
        <v>0.00173</v>
      </c>
      <c r="R175" s="234">
        <f>Q175*H175</f>
        <v>0.00346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240</v>
      </c>
      <c r="AT175" s="236" t="s">
        <v>154</v>
      </c>
      <c r="AU175" s="236" t="s">
        <v>89</v>
      </c>
      <c r="AY175" s="16" t="s">
        <v>151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89</v>
      </c>
      <c r="BK175" s="237">
        <f>ROUND(I175*H175,2)</f>
        <v>0</v>
      </c>
      <c r="BL175" s="16" t="s">
        <v>240</v>
      </c>
      <c r="BM175" s="236" t="s">
        <v>1144</v>
      </c>
    </row>
    <row r="176" s="2" customFormat="1" ht="24.15" customHeight="1">
      <c r="A176" s="37"/>
      <c r="B176" s="38"/>
      <c r="C176" s="225" t="s">
        <v>444</v>
      </c>
      <c r="D176" s="225" t="s">
        <v>154</v>
      </c>
      <c r="E176" s="226" t="s">
        <v>1145</v>
      </c>
      <c r="F176" s="227" t="s">
        <v>1146</v>
      </c>
      <c r="G176" s="228" t="s">
        <v>403</v>
      </c>
      <c r="H176" s="229">
        <v>1</v>
      </c>
      <c r="I176" s="230"/>
      <c r="J176" s="231">
        <f>ROUND(I176*H176,2)</f>
        <v>0</v>
      </c>
      <c r="K176" s="227" t="s">
        <v>158</v>
      </c>
      <c r="L176" s="43"/>
      <c r="M176" s="232" t="s">
        <v>1</v>
      </c>
      <c r="N176" s="233" t="s">
        <v>42</v>
      </c>
      <c r="O176" s="90"/>
      <c r="P176" s="234">
        <f>O176*H176</f>
        <v>0</v>
      </c>
      <c r="Q176" s="234">
        <v>0.0206</v>
      </c>
      <c r="R176" s="234">
        <f>Q176*H176</f>
        <v>0.0206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240</v>
      </c>
      <c r="AT176" s="236" t="s">
        <v>154</v>
      </c>
      <c r="AU176" s="236" t="s">
        <v>89</v>
      </c>
      <c r="AY176" s="16" t="s">
        <v>151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89</v>
      </c>
      <c r="BK176" s="237">
        <f>ROUND(I176*H176,2)</f>
        <v>0</v>
      </c>
      <c r="BL176" s="16" t="s">
        <v>240</v>
      </c>
      <c r="BM176" s="236" t="s">
        <v>1147</v>
      </c>
    </row>
    <row r="177" s="2" customFormat="1" ht="21.75" customHeight="1">
      <c r="A177" s="37"/>
      <c r="B177" s="38"/>
      <c r="C177" s="225" t="s">
        <v>449</v>
      </c>
      <c r="D177" s="225" t="s">
        <v>154</v>
      </c>
      <c r="E177" s="226" t="s">
        <v>1148</v>
      </c>
      <c r="F177" s="227" t="s">
        <v>1149</v>
      </c>
      <c r="G177" s="228" t="s">
        <v>157</v>
      </c>
      <c r="H177" s="229">
        <v>1</v>
      </c>
      <c r="I177" s="230"/>
      <c r="J177" s="231">
        <f>ROUND(I177*H177,2)</f>
        <v>0</v>
      </c>
      <c r="K177" s="227" t="s">
        <v>233</v>
      </c>
      <c r="L177" s="43"/>
      <c r="M177" s="232" t="s">
        <v>1</v>
      </c>
      <c r="N177" s="233" t="s">
        <v>42</v>
      </c>
      <c r="O177" s="90"/>
      <c r="P177" s="234">
        <f>O177*H177</f>
        <v>0</v>
      </c>
      <c r="Q177" s="234">
        <v>0.0018</v>
      </c>
      <c r="R177" s="234">
        <f>Q177*H177</f>
        <v>0.0018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240</v>
      </c>
      <c r="AT177" s="236" t="s">
        <v>154</v>
      </c>
      <c r="AU177" s="236" t="s">
        <v>89</v>
      </c>
      <c r="AY177" s="16" t="s">
        <v>151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89</v>
      </c>
      <c r="BK177" s="237">
        <f>ROUND(I177*H177,2)</f>
        <v>0</v>
      </c>
      <c r="BL177" s="16" t="s">
        <v>240</v>
      </c>
      <c r="BM177" s="236" t="s">
        <v>1150</v>
      </c>
    </row>
    <row r="178" s="2" customFormat="1" ht="16.5" customHeight="1">
      <c r="A178" s="37"/>
      <c r="B178" s="38"/>
      <c r="C178" s="225" t="s">
        <v>453</v>
      </c>
      <c r="D178" s="225" t="s">
        <v>154</v>
      </c>
      <c r="E178" s="226" t="s">
        <v>1151</v>
      </c>
      <c r="F178" s="227" t="s">
        <v>1152</v>
      </c>
      <c r="G178" s="228" t="s">
        <v>403</v>
      </c>
      <c r="H178" s="229">
        <v>1</v>
      </c>
      <c r="I178" s="230"/>
      <c r="J178" s="231">
        <f>ROUND(I178*H178,2)</f>
        <v>0</v>
      </c>
      <c r="K178" s="227" t="s">
        <v>158</v>
      </c>
      <c r="L178" s="43"/>
      <c r="M178" s="232" t="s">
        <v>1</v>
      </c>
      <c r="N178" s="233" t="s">
        <v>42</v>
      </c>
      <c r="O178" s="90"/>
      <c r="P178" s="234">
        <f>O178*H178</f>
        <v>0</v>
      </c>
      <c r="Q178" s="234">
        <v>0.00042999999999999999</v>
      </c>
      <c r="R178" s="234">
        <f>Q178*H178</f>
        <v>0.00042999999999999999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240</v>
      </c>
      <c r="AT178" s="236" t="s">
        <v>154</v>
      </c>
      <c r="AU178" s="236" t="s">
        <v>89</v>
      </c>
      <c r="AY178" s="16" t="s">
        <v>151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89</v>
      </c>
      <c r="BK178" s="237">
        <f>ROUND(I178*H178,2)</f>
        <v>0</v>
      </c>
      <c r="BL178" s="16" t="s">
        <v>240</v>
      </c>
      <c r="BM178" s="236" t="s">
        <v>1153</v>
      </c>
    </row>
    <row r="179" s="2" customFormat="1" ht="21.75" customHeight="1">
      <c r="A179" s="37"/>
      <c r="B179" s="38"/>
      <c r="C179" s="225" t="s">
        <v>459</v>
      </c>
      <c r="D179" s="225" t="s">
        <v>154</v>
      </c>
      <c r="E179" s="226" t="s">
        <v>1154</v>
      </c>
      <c r="F179" s="227" t="s">
        <v>1155</v>
      </c>
      <c r="G179" s="228" t="s">
        <v>157</v>
      </c>
      <c r="H179" s="229">
        <v>1</v>
      </c>
      <c r="I179" s="230"/>
      <c r="J179" s="231">
        <f>ROUND(I179*H179,2)</f>
        <v>0</v>
      </c>
      <c r="K179" s="227" t="s">
        <v>233</v>
      </c>
      <c r="L179" s="43"/>
      <c r="M179" s="232" t="s">
        <v>1</v>
      </c>
      <c r="N179" s="233" t="s">
        <v>42</v>
      </c>
      <c r="O179" s="90"/>
      <c r="P179" s="234">
        <f>O179*H179</f>
        <v>0</v>
      </c>
      <c r="Q179" s="234">
        <v>4.0000000000000003E-05</v>
      </c>
      <c r="R179" s="234">
        <f>Q179*H179</f>
        <v>4.0000000000000003E-05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240</v>
      </c>
      <c r="AT179" s="236" t="s">
        <v>154</v>
      </c>
      <c r="AU179" s="236" t="s">
        <v>89</v>
      </c>
      <c r="AY179" s="16" t="s">
        <v>151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89</v>
      </c>
      <c r="BK179" s="237">
        <f>ROUND(I179*H179,2)</f>
        <v>0</v>
      </c>
      <c r="BL179" s="16" t="s">
        <v>240</v>
      </c>
      <c r="BM179" s="236" t="s">
        <v>1156</v>
      </c>
    </row>
    <row r="180" s="2" customFormat="1" ht="24.15" customHeight="1">
      <c r="A180" s="37"/>
      <c r="B180" s="38"/>
      <c r="C180" s="225" t="s">
        <v>465</v>
      </c>
      <c r="D180" s="225" t="s">
        <v>154</v>
      </c>
      <c r="E180" s="226" t="s">
        <v>1157</v>
      </c>
      <c r="F180" s="227" t="s">
        <v>1158</v>
      </c>
      <c r="G180" s="228" t="s">
        <v>403</v>
      </c>
      <c r="H180" s="229">
        <v>1</v>
      </c>
      <c r="I180" s="230"/>
      <c r="J180" s="231">
        <f>ROUND(I180*H180,2)</f>
        <v>0</v>
      </c>
      <c r="K180" s="227" t="s">
        <v>158</v>
      </c>
      <c r="L180" s="43"/>
      <c r="M180" s="232" t="s">
        <v>1</v>
      </c>
      <c r="N180" s="233" t="s">
        <v>42</v>
      </c>
      <c r="O180" s="90"/>
      <c r="P180" s="234">
        <f>O180*H180</f>
        <v>0</v>
      </c>
      <c r="Q180" s="234">
        <v>0.034680000000000002</v>
      </c>
      <c r="R180" s="234">
        <f>Q180*H180</f>
        <v>0.034680000000000002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240</v>
      </c>
      <c r="AT180" s="236" t="s">
        <v>154</v>
      </c>
      <c r="AU180" s="236" t="s">
        <v>89</v>
      </c>
      <c r="AY180" s="16" t="s">
        <v>151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89</v>
      </c>
      <c r="BK180" s="237">
        <f>ROUND(I180*H180,2)</f>
        <v>0</v>
      </c>
      <c r="BL180" s="16" t="s">
        <v>240</v>
      </c>
      <c r="BM180" s="236" t="s">
        <v>1159</v>
      </c>
    </row>
    <row r="181" s="2" customFormat="1" ht="16.5" customHeight="1">
      <c r="A181" s="37"/>
      <c r="B181" s="38"/>
      <c r="C181" s="225" t="s">
        <v>470</v>
      </c>
      <c r="D181" s="225" t="s">
        <v>154</v>
      </c>
      <c r="E181" s="226" t="s">
        <v>1160</v>
      </c>
      <c r="F181" s="227" t="s">
        <v>1161</v>
      </c>
      <c r="G181" s="228" t="s">
        <v>157</v>
      </c>
      <c r="H181" s="229">
        <v>1</v>
      </c>
      <c r="I181" s="230"/>
      <c r="J181" s="231">
        <f>ROUND(I181*H181,2)</f>
        <v>0</v>
      </c>
      <c r="K181" s="227" t="s">
        <v>233</v>
      </c>
      <c r="L181" s="43"/>
      <c r="M181" s="232" t="s">
        <v>1</v>
      </c>
      <c r="N181" s="233" t="s">
        <v>42</v>
      </c>
      <c r="O181" s="90"/>
      <c r="P181" s="234">
        <f>O181*H181</f>
        <v>0</v>
      </c>
      <c r="Q181" s="234">
        <v>0.030880000000000001</v>
      </c>
      <c r="R181" s="234">
        <f>Q181*H181</f>
        <v>0.030880000000000001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240</v>
      </c>
      <c r="AT181" s="236" t="s">
        <v>154</v>
      </c>
      <c r="AU181" s="236" t="s">
        <v>89</v>
      </c>
      <c r="AY181" s="16" t="s">
        <v>151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89</v>
      </c>
      <c r="BK181" s="237">
        <f>ROUND(I181*H181,2)</f>
        <v>0</v>
      </c>
      <c r="BL181" s="16" t="s">
        <v>240</v>
      </c>
      <c r="BM181" s="236" t="s">
        <v>1162</v>
      </c>
    </row>
    <row r="182" s="2" customFormat="1" ht="16.5" customHeight="1">
      <c r="A182" s="37"/>
      <c r="B182" s="38"/>
      <c r="C182" s="225" t="s">
        <v>476</v>
      </c>
      <c r="D182" s="225" t="s">
        <v>154</v>
      </c>
      <c r="E182" s="226" t="s">
        <v>1163</v>
      </c>
      <c r="F182" s="227" t="s">
        <v>1164</v>
      </c>
      <c r="G182" s="228" t="s">
        <v>403</v>
      </c>
      <c r="H182" s="229">
        <v>1</v>
      </c>
      <c r="I182" s="230"/>
      <c r="J182" s="231">
        <f>ROUND(I182*H182,2)</f>
        <v>0</v>
      </c>
      <c r="K182" s="227" t="s">
        <v>158</v>
      </c>
      <c r="L182" s="43"/>
      <c r="M182" s="232" t="s">
        <v>1</v>
      </c>
      <c r="N182" s="233" t="s">
        <v>42</v>
      </c>
      <c r="O182" s="90"/>
      <c r="P182" s="234">
        <f>O182*H182</f>
        <v>0</v>
      </c>
      <c r="Q182" s="234">
        <v>0.0058300000000000001</v>
      </c>
      <c r="R182" s="234">
        <f>Q182*H182</f>
        <v>0.0058300000000000001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240</v>
      </c>
      <c r="AT182" s="236" t="s">
        <v>154</v>
      </c>
      <c r="AU182" s="236" t="s">
        <v>89</v>
      </c>
      <c r="AY182" s="16" t="s">
        <v>151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89</v>
      </c>
      <c r="BK182" s="237">
        <f>ROUND(I182*H182,2)</f>
        <v>0</v>
      </c>
      <c r="BL182" s="16" t="s">
        <v>240</v>
      </c>
      <c r="BM182" s="236" t="s">
        <v>1165</v>
      </c>
    </row>
    <row r="183" s="2" customFormat="1" ht="24.15" customHeight="1">
      <c r="A183" s="37"/>
      <c r="B183" s="38"/>
      <c r="C183" s="225" t="s">
        <v>481</v>
      </c>
      <c r="D183" s="225" t="s">
        <v>154</v>
      </c>
      <c r="E183" s="226" t="s">
        <v>1166</v>
      </c>
      <c r="F183" s="227" t="s">
        <v>1167</v>
      </c>
      <c r="G183" s="228" t="s">
        <v>157</v>
      </c>
      <c r="H183" s="229">
        <v>1</v>
      </c>
      <c r="I183" s="230"/>
      <c r="J183" s="231">
        <f>ROUND(I183*H183,2)</f>
        <v>0</v>
      </c>
      <c r="K183" s="227" t="s">
        <v>233</v>
      </c>
      <c r="L183" s="43"/>
      <c r="M183" s="232" t="s">
        <v>1</v>
      </c>
      <c r="N183" s="233" t="s">
        <v>42</v>
      </c>
      <c r="O183" s="90"/>
      <c r="P183" s="234">
        <f>O183*H183</f>
        <v>0</v>
      </c>
      <c r="Q183" s="234">
        <v>0.030880000000000001</v>
      </c>
      <c r="R183" s="234">
        <f>Q183*H183</f>
        <v>0.030880000000000001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240</v>
      </c>
      <c r="AT183" s="236" t="s">
        <v>154</v>
      </c>
      <c r="AU183" s="236" t="s">
        <v>89</v>
      </c>
      <c r="AY183" s="16" t="s">
        <v>151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89</v>
      </c>
      <c r="BK183" s="237">
        <f>ROUND(I183*H183,2)</f>
        <v>0</v>
      </c>
      <c r="BL183" s="16" t="s">
        <v>240</v>
      </c>
      <c r="BM183" s="236" t="s">
        <v>1168</v>
      </c>
    </row>
    <row r="184" s="2" customFormat="1" ht="16.5" customHeight="1">
      <c r="A184" s="37"/>
      <c r="B184" s="38"/>
      <c r="C184" s="225" t="s">
        <v>487</v>
      </c>
      <c r="D184" s="225" t="s">
        <v>154</v>
      </c>
      <c r="E184" s="226" t="s">
        <v>1169</v>
      </c>
      <c r="F184" s="227" t="s">
        <v>1170</v>
      </c>
      <c r="G184" s="228" t="s">
        <v>403</v>
      </c>
      <c r="H184" s="229">
        <v>1</v>
      </c>
      <c r="I184" s="230"/>
      <c r="J184" s="231">
        <f>ROUND(I184*H184,2)</f>
        <v>0</v>
      </c>
      <c r="K184" s="227" t="s">
        <v>158</v>
      </c>
      <c r="L184" s="43"/>
      <c r="M184" s="232" t="s">
        <v>1</v>
      </c>
      <c r="N184" s="233" t="s">
        <v>42</v>
      </c>
      <c r="O184" s="90"/>
      <c r="P184" s="234">
        <f>O184*H184</f>
        <v>0</v>
      </c>
      <c r="Q184" s="234">
        <v>0.00017000000000000001</v>
      </c>
      <c r="R184" s="234">
        <f>Q184*H184</f>
        <v>0.00017000000000000001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240</v>
      </c>
      <c r="AT184" s="236" t="s">
        <v>154</v>
      </c>
      <c r="AU184" s="236" t="s">
        <v>89</v>
      </c>
      <c r="AY184" s="16" t="s">
        <v>151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89</v>
      </c>
      <c r="BK184" s="237">
        <f>ROUND(I184*H184,2)</f>
        <v>0</v>
      </c>
      <c r="BL184" s="16" t="s">
        <v>240</v>
      </c>
      <c r="BM184" s="236" t="s">
        <v>1171</v>
      </c>
    </row>
    <row r="185" s="2" customFormat="1" ht="24.15" customHeight="1">
      <c r="A185" s="37"/>
      <c r="B185" s="38"/>
      <c r="C185" s="225" t="s">
        <v>492</v>
      </c>
      <c r="D185" s="225" t="s">
        <v>154</v>
      </c>
      <c r="E185" s="226" t="s">
        <v>1172</v>
      </c>
      <c r="F185" s="227" t="s">
        <v>1173</v>
      </c>
      <c r="G185" s="228" t="s">
        <v>403</v>
      </c>
      <c r="H185" s="229">
        <v>1</v>
      </c>
      <c r="I185" s="230"/>
      <c r="J185" s="231">
        <f>ROUND(I185*H185,2)</f>
        <v>0</v>
      </c>
      <c r="K185" s="227" t="s">
        <v>158</v>
      </c>
      <c r="L185" s="43"/>
      <c r="M185" s="232" t="s">
        <v>1</v>
      </c>
      <c r="N185" s="233" t="s">
        <v>42</v>
      </c>
      <c r="O185" s="90"/>
      <c r="P185" s="234">
        <f>O185*H185</f>
        <v>0</v>
      </c>
      <c r="Q185" s="234">
        <v>0.0035400000000000002</v>
      </c>
      <c r="R185" s="234">
        <f>Q185*H185</f>
        <v>0.0035400000000000002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240</v>
      </c>
      <c r="AT185" s="236" t="s">
        <v>154</v>
      </c>
      <c r="AU185" s="236" t="s">
        <v>89</v>
      </c>
      <c r="AY185" s="16" t="s">
        <v>151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89</v>
      </c>
      <c r="BK185" s="237">
        <f>ROUND(I185*H185,2)</f>
        <v>0</v>
      </c>
      <c r="BL185" s="16" t="s">
        <v>240</v>
      </c>
      <c r="BM185" s="236" t="s">
        <v>1174</v>
      </c>
    </row>
    <row r="186" s="2" customFormat="1" ht="16.5" customHeight="1">
      <c r="A186" s="37"/>
      <c r="B186" s="38"/>
      <c r="C186" s="225" t="s">
        <v>498</v>
      </c>
      <c r="D186" s="225" t="s">
        <v>154</v>
      </c>
      <c r="E186" s="226" t="s">
        <v>1175</v>
      </c>
      <c r="F186" s="227" t="s">
        <v>1176</v>
      </c>
      <c r="G186" s="228" t="s">
        <v>157</v>
      </c>
      <c r="H186" s="229">
        <v>1</v>
      </c>
      <c r="I186" s="230"/>
      <c r="J186" s="231">
        <f>ROUND(I186*H186,2)</f>
        <v>0</v>
      </c>
      <c r="K186" s="227" t="s">
        <v>158</v>
      </c>
      <c r="L186" s="43"/>
      <c r="M186" s="232" t="s">
        <v>1</v>
      </c>
      <c r="N186" s="233" t="s">
        <v>42</v>
      </c>
      <c r="O186" s="90"/>
      <c r="P186" s="234">
        <f>O186*H186</f>
        <v>0</v>
      </c>
      <c r="Q186" s="234">
        <v>0.00012</v>
      </c>
      <c r="R186" s="234">
        <f>Q186*H186</f>
        <v>0.00012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240</v>
      </c>
      <c r="AT186" s="236" t="s">
        <v>154</v>
      </c>
      <c r="AU186" s="236" t="s">
        <v>89</v>
      </c>
      <c r="AY186" s="16" t="s">
        <v>151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89</v>
      </c>
      <c r="BK186" s="237">
        <f>ROUND(I186*H186,2)</f>
        <v>0</v>
      </c>
      <c r="BL186" s="16" t="s">
        <v>240</v>
      </c>
      <c r="BM186" s="236" t="s">
        <v>1177</v>
      </c>
    </row>
    <row r="187" s="2" customFormat="1" ht="24.15" customHeight="1">
      <c r="A187" s="37"/>
      <c r="B187" s="38"/>
      <c r="C187" s="225" t="s">
        <v>503</v>
      </c>
      <c r="D187" s="225" t="s">
        <v>154</v>
      </c>
      <c r="E187" s="226" t="s">
        <v>1178</v>
      </c>
      <c r="F187" s="227" t="s">
        <v>1179</v>
      </c>
      <c r="G187" s="228" t="s">
        <v>172</v>
      </c>
      <c r="H187" s="229">
        <v>0.23400000000000001</v>
      </c>
      <c r="I187" s="230"/>
      <c r="J187" s="231">
        <f>ROUND(I187*H187,2)</f>
        <v>0</v>
      </c>
      <c r="K187" s="227" t="s">
        <v>158</v>
      </c>
      <c r="L187" s="43"/>
      <c r="M187" s="232" t="s">
        <v>1</v>
      </c>
      <c r="N187" s="233" t="s">
        <v>42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240</v>
      </c>
      <c r="AT187" s="236" t="s">
        <v>154</v>
      </c>
      <c r="AU187" s="236" t="s">
        <v>89</v>
      </c>
      <c r="AY187" s="16" t="s">
        <v>151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89</v>
      </c>
      <c r="BK187" s="237">
        <f>ROUND(I187*H187,2)</f>
        <v>0</v>
      </c>
      <c r="BL187" s="16" t="s">
        <v>240</v>
      </c>
      <c r="BM187" s="236" t="s">
        <v>1180</v>
      </c>
    </row>
    <row r="188" s="12" customFormat="1" ht="22.8" customHeight="1">
      <c r="A188" s="12"/>
      <c r="B188" s="209"/>
      <c r="C188" s="210"/>
      <c r="D188" s="211" t="s">
        <v>75</v>
      </c>
      <c r="E188" s="223" t="s">
        <v>1181</v>
      </c>
      <c r="F188" s="223" t="s">
        <v>1182</v>
      </c>
      <c r="G188" s="210"/>
      <c r="H188" s="210"/>
      <c r="I188" s="213"/>
      <c r="J188" s="224">
        <f>BK188</f>
        <v>0</v>
      </c>
      <c r="K188" s="210"/>
      <c r="L188" s="215"/>
      <c r="M188" s="216"/>
      <c r="N188" s="217"/>
      <c r="O188" s="217"/>
      <c r="P188" s="218">
        <f>SUM(P189:P191)</f>
        <v>0</v>
      </c>
      <c r="Q188" s="217"/>
      <c r="R188" s="218">
        <f>SUM(R189:R191)</f>
        <v>0.0091999999999999998</v>
      </c>
      <c r="S188" s="217"/>
      <c r="T188" s="219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0" t="s">
        <v>89</v>
      </c>
      <c r="AT188" s="221" t="s">
        <v>75</v>
      </c>
      <c r="AU188" s="221" t="s">
        <v>83</v>
      </c>
      <c r="AY188" s="220" t="s">
        <v>151</v>
      </c>
      <c r="BK188" s="222">
        <f>SUM(BK189:BK191)</f>
        <v>0</v>
      </c>
    </row>
    <row r="189" s="2" customFormat="1" ht="33" customHeight="1">
      <c r="A189" s="37"/>
      <c r="B189" s="38"/>
      <c r="C189" s="225" t="s">
        <v>508</v>
      </c>
      <c r="D189" s="225" t="s">
        <v>154</v>
      </c>
      <c r="E189" s="226" t="s">
        <v>1183</v>
      </c>
      <c r="F189" s="227" t="s">
        <v>1184</v>
      </c>
      <c r="G189" s="228" t="s">
        <v>403</v>
      </c>
      <c r="H189" s="229">
        <v>1</v>
      </c>
      <c r="I189" s="230"/>
      <c r="J189" s="231">
        <f>ROUND(I189*H189,2)</f>
        <v>0</v>
      </c>
      <c r="K189" s="227" t="s">
        <v>158</v>
      </c>
      <c r="L189" s="43"/>
      <c r="M189" s="232" t="s">
        <v>1</v>
      </c>
      <c r="N189" s="233" t="s">
        <v>42</v>
      </c>
      <c r="O189" s="90"/>
      <c r="P189" s="234">
        <f>O189*H189</f>
        <v>0</v>
      </c>
      <c r="Q189" s="234">
        <v>0.0091999999999999998</v>
      </c>
      <c r="R189" s="234">
        <f>Q189*H189</f>
        <v>0.0091999999999999998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240</v>
      </c>
      <c r="AT189" s="236" t="s">
        <v>154</v>
      </c>
      <c r="AU189" s="236" t="s">
        <v>89</v>
      </c>
      <c r="AY189" s="16" t="s">
        <v>151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89</v>
      </c>
      <c r="BK189" s="237">
        <f>ROUND(I189*H189,2)</f>
        <v>0</v>
      </c>
      <c r="BL189" s="16" t="s">
        <v>240</v>
      </c>
      <c r="BM189" s="236" t="s">
        <v>1185</v>
      </c>
    </row>
    <row r="190" s="2" customFormat="1" ht="24.15" customHeight="1">
      <c r="A190" s="37"/>
      <c r="B190" s="38"/>
      <c r="C190" s="225" t="s">
        <v>513</v>
      </c>
      <c r="D190" s="225" t="s">
        <v>154</v>
      </c>
      <c r="E190" s="226" t="s">
        <v>1186</v>
      </c>
      <c r="F190" s="227" t="s">
        <v>1187</v>
      </c>
      <c r="G190" s="228" t="s">
        <v>403</v>
      </c>
      <c r="H190" s="229">
        <v>1</v>
      </c>
      <c r="I190" s="230"/>
      <c r="J190" s="231">
        <f>ROUND(I190*H190,2)</f>
        <v>0</v>
      </c>
      <c r="K190" s="227" t="s">
        <v>158</v>
      </c>
      <c r="L190" s="43"/>
      <c r="M190" s="232" t="s">
        <v>1</v>
      </c>
      <c r="N190" s="233" t="s">
        <v>42</v>
      </c>
      <c r="O190" s="90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240</v>
      </c>
      <c r="AT190" s="236" t="s">
        <v>154</v>
      </c>
      <c r="AU190" s="236" t="s">
        <v>89</v>
      </c>
      <c r="AY190" s="16" t="s">
        <v>151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89</v>
      </c>
      <c r="BK190" s="237">
        <f>ROUND(I190*H190,2)</f>
        <v>0</v>
      </c>
      <c r="BL190" s="16" t="s">
        <v>240</v>
      </c>
      <c r="BM190" s="236" t="s">
        <v>1188</v>
      </c>
    </row>
    <row r="191" s="2" customFormat="1" ht="24.15" customHeight="1">
      <c r="A191" s="37"/>
      <c r="B191" s="38"/>
      <c r="C191" s="225" t="s">
        <v>519</v>
      </c>
      <c r="D191" s="225" t="s">
        <v>154</v>
      </c>
      <c r="E191" s="226" t="s">
        <v>1189</v>
      </c>
      <c r="F191" s="227" t="s">
        <v>1190</v>
      </c>
      <c r="G191" s="228" t="s">
        <v>172</v>
      </c>
      <c r="H191" s="229">
        <v>0.0089999999999999993</v>
      </c>
      <c r="I191" s="230"/>
      <c r="J191" s="231">
        <f>ROUND(I191*H191,2)</f>
        <v>0</v>
      </c>
      <c r="K191" s="227" t="s">
        <v>158</v>
      </c>
      <c r="L191" s="43"/>
      <c r="M191" s="232" t="s">
        <v>1</v>
      </c>
      <c r="N191" s="233" t="s">
        <v>42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240</v>
      </c>
      <c r="AT191" s="236" t="s">
        <v>154</v>
      </c>
      <c r="AU191" s="236" t="s">
        <v>89</v>
      </c>
      <c r="AY191" s="16" t="s">
        <v>151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89</v>
      </c>
      <c r="BK191" s="237">
        <f>ROUND(I191*H191,2)</f>
        <v>0</v>
      </c>
      <c r="BL191" s="16" t="s">
        <v>240</v>
      </c>
      <c r="BM191" s="236" t="s">
        <v>1191</v>
      </c>
    </row>
    <row r="192" s="12" customFormat="1" ht="22.8" customHeight="1">
      <c r="A192" s="12"/>
      <c r="B192" s="209"/>
      <c r="C192" s="210"/>
      <c r="D192" s="211" t="s">
        <v>75</v>
      </c>
      <c r="E192" s="223" t="s">
        <v>1192</v>
      </c>
      <c r="F192" s="223" t="s">
        <v>1193</v>
      </c>
      <c r="G192" s="210"/>
      <c r="H192" s="210"/>
      <c r="I192" s="213"/>
      <c r="J192" s="224">
        <f>BK192</f>
        <v>0</v>
      </c>
      <c r="K192" s="210"/>
      <c r="L192" s="215"/>
      <c r="M192" s="216"/>
      <c r="N192" s="217"/>
      <c r="O192" s="217"/>
      <c r="P192" s="218">
        <f>SUM(P193:P196)</f>
        <v>0</v>
      </c>
      <c r="Q192" s="217"/>
      <c r="R192" s="218">
        <f>SUM(R193:R196)</f>
        <v>0.1472</v>
      </c>
      <c r="S192" s="217"/>
      <c r="T192" s="219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0" t="s">
        <v>89</v>
      </c>
      <c r="AT192" s="221" t="s">
        <v>75</v>
      </c>
      <c r="AU192" s="221" t="s">
        <v>83</v>
      </c>
      <c r="AY192" s="220" t="s">
        <v>151</v>
      </c>
      <c r="BK192" s="222">
        <f>SUM(BK193:BK196)</f>
        <v>0</v>
      </c>
    </row>
    <row r="193" s="2" customFormat="1" ht="33" customHeight="1">
      <c r="A193" s="37"/>
      <c r="B193" s="38"/>
      <c r="C193" s="225" t="s">
        <v>256</v>
      </c>
      <c r="D193" s="225" t="s">
        <v>154</v>
      </c>
      <c r="E193" s="226" t="s">
        <v>1194</v>
      </c>
      <c r="F193" s="227" t="s">
        <v>1195</v>
      </c>
      <c r="G193" s="228" t="s">
        <v>397</v>
      </c>
      <c r="H193" s="229">
        <v>16</v>
      </c>
      <c r="I193" s="230"/>
      <c r="J193" s="231">
        <f>ROUND(I193*H193,2)</f>
        <v>0</v>
      </c>
      <c r="K193" s="227" t="s">
        <v>233</v>
      </c>
      <c r="L193" s="43"/>
      <c r="M193" s="232" t="s">
        <v>1</v>
      </c>
      <c r="N193" s="233" t="s">
        <v>42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240</v>
      </c>
      <c r="AT193" s="236" t="s">
        <v>154</v>
      </c>
      <c r="AU193" s="236" t="s">
        <v>89</v>
      </c>
      <c r="AY193" s="16" t="s">
        <v>151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89</v>
      </c>
      <c r="BK193" s="237">
        <f>ROUND(I193*H193,2)</f>
        <v>0</v>
      </c>
      <c r="BL193" s="16" t="s">
        <v>240</v>
      </c>
      <c r="BM193" s="236" t="s">
        <v>1196</v>
      </c>
    </row>
    <row r="194" s="2" customFormat="1" ht="16.5" customHeight="1">
      <c r="A194" s="37"/>
      <c r="B194" s="38"/>
      <c r="C194" s="225" t="s">
        <v>526</v>
      </c>
      <c r="D194" s="225" t="s">
        <v>154</v>
      </c>
      <c r="E194" s="226" t="s">
        <v>1192</v>
      </c>
      <c r="F194" s="227" t="s">
        <v>1197</v>
      </c>
      <c r="G194" s="228" t="s">
        <v>397</v>
      </c>
      <c r="H194" s="229">
        <v>16</v>
      </c>
      <c r="I194" s="230"/>
      <c r="J194" s="231">
        <f>ROUND(I194*H194,2)</f>
        <v>0</v>
      </c>
      <c r="K194" s="227" t="s">
        <v>233</v>
      </c>
      <c r="L194" s="43"/>
      <c r="M194" s="232" t="s">
        <v>1</v>
      </c>
      <c r="N194" s="233" t="s">
        <v>42</v>
      </c>
      <c r="O194" s="90"/>
      <c r="P194" s="234">
        <f>O194*H194</f>
        <v>0</v>
      </c>
      <c r="Q194" s="234">
        <v>0.0091999999999999998</v>
      </c>
      <c r="R194" s="234">
        <f>Q194*H194</f>
        <v>0.1472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240</v>
      </c>
      <c r="AT194" s="236" t="s">
        <v>154</v>
      </c>
      <c r="AU194" s="236" t="s">
        <v>89</v>
      </c>
      <c r="AY194" s="16" t="s">
        <v>151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89</v>
      </c>
      <c r="BK194" s="237">
        <f>ROUND(I194*H194,2)</f>
        <v>0</v>
      </c>
      <c r="BL194" s="16" t="s">
        <v>240</v>
      </c>
      <c r="BM194" s="236" t="s">
        <v>1198</v>
      </c>
    </row>
    <row r="195" s="2" customFormat="1" ht="16.5" customHeight="1">
      <c r="A195" s="37"/>
      <c r="B195" s="38"/>
      <c r="C195" s="225" t="s">
        <v>344</v>
      </c>
      <c r="D195" s="225" t="s">
        <v>154</v>
      </c>
      <c r="E195" s="226" t="s">
        <v>1199</v>
      </c>
      <c r="F195" s="227" t="s">
        <v>1200</v>
      </c>
      <c r="G195" s="228" t="s">
        <v>397</v>
      </c>
      <c r="H195" s="229">
        <v>8</v>
      </c>
      <c r="I195" s="230"/>
      <c r="J195" s="231">
        <f>ROUND(I195*H195,2)</f>
        <v>0</v>
      </c>
      <c r="K195" s="227" t="s">
        <v>233</v>
      </c>
      <c r="L195" s="43"/>
      <c r="M195" s="232" t="s">
        <v>1</v>
      </c>
      <c r="N195" s="233" t="s">
        <v>42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159</v>
      </c>
      <c r="AT195" s="236" t="s">
        <v>154</v>
      </c>
      <c r="AU195" s="236" t="s">
        <v>89</v>
      </c>
      <c r="AY195" s="16" t="s">
        <v>151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89</v>
      </c>
      <c r="BK195" s="237">
        <f>ROUND(I195*H195,2)</f>
        <v>0</v>
      </c>
      <c r="BL195" s="16" t="s">
        <v>159</v>
      </c>
      <c r="BM195" s="236" t="s">
        <v>1201</v>
      </c>
    </row>
    <row r="196" s="2" customFormat="1" ht="16.5" customHeight="1">
      <c r="A196" s="37"/>
      <c r="B196" s="38"/>
      <c r="C196" s="225" t="s">
        <v>534</v>
      </c>
      <c r="D196" s="225" t="s">
        <v>154</v>
      </c>
      <c r="E196" s="226" t="s">
        <v>1202</v>
      </c>
      <c r="F196" s="227" t="s">
        <v>1203</v>
      </c>
      <c r="G196" s="228" t="s">
        <v>397</v>
      </c>
      <c r="H196" s="229">
        <v>4</v>
      </c>
      <c r="I196" s="230"/>
      <c r="J196" s="231">
        <f>ROUND(I196*H196,2)</f>
        <v>0</v>
      </c>
      <c r="K196" s="227" t="s">
        <v>233</v>
      </c>
      <c r="L196" s="43"/>
      <c r="M196" s="274" t="s">
        <v>1</v>
      </c>
      <c r="N196" s="275" t="s">
        <v>42</v>
      </c>
      <c r="O196" s="276"/>
      <c r="P196" s="277">
        <f>O196*H196</f>
        <v>0</v>
      </c>
      <c r="Q196" s="277">
        <v>0</v>
      </c>
      <c r="R196" s="277">
        <f>Q196*H196</f>
        <v>0</v>
      </c>
      <c r="S196" s="277">
        <v>0</v>
      </c>
      <c r="T196" s="27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159</v>
      </c>
      <c r="AT196" s="236" t="s">
        <v>154</v>
      </c>
      <c r="AU196" s="236" t="s">
        <v>89</v>
      </c>
      <c r="AY196" s="16" t="s">
        <v>151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89</v>
      </c>
      <c r="BK196" s="237">
        <f>ROUND(I196*H196,2)</f>
        <v>0</v>
      </c>
      <c r="BL196" s="16" t="s">
        <v>159</v>
      </c>
      <c r="BM196" s="236" t="s">
        <v>1204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fPb7xn7Pz+0dB3DngoPSMj1+N4xmiNiTzSZlJUC974KWNMj6lTLeoIcG/CnJOUn5QMqRwC8j4kl/DIpqdfX2jA==" hashValue="TOW57SBtQzqA6NiTlJu6mAH4JVDZoSerzyiKhJ4F0BOdoptkxlgu4K/4PtKkECPxGWR3FN975wLsK5L2Dmz1QQ==" algorithmName="SHA-512" password="CC35"/>
  <autoFilter ref="C125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83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Kosov u Jihlavy čp 9 , Oprava bytové jednotky č.1 - aktualizace ceny 2023</v>
      </c>
      <c r="F7" s="149"/>
      <c r="G7" s="149"/>
      <c r="H7" s="149"/>
      <c r="L7" s="19"/>
    </row>
    <row r="8" s="1" customFormat="1" ht="12" customHeight="1">
      <c r="B8" s="19"/>
      <c r="D8" s="149" t="s">
        <v>105</v>
      </c>
      <c r="L8" s="19"/>
    </row>
    <row r="9" s="2" customFormat="1" ht="16.5" customHeight="1">
      <c r="A9" s="37"/>
      <c r="B9" s="43"/>
      <c r="C9" s="37"/>
      <c r="D9" s="37"/>
      <c r="E9" s="150" t="s">
        <v>106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1205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11. 1. 2023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26</v>
      </c>
      <c r="F17" s="37"/>
      <c r="G17" s="37"/>
      <c r="H17" s="37"/>
      <c r="I17" s="149" t="s">
        <v>27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28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30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49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33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1206</v>
      </c>
      <c r="F26" s="37"/>
      <c r="G26" s="37"/>
      <c r="H26" s="37"/>
      <c r="I26" s="149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ROUND(J171,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ROUND((SUM(BE171:BE299)),  2)</f>
        <v>0</v>
      </c>
      <c r="G35" s="37"/>
      <c r="H35" s="37"/>
      <c r="I35" s="163">
        <v>0.20999999999999999</v>
      </c>
      <c r="J35" s="162">
        <f>ROUND(((SUM(BE171:BE299))*I35),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42</v>
      </c>
      <c r="F36" s="162">
        <f>ROUND((SUM(BF171:BF299)),  2)</f>
        <v>0</v>
      </c>
      <c r="G36" s="37"/>
      <c r="H36" s="37"/>
      <c r="I36" s="163">
        <v>0.14999999999999999</v>
      </c>
      <c r="J36" s="162">
        <f>ROUND(((SUM(BF171:BF299))*I36),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ROUND((SUM(BG171:BG299)),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ROUND((SUM(BH171:BH299)),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ROUND((SUM(BI171:BI299)),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Kosov u Jihlavy čp 9 , Oprava bytové jednotky č.1 - aktualizace ceny 2023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106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D1_01_4c - Silnoproudá elektrotechnika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Kosov u Jihlavy</v>
      </c>
      <c r="G91" s="39"/>
      <c r="H91" s="39"/>
      <c r="I91" s="31" t="s">
        <v>22</v>
      </c>
      <c r="J91" s="78" t="str">
        <f>IF(J14="","",J14)</f>
        <v>11. 1. 2023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Statutární město Jihlava</v>
      </c>
      <c r="G93" s="39"/>
      <c r="H93" s="39"/>
      <c r="I93" s="31" t="s">
        <v>30</v>
      </c>
      <c r="J93" s="35" t="str">
        <f>E23</f>
        <v>Zdeněk Vincenc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31" t="s">
        <v>33</v>
      </c>
      <c r="J94" s="35" t="str">
        <f>E26</f>
        <v>Ing. Pecina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110</v>
      </c>
      <c r="D96" s="184"/>
      <c r="E96" s="184"/>
      <c r="F96" s="184"/>
      <c r="G96" s="184"/>
      <c r="H96" s="184"/>
      <c r="I96" s="184"/>
      <c r="J96" s="185" t="s">
        <v>111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112</v>
      </c>
      <c r="D98" s="39"/>
      <c r="E98" s="39"/>
      <c r="F98" s="39"/>
      <c r="G98" s="39"/>
      <c r="H98" s="39"/>
      <c r="I98" s="39"/>
      <c r="J98" s="109">
        <f>J171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113</v>
      </c>
    </row>
    <row r="99" s="9" customFormat="1" ht="24.96" customHeight="1">
      <c r="A99" s="9"/>
      <c r="B99" s="187"/>
      <c r="C99" s="188"/>
      <c r="D99" s="189" t="s">
        <v>1207</v>
      </c>
      <c r="E99" s="190"/>
      <c r="F99" s="190"/>
      <c r="G99" s="190"/>
      <c r="H99" s="190"/>
      <c r="I99" s="190"/>
      <c r="J99" s="191">
        <f>J172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1208</v>
      </c>
      <c r="E100" s="190"/>
      <c r="F100" s="190"/>
      <c r="G100" s="190"/>
      <c r="H100" s="190"/>
      <c r="I100" s="190"/>
      <c r="J100" s="191">
        <f>J182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3"/>
      <c r="C101" s="132"/>
      <c r="D101" s="194" t="s">
        <v>1209</v>
      </c>
      <c r="E101" s="195"/>
      <c r="F101" s="195"/>
      <c r="G101" s="195"/>
      <c r="H101" s="195"/>
      <c r="I101" s="195"/>
      <c r="J101" s="196">
        <f>J183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3"/>
      <c r="C102" s="132"/>
      <c r="D102" s="194" t="s">
        <v>1210</v>
      </c>
      <c r="E102" s="195"/>
      <c r="F102" s="195"/>
      <c r="G102" s="195"/>
      <c r="H102" s="195"/>
      <c r="I102" s="195"/>
      <c r="J102" s="196">
        <f>J184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3"/>
      <c r="C103" s="132"/>
      <c r="D103" s="194" t="s">
        <v>1211</v>
      </c>
      <c r="E103" s="195"/>
      <c r="F103" s="195"/>
      <c r="G103" s="195"/>
      <c r="H103" s="195"/>
      <c r="I103" s="195"/>
      <c r="J103" s="196">
        <f>J186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3"/>
      <c r="C104" s="132"/>
      <c r="D104" s="194" t="s">
        <v>1212</v>
      </c>
      <c r="E104" s="195"/>
      <c r="F104" s="195"/>
      <c r="G104" s="195"/>
      <c r="H104" s="195"/>
      <c r="I104" s="195"/>
      <c r="J104" s="196">
        <f>J191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3"/>
      <c r="C105" s="132"/>
      <c r="D105" s="194" t="s">
        <v>1213</v>
      </c>
      <c r="E105" s="195"/>
      <c r="F105" s="195"/>
      <c r="G105" s="195"/>
      <c r="H105" s="195"/>
      <c r="I105" s="195"/>
      <c r="J105" s="196">
        <f>J193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3"/>
      <c r="C106" s="132"/>
      <c r="D106" s="194" t="s">
        <v>1214</v>
      </c>
      <c r="E106" s="195"/>
      <c r="F106" s="195"/>
      <c r="G106" s="195"/>
      <c r="H106" s="195"/>
      <c r="I106" s="195"/>
      <c r="J106" s="196">
        <f>J197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93"/>
      <c r="C107" s="132"/>
      <c r="D107" s="194" t="s">
        <v>1215</v>
      </c>
      <c r="E107" s="195"/>
      <c r="F107" s="195"/>
      <c r="G107" s="195"/>
      <c r="H107" s="195"/>
      <c r="I107" s="195"/>
      <c r="J107" s="196">
        <f>J201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93"/>
      <c r="C108" s="132"/>
      <c r="D108" s="194" t="s">
        <v>1216</v>
      </c>
      <c r="E108" s="195"/>
      <c r="F108" s="195"/>
      <c r="G108" s="195"/>
      <c r="H108" s="195"/>
      <c r="I108" s="195"/>
      <c r="J108" s="196">
        <f>J204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93"/>
      <c r="C109" s="132"/>
      <c r="D109" s="194" t="s">
        <v>1217</v>
      </c>
      <c r="E109" s="195"/>
      <c r="F109" s="195"/>
      <c r="G109" s="195"/>
      <c r="H109" s="195"/>
      <c r="I109" s="195"/>
      <c r="J109" s="196">
        <f>J210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93"/>
      <c r="C110" s="132"/>
      <c r="D110" s="194" t="s">
        <v>1218</v>
      </c>
      <c r="E110" s="195"/>
      <c r="F110" s="195"/>
      <c r="G110" s="195"/>
      <c r="H110" s="195"/>
      <c r="I110" s="195"/>
      <c r="J110" s="196">
        <f>J213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3"/>
      <c r="C111" s="132"/>
      <c r="D111" s="194" t="s">
        <v>1219</v>
      </c>
      <c r="E111" s="195"/>
      <c r="F111" s="195"/>
      <c r="G111" s="195"/>
      <c r="H111" s="195"/>
      <c r="I111" s="195"/>
      <c r="J111" s="196">
        <f>J216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93"/>
      <c r="C112" s="132"/>
      <c r="D112" s="194" t="s">
        <v>1220</v>
      </c>
      <c r="E112" s="195"/>
      <c r="F112" s="195"/>
      <c r="G112" s="195"/>
      <c r="H112" s="195"/>
      <c r="I112" s="195"/>
      <c r="J112" s="196">
        <f>J218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3"/>
      <c r="C113" s="132"/>
      <c r="D113" s="194" t="s">
        <v>1221</v>
      </c>
      <c r="E113" s="195"/>
      <c r="F113" s="195"/>
      <c r="G113" s="195"/>
      <c r="H113" s="195"/>
      <c r="I113" s="195"/>
      <c r="J113" s="196">
        <f>J222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3"/>
      <c r="C114" s="132"/>
      <c r="D114" s="194" t="s">
        <v>1222</v>
      </c>
      <c r="E114" s="195"/>
      <c r="F114" s="195"/>
      <c r="G114" s="195"/>
      <c r="H114" s="195"/>
      <c r="I114" s="195"/>
      <c r="J114" s="196">
        <f>J225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93"/>
      <c r="C115" s="132"/>
      <c r="D115" s="194" t="s">
        <v>1223</v>
      </c>
      <c r="E115" s="195"/>
      <c r="F115" s="195"/>
      <c r="G115" s="195"/>
      <c r="H115" s="195"/>
      <c r="I115" s="195"/>
      <c r="J115" s="196">
        <f>J230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93"/>
      <c r="C116" s="132"/>
      <c r="D116" s="194" t="s">
        <v>1224</v>
      </c>
      <c r="E116" s="195"/>
      <c r="F116" s="195"/>
      <c r="G116" s="195"/>
      <c r="H116" s="195"/>
      <c r="I116" s="195"/>
      <c r="J116" s="196">
        <f>J232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4.88" customHeight="1">
      <c r="A117" s="10"/>
      <c r="B117" s="193"/>
      <c r="C117" s="132"/>
      <c r="D117" s="194" t="s">
        <v>1225</v>
      </c>
      <c r="E117" s="195"/>
      <c r="F117" s="195"/>
      <c r="G117" s="195"/>
      <c r="H117" s="195"/>
      <c r="I117" s="195"/>
      <c r="J117" s="196">
        <f>J235</f>
        <v>0</v>
      </c>
      <c r="K117" s="132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193"/>
      <c r="C118" s="132"/>
      <c r="D118" s="194" t="s">
        <v>1226</v>
      </c>
      <c r="E118" s="195"/>
      <c r="F118" s="195"/>
      <c r="G118" s="195"/>
      <c r="H118" s="195"/>
      <c r="I118" s="195"/>
      <c r="J118" s="196">
        <f>J237</f>
        <v>0</v>
      </c>
      <c r="K118" s="132"/>
      <c r="L118" s="19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93"/>
      <c r="C119" s="132"/>
      <c r="D119" s="194" t="s">
        <v>1227</v>
      </c>
      <c r="E119" s="195"/>
      <c r="F119" s="195"/>
      <c r="G119" s="195"/>
      <c r="H119" s="195"/>
      <c r="I119" s="195"/>
      <c r="J119" s="196">
        <f>J239</f>
        <v>0</v>
      </c>
      <c r="K119" s="132"/>
      <c r="L119" s="19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4.88" customHeight="1">
      <c r="A120" s="10"/>
      <c r="B120" s="193"/>
      <c r="C120" s="132"/>
      <c r="D120" s="194" t="s">
        <v>1228</v>
      </c>
      <c r="E120" s="195"/>
      <c r="F120" s="195"/>
      <c r="G120" s="195"/>
      <c r="H120" s="195"/>
      <c r="I120" s="195"/>
      <c r="J120" s="196">
        <f>J241</f>
        <v>0</v>
      </c>
      <c r="K120" s="132"/>
      <c r="L120" s="19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4.88" customHeight="1">
      <c r="A121" s="10"/>
      <c r="B121" s="193"/>
      <c r="C121" s="132"/>
      <c r="D121" s="194" t="s">
        <v>1229</v>
      </c>
      <c r="E121" s="195"/>
      <c r="F121" s="195"/>
      <c r="G121" s="195"/>
      <c r="H121" s="195"/>
      <c r="I121" s="195"/>
      <c r="J121" s="196">
        <f>J243</f>
        <v>0</v>
      </c>
      <c r="K121" s="132"/>
      <c r="L121" s="19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4.88" customHeight="1">
      <c r="A122" s="10"/>
      <c r="B122" s="193"/>
      <c r="C122" s="132"/>
      <c r="D122" s="194" t="s">
        <v>1230</v>
      </c>
      <c r="E122" s="195"/>
      <c r="F122" s="195"/>
      <c r="G122" s="195"/>
      <c r="H122" s="195"/>
      <c r="I122" s="195"/>
      <c r="J122" s="196">
        <f>J247</f>
        <v>0</v>
      </c>
      <c r="K122" s="132"/>
      <c r="L122" s="19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4.88" customHeight="1">
      <c r="A123" s="10"/>
      <c r="B123" s="193"/>
      <c r="C123" s="132"/>
      <c r="D123" s="194" t="s">
        <v>1231</v>
      </c>
      <c r="E123" s="195"/>
      <c r="F123" s="195"/>
      <c r="G123" s="195"/>
      <c r="H123" s="195"/>
      <c r="I123" s="195"/>
      <c r="J123" s="196">
        <f>J249</f>
        <v>0</v>
      </c>
      <c r="K123" s="132"/>
      <c r="L123" s="19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4.88" customHeight="1">
      <c r="A124" s="10"/>
      <c r="B124" s="193"/>
      <c r="C124" s="132"/>
      <c r="D124" s="194" t="s">
        <v>1232</v>
      </c>
      <c r="E124" s="195"/>
      <c r="F124" s="195"/>
      <c r="G124" s="195"/>
      <c r="H124" s="195"/>
      <c r="I124" s="195"/>
      <c r="J124" s="196">
        <f>J251</f>
        <v>0</v>
      </c>
      <c r="K124" s="132"/>
      <c r="L124" s="19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4.88" customHeight="1">
      <c r="A125" s="10"/>
      <c r="B125" s="193"/>
      <c r="C125" s="132"/>
      <c r="D125" s="194" t="s">
        <v>1233</v>
      </c>
      <c r="E125" s="195"/>
      <c r="F125" s="195"/>
      <c r="G125" s="195"/>
      <c r="H125" s="195"/>
      <c r="I125" s="195"/>
      <c r="J125" s="196">
        <f>J253</f>
        <v>0</v>
      </c>
      <c r="K125" s="132"/>
      <c r="L125" s="19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4.88" customHeight="1">
      <c r="A126" s="10"/>
      <c r="B126" s="193"/>
      <c r="C126" s="132"/>
      <c r="D126" s="194" t="s">
        <v>1234</v>
      </c>
      <c r="E126" s="195"/>
      <c r="F126" s="195"/>
      <c r="G126" s="195"/>
      <c r="H126" s="195"/>
      <c r="I126" s="195"/>
      <c r="J126" s="196">
        <f>J255</f>
        <v>0</v>
      </c>
      <c r="K126" s="132"/>
      <c r="L126" s="19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3"/>
      <c r="C127" s="132"/>
      <c r="D127" s="194" t="s">
        <v>1235</v>
      </c>
      <c r="E127" s="195"/>
      <c r="F127" s="195"/>
      <c r="G127" s="195"/>
      <c r="H127" s="195"/>
      <c r="I127" s="195"/>
      <c r="J127" s="196">
        <f>J257</f>
        <v>0</v>
      </c>
      <c r="K127" s="132"/>
      <c r="L127" s="19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4.88" customHeight="1">
      <c r="A128" s="10"/>
      <c r="B128" s="193"/>
      <c r="C128" s="132"/>
      <c r="D128" s="194" t="s">
        <v>1210</v>
      </c>
      <c r="E128" s="195"/>
      <c r="F128" s="195"/>
      <c r="G128" s="195"/>
      <c r="H128" s="195"/>
      <c r="I128" s="195"/>
      <c r="J128" s="196">
        <f>J258</f>
        <v>0</v>
      </c>
      <c r="K128" s="132"/>
      <c r="L128" s="19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4.88" customHeight="1">
      <c r="A129" s="10"/>
      <c r="B129" s="193"/>
      <c r="C129" s="132"/>
      <c r="D129" s="194" t="s">
        <v>1236</v>
      </c>
      <c r="E129" s="195"/>
      <c r="F129" s="195"/>
      <c r="G129" s="195"/>
      <c r="H129" s="195"/>
      <c r="I129" s="195"/>
      <c r="J129" s="196">
        <f>J260</f>
        <v>0</v>
      </c>
      <c r="K129" s="132"/>
      <c r="L129" s="19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4.88" customHeight="1">
      <c r="A130" s="10"/>
      <c r="B130" s="193"/>
      <c r="C130" s="132"/>
      <c r="D130" s="194" t="s">
        <v>1237</v>
      </c>
      <c r="E130" s="195"/>
      <c r="F130" s="195"/>
      <c r="G130" s="195"/>
      <c r="H130" s="195"/>
      <c r="I130" s="195"/>
      <c r="J130" s="196">
        <f>J262</f>
        <v>0</v>
      </c>
      <c r="K130" s="132"/>
      <c r="L130" s="197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4.88" customHeight="1">
      <c r="A131" s="10"/>
      <c r="B131" s="193"/>
      <c r="C131" s="132"/>
      <c r="D131" s="194" t="s">
        <v>1238</v>
      </c>
      <c r="E131" s="195"/>
      <c r="F131" s="195"/>
      <c r="G131" s="195"/>
      <c r="H131" s="195"/>
      <c r="I131" s="195"/>
      <c r="J131" s="196">
        <f>J264</f>
        <v>0</v>
      </c>
      <c r="K131" s="132"/>
      <c r="L131" s="197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4.88" customHeight="1">
      <c r="A132" s="10"/>
      <c r="B132" s="193"/>
      <c r="C132" s="132"/>
      <c r="D132" s="194" t="s">
        <v>1239</v>
      </c>
      <c r="E132" s="195"/>
      <c r="F132" s="195"/>
      <c r="G132" s="195"/>
      <c r="H132" s="195"/>
      <c r="I132" s="195"/>
      <c r="J132" s="196">
        <f>J266</f>
        <v>0</v>
      </c>
      <c r="K132" s="132"/>
      <c r="L132" s="197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4.88" customHeight="1">
      <c r="A133" s="10"/>
      <c r="B133" s="193"/>
      <c r="C133" s="132"/>
      <c r="D133" s="194" t="s">
        <v>1240</v>
      </c>
      <c r="E133" s="195"/>
      <c r="F133" s="195"/>
      <c r="G133" s="195"/>
      <c r="H133" s="195"/>
      <c r="I133" s="195"/>
      <c r="J133" s="196">
        <f>J268</f>
        <v>0</v>
      </c>
      <c r="K133" s="132"/>
      <c r="L133" s="197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4.88" customHeight="1">
      <c r="A134" s="10"/>
      <c r="B134" s="193"/>
      <c r="C134" s="132"/>
      <c r="D134" s="194" t="s">
        <v>1225</v>
      </c>
      <c r="E134" s="195"/>
      <c r="F134" s="195"/>
      <c r="G134" s="195"/>
      <c r="H134" s="195"/>
      <c r="I134" s="195"/>
      <c r="J134" s="196">
        <f>J271</f>
        <v>0</v>
      </c>
      <c r="K134" s="132"/>
      <c r="L134" s="197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9" customFormat="1" ht="24.96" customHeight="1">
      <c r="A135" s="9"/>
      <c r="B135" s="187"/>
      <c r="C135" s="188"/>
      <c r="D135" s="189" t="s">
        <v>1241</v>
      </c>
      <c r="E135" s="190"/>
      <c r="F135" s="190"/>
      <c r="G135" s="190"/>
      <c r="H135" s="190"/>
      <c r="I135" s="190"/>
      <c r="J135" s="191">
        <f>J273</f>
        <v>0</v>
      </c>
      <c r="K135" s="188"/>
      <c r="L135" s="192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</row>
    <row r="136" s="10" customFormat="1" ht="19.92" customHeight="1">
      <c r="A136" s="10"/>
      <c r="B136" s="193"/>
      <c r="C136" s="132"/>
      <c r="D136" s="194" t="s">
        <v>1209</v>
      </c>
      <c r="E136" s="195"/>
      <c r="F136" s="195"/>
      <c r="G136" s="195"/>
      <c r="H136" s="195"/>
      <c r="I136" s="195"/>
      <c r="J136" s="196">
        <f>J274</f>
        <v>0</v>
      </c>
      <c r="K136" s="132"/>
      <c r="L136" s="197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4.88" customHeight="1">
      <c r="A137" s="10"/>
      <c r="B137" s="193"/>
      <c r="C137" s="132"/>
      <c r="D137" s="194" t="s">
        <v>1242</v>
      </c>
      <c r="E137" s="195"/>
      <c r="F137" s="195"/>
      <c r="G137" s="195"/>
      <c r="H137" s="195"/>
      <c r="I137" s="195"/>
      <c r="J137" s="196">
        <f>J275</f>
        <v>0</v>
      </c>
      <c r="K137" s="132"/>
      <c r="L137" s="197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4.88" customHeight="1">
      <c r="A138" s="10"/>
      <c r="B138" s="193"/>
      <c r="C138" s="132"/>
      <c r="D138" s="194" t="s">
        <v>1243</v>
      </c>
      <c r="E138" s="195"/>
      <c r="F138" s="195"/>
      <c r="G138" s="195"/>
      <c r="H138" s="195"/>
      <c r="I138" s="195"/>
      <c r="J138" s="196">
        <f>J277</f>
        <v>0</v>
      </c>
      <c r="K138" s="132"/>
      <c r="L138" s="197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4.88" customHeight="1">
      <c r="A139" s="10"/>
      <c r="B139" s="193"/>
      <c r="C139" s="132"/>
      <c r="D139" s="194" t="s">
        <v>1244</v>
      </c>
      <c r="E139" s="195"/>
      <c r="F139" s="195"/>
      <c r="G139" s="195"/>
      <c r="H139" s="195"/>
      <c r="I139" s="195"/>
      <c r="J139" s="196">
        <f>J279</f>
        <v>0</v>
      </c>
      <c r="K139" s="132"/>
      <c r="L139" s="197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4.88" customHeight="1">
      <c r="A140" s="10"/>
      <c r="B140" s="193"/>
      <c r="C140" s="132"/>
      <c r="D140" s="194" t="s">
        <v>1245</v>
      </c>
      <c r="E140" s="195"/>
      <c r="F140" s="195"/>
      <c r="G140" s="195"/>
      <c r="H140" s="195"/>
      <c r="I140" s="195"/>
      <c r="J140" s="196">
        <f>J281</f>
        <v>0</v>
      </c>
      <c r="K140" s="132"/>
      <c r="L140" s="197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4.88" customHeight="1">
      <c r="A141" s="10"/>
      <c r="B141" s="193"/>
      <c r="C141" s="132"/>
      <c r="D141" s="194" t="s">
        <v>1246</v>
      </c>
      <c r="E141" s="195"/>
      <c r="F141" s="195"/>
      <c r="G141" s="195"/>
      <c r="H141" s="195"/>
      <c r="I141" s="195"/>
      <c r="J141" s="196">
        <f>J283</f>
        <v>0</v>
      </c>
      <c r="K141" s="132"/>
      <c r="L141" s="197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4.88" customHeight="1">
      <c r="A142" s="10"/>
      <c r="B142" s="193"/>
      <c r="C142" s="132"/>
      <c r="D142" s="194" t="s">
        <v>1247</v>
      </c>
      <c r="E142" s="195"/>
      <c r="F142" s="195"/>
      <c r="G142" s="195"/>
      <c r="H142" s="195"/>
      <c r="I142" s="195"/>
      <c r="J142" s="196">
        <f>J285</f>
        <v>0</v>
      </c>
      <c r="K142" s="132"/>
      <c r="L142" s="197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10" customFormat="1" ht="14.88" customHeight="1">
      <c r="A143" s="10"/>
      <c r="B143" s="193"/>
      <c r="C143" s="132"/>
      <c r="D143" s="194" t="s">
        <v>1248</v>
      </c>
      <c r="E143" s="195"/>
      <c r="F143" s="195"/>
      <c r="G143" s="195"/>
      <c r="H143" s="195"/>
      <c r="I143" s="195"/>
      <c r="J143" s="196">
        <f>J287</f>
        <v>0</v>
      </c>
      <c r="K143" s="132"/>
      <c r="L143" s="197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="10" customFormat="1" ht="14.88" customHeight="1">
      <c r="A144" s="10"/>
      <c r="B144" s="193"/>
      <c r="C144" s="132"/>
      <c r="D144" s="194" t="s">
        <v>1217</v>
      </c>
      <c r="E144" s="195"/>
      <c r="F144" s="195"/>
      <c r="G144" s="195"/>
      <c r="H144" s="195"/>
      <c r="I144" s="195"/>
      <c r="J144" s="196">
        <f>J289</f>
        <v>0</v>
      </c>
      <c r="K144" s="132"/>
      <c r="L144" s="197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4.88" customHeight="1">
      <c r="A145" s="10"/>
      <c r="B145" s="193"/>
      <c r="C145" s="132"/>
      <c r="D145" s="194" t="s">
        <v>1219</v>
      </c>
      <c r="E145" s="195"/>
      <c r="F145" s="195"/>
      <c r="G145" s="195"/>
      <c r="H145" s="195"/>
      <c r="I145" s="195"/>
      <c r="J145" s="196">
        <f>J291</f>
        <v>0</v>
      </c>
      <c r="K145" s="132"/>
      <c r="L145" s="197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14.88" customHeight="1">
      <c r="A146" s="10"/>
      <c r="B146" s="193"/>
      <c r="C146" s="132"/>
      <c r="D146" s="194" t="s">
        <v>1223</v>
      </c>
      <c r="E146" s="195"/>
      <c r="F146" s="195"/>
      <c r="G146" s="195"/>
      <c r="H146" s="195"/>
      <c r="I146" s="195"/>
      <c r="J146" s="196">
        <f>J293</f>
        <v>0</v>
      </c>
      <c r="K146" s="132"/>
      <c r="L146" s="197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10" customFormat="1" ht="14.88" customHeight="1">
      <c r="A147" s="10"/>
      <c r="B147" s="193"/>
      <c r="C147" s="132"/>
      <c r="D147" s="194" t="s">
        <v>1249</v>
      </c>
      <c r="E147" s="195"/>
      <c r="F147" s="195"/>
      <c r="G147" s="195"/>
      <c r="H147" s="195"/>
      <c r="I147" s="195"/>
      <c r="J147" s="196">
        <f>J295</f>
        <v>0</v>
      </c>
      <c r="K147" s="132"/>
      <c r="L147" s="197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="10" customFormat="1" ht="19.92" customHeight="1">
      <c r="A148" s="10"/>
      <c r="B148" s="193"/>
      <c r="C148" s="132"/>
      <c r="D148" s="194" t="s">
        <v>1235</v>
      </c>
      <c r="E148" s="195"/>
      <c r="F148" s="195"/>
      <c r="G148" s="195"/>
      <c r="H148" s="195"/>
      <c r="I148" s="195"/>
      <c r="J148" s="196">
        <f>J297</f>
        <v>0</v>
      </c>
      <c r="K148" s="132"/>
      <c r="L148" s="197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4.88" customHeight="1">
      <c r="A149" s="10"/>
      <c r="B149" s="193"/>
      <c r="C149" s="132"/>
      <c r="D149" s="194" t="s">
        <v>1250</v>
      </c>
      <c r="E149" s="195"/>
      <c r="F149" s="195"/>
      <c r="G149" s="195"/>
      <c r="H149" s="195"/>
      <c r="I149" s="195"/>
      <c r="J149" s="196">
        <f>J298</f>
        <v>0</v>
      </c>
      <c r="K149" s="132"/>
      <c r="L149" s="197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2" customFormat="1" ht="21.84" customHeight="1">
      <c r="A150" s="37"/>
      <c r="B150" s="38"/>
      <c r="C150" s="39"/>
      <c r="D150" s="39"/>
      <c r="E150" s="39"/>
      <c r="F150" s="39"/>
      <c r="G150" s="39"/>
      <c r="H150" s="39"/>
      <c r="I150" s="39"/>
      <c r="J150" s="39"/>
      <c r="K150" s="39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6.96" customHeight="1">
      <c r="A151" s="37"/>
      <c r="B151" s="65"/>
      <c r="C151" s="66"/>
      <c r="D151" s="66"/>
      <c r="E151" s="66"/>
      <c r="F151" s="66"/>
      <c r="G151" s="66"/>
      <c r="H151" s="66"/>
      <c r="I151" s="66"/>
      <c r="J151" s="66"/>
      <c r="K151" s="66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5" s="2" customFormat="1" ht="6.96" customHeight="1">
      <c r="A155" s="37"/>
      <c r="B155" s="67"/>
      <c r="C155" s="68"/>
      <c r="D155" s="68"/>
      <c r="E155" s="68"/>
      <c r="F155" s="68"/>
      <c r="G155" s="68"/>
      <c r="H155" s="68"/>
      <c r="I155" s="68"/>
      <c r="J155" s="68"/>
      <c r="K155" s="68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24.96" customHeight="1">
      <c r="A156" s="37"/>
      <c r="B156" s="38"/>
      <c r="C156" s="22" t="s">
        <v>136</v>
      </c>
      <c r="D156" s="39"/>
      <c r="E156" s="39"/>
      <c r="F156" s="39"/>
      <c r="G156" s="39"/>
      <c r="H156" s="39"/>
      <c r="I156" s="39"/>
      <c r="J156" s="39"/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6.96" customHeight="1">
      <c r="A157" s="37"/>
      <c r="B157" s="38"/>
      <c r="C157" s="39"/>
      <c r="D157" s="39"/>
      <c r="E157" s="39"/>
      <c r="F157" s="39"/>
      <c r="G157" s="39"/>
      <c r="H157" s="39"/>
      <c r="I157" s="39"/>
      <c r="J157" s="39"/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2" customFormat="1" ht="12" customHeight="1">
      <c r="A158" s="37"/>
      <c r="B158" s="38"/>
      <c r="C158" s="31" t="s">
        <v>16</v>
      </c>
      <c r="D158" s="39"/>
      <c r="E158" s="39"/>
      <c r="F158" s="39"/>
      <c r="G158" s="39"/>
      <c r="H158" s="39"/>
      <c r="I158" s="39"/>
      <c r="J158" s="39"/>
      <c r="K158" s="39"/>
      <c r="L158" s="62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  <row r="159" s="2" customFormat="1" ht="26.25" customHeight="1">
      <c r="A159" s="37"/>
      <c r="B159" s="38"/>
      <c r="C159" s="39"/>
      <c r="D159" s="39"/>
      <c r="E159" s="182" t="str">
        <f>E7</f>
        <v>Kosov u Jihlavy čp 9 , Oprava bytové jednotky č.1 - aktualizace ceny 2023</v>
      </c>
      <c r="F159" s="31"/>
      <c r="G159" s="31"/>
      <c r="H159" s="31"/>
      <c r="I159" s="39"/>
      <c r="J159" s="39"/>
      <c r="K159" s="39"/>
      <c r="L159" s="62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  <row r="160" s="1" customFormat="1" ht="12" customHeight="1">
      <c r="B160" s="20"/>
      <c r="C160" s="31" t="s">
        <v>105</v>
      </c>
      <c r="D160" s="21"/>
      <c r="E160" s="21"/>
      <c r="F160" s="21"/>
      <c r="G160" s="21"/>
      <c r="H160" s="21"/>
      <c r="I160" s="21"/>
      <c r="J160" s="21"/>
      <c r="K160" s="21"/>
      <c r="L160" s="19"/>
    </row>
    <row r="161" s="2" customFormat="1" ht="16.5" customHeight="1">
      <c r="A161" s="37"/>
      <c r="B161" s="38"/>
      <c r="C161" s="39"/>
      <c r="D161" s="39"/>
      <c r="E161" s="182" t="s">
        <v>106</v>
      </c>
      <c r="F161" s="39"/>
      <c r="G161" s="39"/>
      <c r="H161" s="39"/>
      <c r="I161" s="39"/>
      <c r="J161" s="39"/>
      <c r="K161" s="39"/>
      <c r="L161" s="62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  <row r="162" s="2" customFormat="1" ht="12" customHeight="1">
      <c r="A162" s="37"/>
      <c r="B162" s="38"/>
      <c r="C162" s="31" t="s">
        <v>107</v>
      </c>
      <c r="D162" s="39"/>
      <c r="E162" s="39"/>
      <c r="F162" s="39"/>
      <c r="G162" s="39"/>
      <c r="H162" s="39"/>
      <c r="I162" s="39"/>
      <c r="J162" s="39"/>
      <c r="K162" s="39"/>
      <c r="L162" s="62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  <row r="163" s="2" customFormat="1" ht="16.5" customHeight="1">
      <c r="A163" s="37"/>
      <c r="B163" s="38"/>
      <c r="C163" s="39"/>
      <c r="D163" s="39"/>
      <c r="E163" s="75" t="str">
        <f>E11</f>
        <v>D1_01_4c - Silnoproudá elektrotechnika</v>
      </c>
      <c r="F163" s="39"/>
      <c r="G163" s="39"/>
      <c r="H163" s="39"/>
      <c r="I163" s="39"/>
      <c r="J163" s="39"/>
      <c r="K163" s="39"/>
      <c r="L163" s="62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  <row r="164" s="2" customFormat="1" ht="6.96" customHeight="1">
      <c r="A164" s="37"/>
      <c r="B164" s="38"/>
      <c r="C164" s="39"/>
      <c r="D164" s="39"/>
      <c r="E164" s="39"/>
      <c r="F164" s="39"/>
      <c r="G164" s="39"/>
      <c r="H164" s="39"/>
      <c r="I164" s="39"/>
      <c r="J164" s="39"/>
      <c r="K164" s="39"/>
      <c r="L164" s="62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</row>
    <row r="165" s="2" customFormat="1" ht="12" customHeight="1">
      <c r="A165" s="37"/>
      <c r="B165" s="38"/>
      <c r="C165" s="31" t="s">
        <v>20</v>
      </c>
      <c r="D165" s="39"/>
      <c r="E165" s="39"/>
      <c r="F165" s="26" t="str">
        <f>F14</f>
        <v>Kosov u Jihlavy</v>
      </c>
      <c r="G165" s="39"/>
      <c r="H165" s="39"/>
      <c r="I165" s="31" t="s">
        <v>22</v>
      </c>
      <c r="J165" s="78" t="str">
        <f>IF(J14="","",J14)</f>
        <v>11. 1. 2023</v>
      </c>
      <c r="K165" s="39"/>
      <c r="L165" s="62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  <row r="166" s="2" customFormat="1" ht="6.96" customHeight="1">
      <c r="A166" s="37"/>
      <c r="B166" s="38"/>
      <c r="C166" s="39"/>
      <c r="D166" s="39"/>
      <c r="E166" s="39"/>
      <c r="F166" s="39"/>
      <c r="G166" s="39"/>
      <c r="H166" s="39"/>
      <c r="I166" s="39"/>
      <c r="J166" s="39"/>
      <c r="K166" s="39"/>
      <c r="L166" s="62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  <row r="167" s="2" customFormat="1" ht="15.15" customHeight="1">
      <c r="A167" s="37"/>
      <c r="B167" s="38"/>
      <c r="C167" s="31" t="s">
        <v>24</v>
      </c>
      <c r="D167" s="39"/>
      <c r="E167" s="39"/>
      <c r="F167" s="26" t="str">
        <f>E17</f>
        <v>Statutární město Jihlava</v>
      </c>
      <c r="G167" s="39"/>
      <c r="H167" s="39"/>
      <c r="I167" s="31" t="s">
        <v>30</v>
      </c>
      <c r="J167" s="35" t="str">
        <f>E23</f>
        <v>Zdeněk Vincenc</v>
      </c>
      <c r="K167" s="39"/>
      <c r="L167" s="62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  <row r="168" s="2" customFormat="1" ht="15.15" customHeight="1">
      <c r="A168" s="37"/>
      <c r="B168" s="38"/>
      <c r="C168" s="31" t="s">
        <v>28</v>
      </c>
      <c r="D168" s="39"/>
      <c r="E168" s="39"/>
      <c r="F168" s="26" t="str">
        <f>IF(E20="","",E20)</f>
        <v>Vyplň údaj</v>
      </c>
      <c r="G168" s="39"/>
      <c r="H168" s="39"/>
      <c r="I168" s="31" t="s">
        <v>33</v>
      </c>
      <c r="J168" s="35" t="str">
        <f>E26</f>
        <v>Ing. Pecina</v>
      </c>
      <c r="K168" s="39"/>
      <c r="L168" s="62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  <row r="169" s="2" customFormat="1" ht="10.32" customHeight="1">
      <c r="A169" s="37"/>
      <c r="B169" s="38"/>
      <c r="C169" s="39"/>
      <c r="D169" s="39"/>
      <c r="E169" s="39"/>
      <c r="F169" s="39"/>
      <c r="G169" s="39"/>
      <c r="H169" s="39"/>
      <c r="I169" s="39"/>
      <c r="J169" s="39"/>
      <c r="K169" s="39"/>
      <c r="L169" s="62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  <row r="170" s="11" customFormat="1" ht="29.28" customHeight="1">
      <c r="A170" s="198"/>
      <c r="B170" s="199"/>
      <c r="C170" s="200" t="s">
        <v>137</v>
      </c>
      <c r="D170" s="201" t="s">
        <v>61</v>
      </c>
      <c r="E170" s="201" t="s">
        <v>57</v>
      </c>
      <c r="F170" s="201" t="s">
        <v>58</v>
      </c>
      <c r="G170" s="201" t="s">
        <v>138</v>
      </c>
      <c r="H170" s="201" t="s">
        <v>139</v>
      </c>
      <c r="I170" s="201" t="s">
        <v>140</v>
      </c>
      <c r="J170" s="201" t="s">
        <v>111</v>
      </c>
      <c r="K170" s="202" t="s">
        <v>141</v>
      </c>
      <c r="L170" s="203"/>
      <c r="M170" s="99" t="s">
        <v>1</v>
      </c>
      <c r="N170" s="100" t="s">
        <v>40</v>
      </c>
      <c r="O170" s="100" t="s">
        <v>142</v>
      </c>
      <c r="P170" s="100" t="s">
        <v>143</v>
      </c>
      <c r="Q170" s="100" t="s">
        <v>144</v>
      </c>
      <c r="R170" s="100" t="s">
        <v>145</v>
      </c>
      <c r="S170" s="100" t="s">
        <v>146</v>
      </c>
      <c r="T170" s="101" t="s">
        <v>147</v>
      </c>
      <c r="U170" s="198"/>
      <c r="V170" s="198"/>
      <c r="W170" s="198"/>
      <c r="X170" s="198"/>
      <c r="Y170" s="198"/>
      <c r="Z170" s="198"/>
      <c r="AA170" s="198"/>
      <c r="AB170" s="198"/>
      <c r="AC170" s="198"/>
      <c r="AD170" s="198"/>
      <c r="AE170" s="198"/>
    </row>
    <row r="171" s="2" customFormat="1" ht="22.8" customHeight="1">
      <c r="A171" s="37"/>
      <c r="B171" s="38"/>
      <c r="C171" s="106" t="s">
        <v>148</v>
      </c>
      <c r="D171" s="39"/>
      <c r="E171" s="39"/>
      <c r="F171" s="39"/>
      <c r="G171" s="39"/>
      <c r="H171" s="39"/>
      <c r="I171" s="39"/>
      <c r="J171" s="204">
        <f>BK171</f>
        <v>0</v>
      </c>
      <c r="K171" s="39"/>
      <c r="L171" s="43"/>
      <c r="M171" s="102"/>
      <c r="N171" s="205"/>
      <c r="O171" s="103"/>
      <c r="P171" s="206">
        <f>P172+P182+P273</f>
        <v>0</v>
      </c>
      <c r="Q171" s="103"/>
      <c r="R171" s="206">
        <f>R172+R182+R273</f>
        <v>0</v>
      </c>
      <c r="S171" s="103"/>
      <c r="T171" s="207">
        <f>T172+T182+T273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75</v>
      </c>
      <c r="AU171" s="16" t="s">
        <v>113</v>
      </c>
      <c r="BK171" s="208">
        <f>BK172+BK182+BK273</f>
        <v>0</v>
      </c>
    </row>
    <row r="172" s="12" customFormat="1" ht="25.92" customHeight="1">
      <c r="A172" s="12"/>
      <c r="B172" s="209"/>
      <c r="C172" s="210"/>
      <c r="D172" s="211" t="s">
        <v>75</v>
      </c>
      <c r="E172" s="212" t="s">
        <v>1251</v>
      </c>
      <c r="F172" s="212" t="s">
        <v>1252</v>
      </c>
      <c r="G172" s="210"/>
      <c r="H172" s="210"/>
      <c r="I172" s="213"/>
      <c r="J172" s="214">
        <f>BK172</f>
        <v>0</v>
      </c>
      <c r="K172" s="210"/>
      <c r="L172" s="215"/>
      <c r="M172" s="216"/>
      <c r="N172" s="217"/>
      <c r="O172" s="217"/>
      <c r="P172" s="218">
        <f>SUM(P173:P181)</f>
        <v>0</v>
      </c>
      <c r="Q172" s="217"/>
      <c r="R172" s="218">
        <f>SUM(R173:R181)</f>
        <v>0</v>
      </c>
      <c r="S172" s="217"/>
      <c r="T172" s="219">
        <f>SUM(T173:T181)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0" t="s">
        <v>83</v>
      </c>
      <c r="AT172" s="221" t="s">
        <v>75</v>
      </c>
      <c r="AU172" s="221" t="s">
        <v>76</v>
      </c>
      <c r="AY172" s="220" t="s">
        <v>151</v>
      </c>
      <c r="BK172" s="222">
        <f>SUM(BK173:BK181)</f>
        <v>0</v>
      </c>
    </row>
    <row r="173" s="2" customFormat="1" ht="24.15" customHeight="1">
      <c r="A173" s="37"/>
      <c r="B173" s="38"/>
      <c r="C173" s="225" t="s">
        <v>83</v>
      </c>
      <c r="D173" s="225" t="s">
        <v>154</v>
      </c>
      <c r="E173" s="226" t="s">
        <v>1253</v>
      </c>
      <c r="F173" s="227" t="s">
        <v>1254</v>
      </c>
      <c r="G173" s="228" t="s">
        <v>1255</v>
      </c>
      <c r="H173" s="229">
        <v>1</v>
      </c>
      <c r="I173" s="230"/>
      <c r="J173" s="231">
        <f>ROUND(I173*H173,2)</f>
        <v>0</v>
      </c>
      <c r="K173" s="227" t="s">
        <v>233</v>
      </c>
      <c r="L173" s="43"/>
      <c r="M173" s="232" t="s">
        <v>1</v>
      </c>
      <c r="N173" s="233" t="s">
        <v>42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159</v>
      </c>
      <c r="AT173" s="236" t="s">
        <v>154</v>
      </c>
      <c r="AU173" s="236" t="s">
        <v>83</v>
      </c>
      <c r="AY173" s="16" t="s">
        <v>151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89</v>
      </c>
      <c r="BK173" s="237">
        <f>ROUND(I173*H173,2)</f>
        <v>0</v>
      </c>
      <c r="BL173" s="16" t="s">
        <v>159</v>
      </c>
      <c r="BM173" s="236" t="s">
        <v>89</v>
      </c>
    </row>
    <row r="174" s="2" customFormat="1" ht="16.5" customHeight="1">
      <c r="A174" s="37"/>
      <c r="B174" s="38"/>
      <c r="C174" s="225" t="s">
        <v>89</v>
      </c>
      <c r="D174" s="225" t="s">
        <v>154</v>
      </c>
      <c r="E174" s="226" t="s">
        <v>1256</v>
      </c>
      <c r="F174" s="227" t="s">
        <v>1257</v>
      </c>
      <c r="G174" s="228" t="s">
        <v>1255</v>
      </c>
      <c r="H174" s="229">
        <v>1</v>
      </c>
      <c r="I174" s="230"/>
      <c r="J174" s="231">
        <f>ROUND(I174*H174,2)</f>
        <v>0</v>
      </c>
      <c r="K174" s="227" t="s">
        <v>233</v>
      </c>
      <c r="L174" s="43"/>
      <c r="M174" s="232" t="s">
        <v>1</v>
      </c>
      <c r="N174" s="233" t="s">
        <v>42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159</v>
      </c>
      <c r="AT174" s="236" t="s">
        <v>154</v>
      </c>
      <c r="AU174" s="236" t="s">
        <v>83</v>
      </c>
      <c r="AY174" s="16" t="s">
        <v>151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89</v>
      </c>
      <c r="BK174" s="237">
        <f>ROUND(I174*H174,2)</f>
        <v>0</v>
      </c>
      <c r="BL174" s="16" t="s">
        <v>159</v>
      </c>
      <c r="BM174" s="236" t="s">
        <v>159</v>
      </c>
    </row>
    <row r="175" s="2" customFormat="1" ht="24.15" customHeight="1">
      <c r="A175" s="37"/>
      <c r="B175" s="38"/>
      <c r="C175" s="225" t="s">
        <v>152</v>
      </c>
      <c r="D175" s="225" t="s">
        <v>154</v>
      </c>
      <c r="E175" s="226" t="s">
        <v>1258</v>
      </c>
      <c r="F175" s="227" t="s">
        <v>1259</v>
      </c>
      <c r="G175" s="228" t="s">
        <v>1255</v>
      </c>
      <c r="H175" s="229">
        <v>1</v>
      </c>
      <c r="I175" s="230"/>
      <c r="J175" s="231">
        <f>ROUND(I175*H175,2)</f>
        <v>0</v>
      </c>
      <c r="K175" s="227" t="s">
        <v>233</v>
      </c>
      <c r="L175" s="43"/>
      <c r="M175" s="232" t="s">
        <v>1</v>
      </c>
      <c r="N175" s="233" t="s">
        <v>42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159</v>
      </c>
      <c r="AT175" s="236" t="s">
        <v>154</v>
      </c>
      <c r="AU175" s="236" t="s">
        <v>83</v>
      </c>
      <c r="AY175" s="16" t="s">
        <v>151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89</v>
      </c>
      <c r="BK175" s="237">
        <f>ROUND(I175*H175,2)</f>
        <v>0</v>
      </c>
      <c r="BL175" s="16" t="s">
        <v>159</v>
      </c>
      <c r="BM175" s="236" t="s">
        <v>183</v>
      </c>
    </row>
    <row r="176" s="2" customFormat="1" ht="24.15" customHeight="1">
      <c r="A176" s="37"/>
      <c r="B176" s="38"/>
      <c r="C176" s="225" t="s">
        <v>159</v>
      </c>
      <c r="D176" s="225" t="s">
        <v>154</v>
      </c>
      <c r="E176" s="226" t="s">
        <v>1260</v>
      </c>
      <c r="F176" s="227" t="s">
        <v>1261</v>
      </c>
      <c r="G176" s="228" t="s">
        <v>1255</v>
      </c>
      <c r="H176" s="229">
        <v>12</v>
      </c>
      <c r="I176" s="230"/>
      <c r="J176" s="231">
        <f>ROUND(I176*H176,2)</f>
        <v>0</v>
      </c>
      <c r="K176" s="227" t="s">
        <v>233</v>
      </c>
      <c r="L176" s="43"/>
      <c r="M176" s="232" t="s">
        <v>1</v>
      </c>
      <c r="N176" s="233" t="s">
        <v>42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159</v>
      </c>
      <c r="AT176" s="236" t="s">
        <v>154</v>
      </c>
      <c r="AU176" s="236" t="s">
        <v>83</v>
      </c>
      <c r="AY176" s="16" t="s">
        <v>151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89</v>
      </c>
      <c r="BK176" s="237">
        <f>ROUND(I176*H176,2)</f>
        <v>0</v>
      </c>
      <c r="BL176" s="16" t="s">
        <v>159</v>
      </c>
      <c r="BM176" s="236" t="s">
        <v>196</v>
      </c>
    </row>
    <row r="177" s="2" customFormat="1" ht="16.5" customHeight="1">
      <c r="A177" s="37"/>
      <c r="B177" s="38"/>
      <c r="C177" s="225" t="s">
        <v>176</v>
      </c>
      <c r="D177" s="225" t="s">
        <v>154</v>
      </c>
      <c r="E177" s="226" t="s">
        <v>1262</v>
      </c>
      <c r="F177" s="227" t="s">
        <v>1263</v>
      </c>
      <c r="G177" s="228" t="s">
        <v>1255</v>
      </c>
      <c r="H177" s="229">
        <v>1</v>
      </c>
      <c r="I177" s="230"/>
      <c r="J177" s="231">
        <f>ROUND(I177*H177,2)</f>
        <v>0</v>
      </c>
      <c r="K177" s="227" t="s">
        <v>233</v>
      </c>
      <c r="L177" s="43"/>
      <c r="M177" s="232" t="s">
        <v>1</v>
      </c>
      <c r="N177" s="233" t="s">
        <v>42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159</v>
      </c>
      <c r="AT177" s="236" t="s">
        <v>154</v>
      </c>
      <c r="AU177" s="236" t="s">
        <v>83</v>
      </c>
      <c r="AY177" s="16" t="s">
        <v>151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89</v>
      </c>
      <c r="BK177" s="237">
        <f>ROUND(I177*H177,2)</f>
        <v>0</v>
      </c>
      <c r="BL177" s="16" t="s">
        <v>159</v>
      </c>
      <c r="BM177" s="236" t="s">
        <v>207</v>
      </c>
    </row>
    <row r="178" s="2" customFormat="1" ht="16.5" customHeight="1">
      <c r="A178" s="37"/>
      <c r="B178" s="38"/>
      <c r="C178" s="225" t="s">
        <v>183</v>
      </c>
      <c r="D178" s="225" t="s">
        <v>154</v>
      </c>
      <c r="E178" s="226" t="s">
        <v>1264</v>
      </c>
      <c r="F178" s="227" t="s">
        <v>1265</v>
      </c>
      <c r="G178" s="228" t="s">
        <v>1255</v>
      </c>
      <c r="H178" s="229">
        <v>1</v>
      </c>
      <c r="I178" s="230"/>
      <c r="J178" s="231">
        <f>ROUND(I178*H178,2)</f>
        <v>0</v>
      </c>
      <c r="K178" s="227" t="s">
        <v>233</v>
      </c>
      <c r="L178" s="43"/>
      <c r="M178" s="232" t="s">
        <v>1</v>
      </c>
      <c r="N178" s="233" t="s">
        <v>42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159</v>
      </c>
      <c r="AT178" s="236" t="s">
        <v>154</v>
      </c>
      <c r="AU178" s="236" t="s">
        <v>83</v>
      </c>
      <c r="AY178" s="16" t="s">
        <v>151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89</v>
      </c>
      <c r="BK178" s="237">
        <f>ROUND(I178*H178,2)</f>
        <v>0</v>
      </c>
      <c r="BL178" s="16" t="s">
        <v>159</v>
      </c>
      <c r="BM178" s="236" t="s">
        <v>217</v>
      </c>
    </row>
    <row r="179" s="2" customFormat="1" ht="16.5" customHeight="1">
      <c r="A179" s="37"/>
      <c r="B179" s="38"/>
      <c r="C179" s="225" t="s">
        <v>191</v>
      </c>
      <c r="D179" s="225" t="s">
        <v>154</v>
      </c>
      <c r="E179" s="226" t="s">
        <v>1266</v>
      </c>
      <c r="F179" s="227" t="s">
        <v>1267</v>
      </c>
      <c r="G179" s="228" t="s">
        <v>1255</v>
      </c>
      <c r="H179" s="229">
        <v>1</v>
      </c>
      <c r="I179" s="230"/>
      <c r="J179" s="231">
        <f>ROUND(I179*H179,2)</f>
        <v>0</v>
      </c>
      <c r="K179" s="227" t="s">
        <v>233</v>
      </c>
      <c r="L179" s="43"/>
      <c r="M179" s="232" t="s">
        <v>1</v>
      </c>
      <c r="N179" s="233" t="s">
        <v>42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159</v>
      </c>
      <c r="AT179" s="236" t="s">
        <v>154</v>
      </c>
      <c r="AU179" s="236" t="s">
        <v>83</v>
      </c>
      <c r="AY179" s="16" t="s">
        <v>151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89</v>
      </c>
      <c r="BK179" s="237">
        <f>ROUND(I179*H179,2)</f>
        <v>0</v>
      </c>
      <c r="BL179" s="16" t="s">
        <v>159</v>
      </c>
      <c r="BM179" s="236" t="s">
        <v>230</v>
      </c>
    </row>
    <row r="180" s="2" customFormat="1" ht="16.5" customHeight="1">
      <c r="A180" s="37"/>
      <c r="B180" s="38"/>
      <c r="C180" s="225" t="s">
        <v>196</v>
      </c>
      <c r="D180" s="225" t="s">
        <v>154</v>
      </c>
      <c r="E180" s="226" t="s">
        <v>1268</v>
      </c>
      <c r="F180" s="227" t="s">
        <v>1269</v>
      </c>
      <c r="G180" s="228" t="s">
        <v>1255</v>
      </c>
      <c r="H180" s="229">
        <v>6</v>
      </c>
      <c r="I180" s="230"/>
      <c r="J180" s="231">
        <f>ROUND(I180*H180,2)</f>
        <v>0</v>
      </c>
      <c r="K180" s="227" t="s">
        <v>233</v>
      </c>
      <c r="L180" s="43"/>
      <c r="M180" s="232" t="s">
        <v>1</v>
      </c>
      <c r="N180" s="233" t="s">
        <v>42</v>
      </c>
      <c r="O180" s="90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159</v>
      </c>
      <c r="AT180" s="236" t="s">
        <v>154</v>
      </c>
      <c r="AU180" s="236" t="s">
        <v>83</v>
      </c>
      <c r="AY180" s="16" t="s">
        <v>151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89</v>
      </c>
      <c r="BK180" s="237">
        <f>ROUND(I180*H180,2)</f>
        <v>0</v>
      </c>
      <c r="BL180" s="16" t="s">
        <v>159</v>
      </c>
      <c r="BM180" s="236" t="s">
        <v>240</v>
      </c>
    </row>
    <row r="181" s="2" customFormat="1" ht="16.5" customHeight="1">
      <c r="A181" s="37"/>
      <c r="B181" s="38"/>
      <c r="C181" s="225" t="s">
        <v>201</v>
      </c>
      <c r="D181" s="225" t="s">
        <v>154</v>
      </c>
      <c r="E181" s="226" t="s">
        <v>1270</v>
      </c>
      <c r="F181" s="227" t="s">
        <v>1271</v>
      </c>
      <c r="G181" s="228" t="s">
        <v>1255</v>
      </c>
      <c r="H181" s="229">
        <v>1</v>
      </c>
      <c r="I181" s="230"/>
      <c r="J181" s="231">
        <f>ROUND(I181*H181,2)</f>
        <v>0</v>
      </c>
      <c r="K181" s="227" t="s">
        <v>233</v>
      </c>
      <c r="L181" s="43"/>
      <c r="M181" s="232" t="s">
        <v>1</v>
      </c>
      <c r="N181" s="233" t="s">
        <v>42</v>
      </c>
      <c r="O181" s="90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159</v>
      </c>
      <c r="AT181" s="236" t="s">
        <v>154</v>
      </c>
      <c r="AU181" s="236" t="s">
        <v>83</v>
      </c>
      <c r="AY181" s="16" t="s">
        <v>151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89</v>
      </c>
      <c r="BK181" s="237">
        <f>ROUND(I181*H181,2)</f>
        <v>0</v>
      </c>
      <c r="BL181" s="16" t="s">
        <v>159</v>
      </c>
      <c r="BM181" s="236" t="s">
        <v>250</v>
      </c>
    </row>
    <row r="182" s="12" customFormat="1" ht="25.92" customHeight="1">
      <c r="A182" s="12"/>
      <c r="B182" s="209"/>
      <c r="C182" s="210"/>
      <c r="D182" s="211" t="s">
        <v>75</v>
      </c>
      <c r="E182" s="212" t="s">
        <v>1272</v>
      </c>
      <c r="F182" s="212" t="s">
        <v>98</v>
      </c>
      <c r="G182" s="210"/>
      <c r="H182" s="210"/>
      <c r="I182" s="213"/>
      <c r="J182" s="214">
        <f>BK182</f>
        <v>0</v>
      </c>
      <c r="K182" s="210"/>
      <c r="L182" s="215"/>
      <c r="M182" s="216"/>
      <c r="N182" s="217"/>
      <c r="O182" s="217"/>
      <c r="P182" s="218">
        <f>P183+P257</f>
        <v>0</v>
      </c>
      <c r="Q182" s="217"/>
      <c r="R182" s="218">
        <f>R183+R257</f>
        <v>0</v>
      </c>
      <c r="S182" s="217"/>
      <c r="T182" s="219">
        <f>T183+T257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0" t="s">
        <v>83</v>
      </c>
      <c r="AT182" s="221" t="s">
        <v>75</v>
      </c>
      <c r="AU182" s="221" t="s">
        <v>76</v>
      </c>
      <c r="AY182" s="220" t="s">
        <v>151</v>
      </c>
      <c r="BK182" s="222">
        <f>BK183+BK257</f>
        <v>0</v>
      </c>
    </row>
    <row r="183" s="12" customFormat="1" ht="22.8" customHeight="1">
      <c r="A183" s="12"/>
      <c r="B183" s="209"/>
      <c r="C183" s="210"/>
      <c r="D183" s="211" t="s">
        <v>75</v>
      </c>
      <c r="E183" s="223" t="s">
        <v>1273</v>
      </c>
      <c r="F183" s="223" t="s">
        <v>1274</v>
      </c>
      <c r="G183" s="210"/>
      <c r="H183" s="210"/>
      <c r="I183" s="213"/>
      <c r="J183" s="224">
        <f>BK183</f>
        <v>0</v>
      </c>
      <c r="K183" s="210"/>
      <c r="L183" s="215"/>
      <c r="M183" s="216"/>
      <c r="N183" s="217"/>
      <c r="O183" s="217"/>
      <c r="P183" s="218">
        <f>P184+P186+P191+P193+P197+P201+P204+P210+P213+P216+P218+P222+P225+P230+P232+P235+P237+P239+P241+P243+P247+P249+P251+P253+P255</f>
        <v>0</v>
      </c>
      <c r="Q183" s="217"/>
      <c r="R183" s="218">
        <f>R184+R186+R191+R193+R197+R201+R204+R210+R213+R216+R218+R222+R225+R230+R232+R235+R237+R239+R241+R243+R247+R249+R251+R253+R255</f>
        <v>0</v>
      </c>
      <c r="S183" s="217"/>
      <c r="T183" s="219">
        <f>T184+T186+T191+T193+T197+T201+T204+T210+T213+T216+T218+T222+T225+T230+T232+T235+T237+T239+T241+T243+T247+T249+T251+T253+T255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0" t="s">
        <v>83</v>
      </c>
      <c r="AT183" s="221" t="s">
        <v>75</v>
      </c>
      <c r="AU183" s="221" t="s">
        <v>83</v>
      </c>
      <c r="AY183" s="220" t="s">
        <v>151</v>
      </c>
      <c r="BK183" s="222">
        <f>BK184+BK186+BK191+BK193+BK197+BK201+BK204+BK210+BK213+BK216+BK218+BK222+BK225+BK230+BK232+BK235+BK237+BK239+BK241+BK243+BK247+BK249+BK251+BK253+BK255</f>
        <v>0</v>
      </c>
    </row>
    <row r="184" s="12" customFormat="1" ht="20.88" customHeight="1">
      <c r="A184" s="12"/>
      <c r="B184" s="209"/>
      <c r="C184" s="210"/>
      <c r="D184" s="211" t="s">
        <v>75</v>
      </c>
      <c r="E184" s="223" t="s">
        <v>1275</v>
      </c>
      <c r="F184" s="223" t="s">
        <v>1276</v>
      </c>
      <c r="G184" s="210"/>
      <c r="H184" s="210"/>
      <c r="I184" s="213"/>
      <c r="J184" s="224">
        <f>BK184</f>
        <v>0</v>
      </c>
      <c r="K184" s="210"/>
      <c r="L184" s="215"/>
      <c r="M184" s="216"/>
      <c r="N184" s="217"/>
      <c r="O184" s="217"/>
      <c r="P184" s="218">
        <f>P185</f>
        <v>0</v>
      </c>
      <c r="Q184" s="217"/>
      <c r="R184" s="218">
        <f>R185</f>
        <v>0</v>
      </c>
      <c r="S184" s="217"/>
      <c r="T184" s="219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0" t="s">
        <v>83</v>
      </c>
      <c r="AT184" s="221" t="s">
        <v>75</v>
      </c>
      <c r="AU184" s="221" t="s">
        <v>89</v>
      </c>
      <c r="AY184" s="220" t="s">
        <v>151</v>
      </c>
      <c r="BK184" s="222">
        <f>BK185</f>
        <v>0</v>
      </c>
    </row>
    <row r="185" s="2" customFormat="1" ht="16.5" customHeight="1">
      <c r="A185" s="37"/>
      <c r="B185" s="38"/>
      <c r="C185" s="225" t="s">
        <v>212</v>
      </c>
      <c r="D185" s="225" t="s">
        <v>154</v>
      </c>
      <c r="E185" s="226" t="s">
        <v>1277</v>
      </c>
      <c r="F185" s="227" t="s">
        <v>1278</v>
      </c>
      <c r="G185" s="228" t="s">
        <v>1279</v>
      </c>
      <c r="H185" s="229">
        <v>1</v>
      </c>
      <c r="I185" s="230"/>
      <c r="J185" s="231">
        <f>ROUND(I185*H185,2)</f>
        <v>0</v>
      </c>
      <c r="K185" s="227" t="s">
        <v>233</v>
      </c>
      <c r="L185" s="43"/>
      <c r="M185" s="232" t="s">
        <v>1</v>
      </c>
      <c r="N185" s="233" t="s">
        <v>42</v>
      </c>
      <c r="O185" s="90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159</v>
      </c>
      <c r="AT185" s="236" t="s">
        <v>154</v>
      </c>
      <c r="AU185" s="236" t="s">
        <v>152</v>
      </c>
      <c r="AY185" s="16" t="s">
        <v>151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89</v>
      </c>
      <c r="BK185" s="237">
        <f>ROUND(I185*H185,2)</f>
        <v>0</v>
      </c>
      <c r="BL185" s="16" t="s">
        <v>159</v>
      </c>
      <c r="BM185" s="236" t="s">
        <v>266</v>
      </c>
    </row>
    <row r="186" s="12" customFormat="1" ht="20.88" customHeight="1">
      <c r="A186" s="12"/>
      <c r="B186" s="209"/>
      <c r="C186" s="210"/>
      <c r="D186" s="211" t="s">
        <v>75</v>
      </c>
      <c r="E186" s="223" t="s">
        <v>1280</v>
      </c>
      <c r="F186" s="223" t="s">
        <v>1281</v>
      </c>
      <c r="G186" s="210"/>
      <c r="H186" s="210"/>
      <c r="I186" s="213"/>
      <c r="J186" s="224">
        <f>BK186</f>
        <v>0</v>
      </c>
      <c r="K186" s="210"/>
      <c r="L186" s="215"/>
      <c r="M186" s="216"/>
      <c r="N186" s="217"/>
      <c r="O186" s="217"/>
      <c r="P186" s="218">
        <f>SUM(P187:P190)</f>
        <v>0</v>
      </c>
      <c r="Q186" s="217"/>
      <c r="R186" s="218">
        <f>SUM(R187:R190)</f>
        <v>0</v>
      </c>
      <c r="S186" s="217"/>
      <c r="T186" s="219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0" t="s">
        <v>83</v>
      </c>
      <c r="AT186" s="221" t="s">
        <v>75</v>
      </c>
      <c r="AU186" s="221" t="s">
        <v>89</v>
      </c>
      <c r="AY186" s="220" t="s">
        <v>151</v>
      </c>
      <c r="BK186" s="222">
        <f>SUM(BK187:BK190)</f>
        <v>0</v>
      </c>
    </row>
    <row r="187" s="2" customFormat="1" ht="37.8" customHeight="1">
      <c r="A187" s="37"/>
      <c r="B187" s="38"/>
      <c r="C187" s="225" t="s">
        <v>217</v>
      </c>
      <c r="D187" s="225" t="s">
        <v>154</v>
      </c>
      <c r="E187" s="226" t="s">
        <v>1282</v>
      </c>
      <c r="F187" s="227" t="s">
        <v>1283</v>
      </c>
      <c r="G187" s="228" t="s">
        <v>1279</v>
      </c>
      <c r="H187" s="229">
        <v>2</v>
      </c>
      <c r="I187" s="230"/>
      <c r="J187" s="231">
        <f>ROUND(I187*H187,2)</f>
        <v>0</v>
      </c>
      <c r="K187" s="227" t="s">
        <v>233</v>
      </c>
      <c r="L187" s="43"/>
      <c r="M187" s="232" t="s">
        <v>1</v>
      </c>
      <c r="N187" s="233" t="s">
        <v>42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159</v>
      </c>
      <c r="AT187" s="236" t="s">
        <v>154</v>
      </c>
      <c r="AU187" s="236" t="s">
        <v>152</v>
      </c>
      <c r="AY187" s="16" t="s">
        <v>151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89</v>
      </c>
      <c r="BK187" s="237">
        <f>ROUND(I187*H187,2)</f>
        <v>0</v>
      </c>
      <c r="BL187" s="16" t="s">
        <v>159</v>
      </c>
      <c r="BM187" s="236" t="s">
        <v>283</v>
      </c>
    </row>
    <row r="188" s="2" customFormat="1" ht="37.8" customHeight="1">
      <c r="A188" s="37"/>
      <c r="B188" s="38"/>
      <c r="C188" s="225" t="s">
        <v>222</v>
      </c>
      <c r="D188" s="225" t="s">
        <v>154</v>
      </c>
      <c r="E188" s="226" t="s">
        <v>1284</v>
      </c>
      <c r="F188" s="227" t="s">
        <v>1285</v>
      </c>
      <c r="G188" s="228" t="s">
        <v>1279</v>
      </c>
      <c r="H188" s="229">
        <v>2</v>
      </c>
      <c r="I188" s="230"/>
      <c r="J188" s="231">
        <f>ROUND(I188*H188,2)</f>
        <v>0</v>
      </c>
      <c r="K188" s="227" t="s">
        <v>233</v>
      </c>
      <c r="L188" s="43"/>
      <c r="M188" s="232" t="s">
        <v>1</v>
      </c>
      <c r="N188" s="233" t="s">
        <v>42</v>
      </c>
      <c r="O188" s="90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159</v>
      </c>
      <c r="AT188" s="236" t="s">
        <v>154</v>
      </c>
      <c r="AU188" s="236" t="s">
        <v>152</v>
      </c>
      <c r="AY188" s="16" t="s">
        <v>151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89</v>
      </c>
      <c r="BK188" s="237">
        <f>ROUND(I188*H188,2)</f>
        <v>0</v>
      </c>
      <c r="BL188" s="16" t="s">
        <v>159</v>
      </c>
      <c r="BM188" s="236" t="s">
        <v>305</v>
      </c>
    </row>
    <row r="189" s="2" customFormat="1" ht="49.05" customHeight="1">
      <c r="A189" s="37"/>
      <c r="B189" s="38"/>
      <c r="C189" s="225" t="s">
        <v>230</v>
      </c>
      <c r="D189" s="225" t="s">
        <v>154</v>
      </c>
      <c r="E189" s="226" t="s">
        <v>1286</v>
      </c>
      <c r="F189" s="227" t="s">
        <v>1287</v>
      </c>
      <c r="G189" s="228" t="s">
        <v>1279</v>
      </c>
      <c r="H189" s="229">
        <v>1</v>
      </c>
      <c r="I189" s="230"/>
      <c r="J189" s="231">
        <f>ROUND(I189*H189,2)</f>
        <v>0</v>
      </c>
      <c r="K189" s="227" t="s">
        <v>233</v>
      </c>
      <c r="L189" s="43"/>
      <c r="M189" s="232" t="s">
        <v>1</v>
      </c>
      <c r="N189" s="233" t="s">
        <v>42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159</v>
      </c>
      <c r="AT189" s="236" t="s">
        <v>154</v>
      </c>
      <c r="AU189" s="236" t="s">
        <v>152</v>
      </c>
      <c r="AY189" s="16" t="s">
        <v>151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89</v>
      </c>
      <c r="BK189" s="237">
        <f>ROUND(I189*H189,2)</f>
        <v>0</v>
      </c>
      <c r="BL189" s="16" t="s">
        <v>159</v>
      </c>
      <c r="BM189" s="236" t="s">
        <v>314</v>
      </c>
    </row>
    <row r="190" s="2" customFormat="1" ht="62.7" customHeight="1">
      <c r="A190" s="37"/>
      <c r="B190" s="38"/>
      <c r="C190" s="225" t="s">
        <v>8</v>
      </c>
      <c r="D190" s="225" t="s">
        <v>154</v>
      </c>
      <c r="E190" s="226" t="s">
        <v>1288</v>
      </c>
      <c r="F190" s="227" t="s">
        <v>1289</v>
      </c>
      <c r="G190" s="228" t="s">
        <v>1279</v>
      </c>
      <c r="H190" s="229">
        <v>1</v>
      </c>
      <c r="I190" s="230"/>
      <c r="J190" s="231">
        <f>ROUND(I190*H190,2)</f>
        <v>0</v>
      </c>
      <c r="K190" s="227" t="s">
        <v>233</v>
      </c>
      <c r="L190" s="43"/>
      <c r="M190" s="232" t="s">
        <v>1</v>
      </c>
      <c r="N190" s="233" t="s">
        <v>42</v>
      </c>
      <c r="O190" s="90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159</v>
      </c>
      <c r="AT190" s="236" t="s">
        <v>154</v>
      </c>
      <c r="AU190" s="236" t="s">
        <v>152</v>
      </c>
      <c r="AY190" s="16" t="s">
        <v>151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89</v>
      </c>
      <c r="BK190" s="237">
        <f>ROUND(I190*H190,2)</f>
        <v>0</v>
      </c>
      <c r="BL190" s="16" t="s">
        <v>159</v>
      </c>
      <c r="BM190" s="236" t="s">
        <v>328</v>
      </c>
    </row>
    <row r="191" s="12" customFormat="1" ht="20.88" customHeight="1">
      <c r="A191" s="12"/>
      <c r="B191" s="209"/>
      <c r="C191" s="210"/>
      <c r="D191" s="211" t="s">
        <v>75</v>
      </c>
      <c r="E191" s="223" t="s">
        <v>1290</v>
      </c>
      <c r="F191" s="223" t="s">
        <v>1291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P192</f>
        <v>0</v>
      </c>
      <c r="Q191" s="217"/>
      <c r="R191" s="218">
        <f>R192</f>
        <v>0</v>
      </c>
      <c r="S191" s="217"/>
      <c r="T191" s="219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83</v>
      </c>
      <c r="AT191" s="221" t="s">
        <v>75</v>
      </c>
      <c r="AU191" s="221" t="s">
        <v>89</v>
      </c>
      <c r="AY191" s="220" t="s">
        <v>151</v>
      </c>
      <c r="BK191" s="222">
        <f>BK192</f>
        <v>0</v>
      </c>
    </row>
    <row r="192" s="2" customFormat="1" ht="16.5" customHeight="1">
      <c r="A192" s="37"/>
      <c r="B192" s="38"/>
      <c r="C192" s="225" t="s">
        <v>240</v>
      </c>
      <c r="D192" s="225" t="s">
        <v>154</v>
      </c>
      <c r="E192" s="226" t="s">
        <v>1292</v>
      </c>
      <c r="F192" s="227" t="s">
        <v>1293</v>
      </c>
      <c r="G192" s="228" t="s">
        <v>1279</v>
      </c>
      <c r="H192" s="229">
        <v>6</v>
      </c>
      <c r="I192" s="230"/>
      <c r="J192" s="231">
        <f>ROUND(I192*H192,2)</f>
        <v>0</v>
      </c>
      <c r="K192" s="227" t="s">
        <v>233</v>
      </c>
      <c r="L192" s="43"/>
      <c r="M192" s="232" t="s">
        <v>1</v>
      </c>
      <c r="N192" s="233" t="s">
        <v>42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159</v>
      </c>
      <c r="AT192" s="236" t="s">
        <v>154</v>
      </c>
      <c r="AU192" s="236" t="s">
        <v>152</v>
      </c>
      <c r="AY192" s="16" t="s">
        <v>151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89</v>
      </c>
      <c r="BK192" s="237">
        <f>ROUND(I192*H192,2)</f>
        <v>0</v>
      </c>
      <c r="BL192" s="16" t="s">
        <v>159</v>
      </c>
      <c r="BM192" s="236" t="s">
        <v>338</v>
      </c>
    </row>
    <row r="193" s="12" customFormat="1" ht="20.88" customHeight="1">
      <c r="A193" s="12"/>
      <c r="B193" s="209"/>
      <c r="C193" s="210"/>
      <c r="D193" s="211" t="s">
        <v>75</v>
      </c>
      <c r="E193" s="223" t="s">
        <v>1294</v>
      </c>
      <c r="F193" s="223" t="s">
        <v>1295</v>
      </c>
      <c r="G193" s="210"/>
      <c r="H193" s="210"/>
      <c r="I193" s="213"/>
      <c r="J193" s="224">
        <f>BK193</f>
        <v>0</v>
      </c>
      <c r="K193" s="210"/>
      <c r="L193" s="215"/>
      <c r="M193" s="216"/>
      <c r="N193" s="217"/>
      <c r="O193" s="217"/>
      <c r="P193" s="218">
        <f>SUM(P194:P196)</f>
        <v>0</v>
      </c>
      <c r="Q193" s="217"/>
      <c r="R193" s="218">
        <f>SUM(R194:R196)</f>
        <v>0</v>
      </c>
      <c r="S193" s="217"/>
      <c r="T193" s="219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0" t="s">
        <v>83</v>
      </c>
      <c r="AT193" s="221" t="s">
        <v>75</v>
      </c>
      <c r="AU193" s="221" t="s">
        <v>89</v>
      </c>
      <c r="AY193" s="220" t="s">
        <v>151</v>
      </c>
      <c r="BK193" s="222">
        <f>SUM(BK194:BK196)</f>
        <v>0</v>
      </c>
    </row>
    <row r="194" s="2" customFormat="1" ht="16.5" customHeight="1">
      <c r="A194" s="37"/>
      <c r="B194" s="38"/>
      <c r="C194" s="225" t="s">
        <v>246</v>
      </c>
      <c r="D194" s="225" t="s">
        <v>154</v>
      </c>
      <c r="E194" s="226" t="s">
        <v>1296</v>
      </c>
      <c r="F194" s="227" t="s">
        <v>1297</v>
      </c>
      <c r="G194" s="228" t="s">
        <v>1279</v>
      </c>
      <c r="H194" s="229">
        <v>45</v>
      </c>
      <c r="I194" s="230"/>
      <c r="J194" s="231">
        <f>ROUND(I194*H194,2)</f>
        <v>0</v>
      </c>
      <c r="K194" s="227" t="s">
        <v>233</v>
      </c>
      <c r="L194" s="43"/>
      <c r="M194" s="232" t="s">
        <v>1</v>
      </c>
      <c r="N194" s="233" t="s">
        <v>42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159</v>
      </c>
      <c r="AT194" s="236" t="s">
        <v>154</v>
      </c>
      <c r="AU194" s="236" t="s">
        <v>152</v>
      </c>
      <c r="AY194" s="16" t="s">
        <v>151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89</v>
      </c>
      <c r="BK194" s="237">
        <f>ROUND(I194*H194,2)</f>
        <v>0</v>
      </c>
      <c r="BL194" s="16" t="s">
        <v>159</v>
      </c>
      <c r="BM194" s="236" t="s">
        <v>352</v>
      </c>
    </row>
    <row r="195" s="2" customFormat="1" ht="16.5" customHeight="1">
      <c r="A195" s="37"/>
      <c r="B195" s="38"/>
      <c r="C195" s="225" t="s">
        <v>250</v>
      </c>
      <c r="D195" s="225" t="s">
        <v>154</v>
      </c>
      <c r="E195" s="226" t="s">
        <v>1298</v>
      </c>
      <c r="F195" s="227" t="s">
        <v>1299</v>
      </c>
      <c r="G195" s="228" t="s">
        <v>1279</v>
      </c>
      <c r="H195" s="229">
        <v>15</v>
      </c>
      <c r="I195" s="230"/>
      <c r="J195" s="231">
        <f>ROUND(I195*H195,2)</f>
        <v>0</v>
      </c>
      <c r="K195" s="227" t="s">
        <v>233</v>
      </c>
      <c r="L195" s="43"/>
      <c r="M195" s="232" t="s">
        <v>1</v>
      </c>
      <c r="N195" s="233" t="s">
        <v>42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159</v>
      </c>
      <c r="AT195" s="236" t="s">
        <v>154</v>
      </c>
      <c r="AU195" s="236" t="s">
        <v>152</v>
      </c>
      <c r="AY195" s="16" t="s">
        <v>151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89</v>
      </c>
      <c r="BK195" s="237">
        <f>ROUND(I195*H195,2)</f>
        <v>0</v>
      </c>
      <c r="BL195" s="16" t="s">
        <v>159</v>
      </c>
      <c r="BM195" s="236" t="s">
        <v>366</v>
      </c>
    </row>
    <row r="196" s="2" customFormat="1" ht="21.75" customHeight="1">
      <c r="A196" s="37"/>
      <c r="B196" s="38"/>
      <c r="C196" s="225" t="s">
        <v>258</v>
      </c>
      <c r="D196" s="225" t="s">
        <v>154</v>
      </c>
      <c r="E196" s="226" t="s">
        <v>1300</v>
      </c>
      <c r="F196" s="227" t="s">
        <v>1301</v>
      </c>
      <c r="G196" s="228" t="s">
        <v>1279</v>
      </c>
      <c r="H196" s="229">
        <v>1</v>
      </c>
      <c r="I196" s="230"/>
      <c r="J196" s="231">
        <f>ROUND(I196*H196,2)</f>
        <v>0</v>
      </c>
      <c r="K196" s="227" t="s">
        <v>233</v>
      </c>
      <c r="L196" s="43"/>
      <c r="M196" s="232" t="s">
        <v>1</v>
      </c>
      <c r="N196" s="233" t="s">
        <v>42</v>
      </c>
      <c r="O196" s="90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159</v>
      </c>
      <c r="AT196" s="236" t="s">
        <v>154</v>
      </c>
      <c r="AU196" s="236" t="s">
        <v>152</v>
      </c>
      <c r="AY196" s="16" t="s">
        <v>151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89</v>
      </c>
      <c r="BK196" s="237">
        <f>ROUND(I196*H196,2)</f>
        <v>0</v>
      </c>
      <c r="BL196" s="16" t="s">
        <v>159</v>
      </c>
      <c r="BM196" s="236" t="s">
        <v>389</v>
      </c>
    </row>
    <row r="197" s="12" customFormat="1" ht="20.88" customHeight="1">
      <c r="A197" s="12"/>
      <c r="B197" s="209"/>
      <c r="C197" s="210"/>
      <c r="D197" s="211" t="s">
        <v>75</v>
      </c>
      <c r="E197" s="223" t="s">
        <v>1302</v>
      </c>
      <c r="F197" s="223" t="s">
        <v>1303</v>
      </c>
      <c r="G197" s="210"/>
      <c r="H197" s="210"/>
      <c r="I197" s="213"/>
      <c r="J197" s="224">
        <f>BK197</f>
        <v>0</v>
      </c>
      <c r="K197" s="210"/>
      <c r="L197" s="215"/>
      <c r="M197" s="216"/>
      <c r="N197" s="217"/>
      <c r="O197" s="217"/>
      <c r="P197" s="218">
        <f>SUM(P198:P200)</f>
        <v>0</v>
      </c>
      <c r="Q197" s="217"/>
      <c r="R197" s="218">
        <f>SUM(R198:R200)</f>
        <v>0</v>
      </c>
      <c r="S197" s="217"/>
      <c r="T197" s="219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0" t="s">
        <v>83</v>
      </c>
      <c r="AT197" s="221" t="s">
        <v>75</v>
      </c>
      <c r="AU197" s="221" t="s">
        <v>89</v>
      </c>
      <c r="AY197" s="220" t="s">
        <v>151</v>
      </c>
      <c r="BK197" s="222">
        <f>SUM(BK198:BK200)</f>
        <v>0</v>
      </c>
    </row>
    <row r="198" s="2" customFormat="1" ht="16.5" customHeight="1">
      <c r="A198" s="37"/>
      <c r="B198" s="38"/>
      <c r="C198" s="225" t="s">
        <v>266</v>
      </c>
      <c r="D198" s="225" t="s">
        <v>154</v>
      </c>
      <c r="E198" s="226" t="s">
        <v>1304</v>
      </c>
      <c r="F198" s="227" t="s">
        <v>1305</v>
      </c>
      <c r="G198" s="228" t="s">
        <v>1279</v>
      </c>
      <c r="H198" s="229">
        <v>45</v>
      </c>
      <c r="I198" s="230"/>
      <c r="J198" s="231">
        <f>ROUND(I198*H198,2)</f>
        <v>0</v>
      </c>
      <c r="K198" s="227" t="s">
        <v>233</v>
      </c>
      <c r="L198" s="43"/>
      <c r="M198" s="232" t="s">
        <v>1</v>
      </c>
      <c r="N198" s="233" t="s">
        <v>42</v>
      </c>
      <c r="O198" s="90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159</v>
      </c>
      <c r="AT198" s="236" t="s">
        <v>154</v>
      </c>
      <c r="AU198" s="236" t="s">
        <v>152</v>
      </c>
      <c r="AY198" s="16" t="s">
        <v>151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89</v>
      </c>
      <c r="BK198" s="237">
        <f>ROUND(I198*H198,2)</f>
        <v>0</v>
      </c>
      <c r="BL198" s="16" t="s">
        <v>159</v>
      </c>
      <c r="BM198" s="236" t="s">
        <v>400</v>
      </c>
    </row>
    <row r="199" s="2" customFormat="1" ht="16.5" customHeight="1">
      <c r="A199" s="37"/>
      <c r="B199" s="38"/>
      <c r="C199" s="225" t="s">
        <v>7</v>
      </c>
      <c r="D199" s="225" t="s">
        <v>154</v>
      </c>
      <c r="E199" s="226" t="s">
        <v>1306</v>
      </c>
      <c r="F199" s="227" t="s">
        <v>1307</v>
      </c>
      <c r="G199" s="228" t="s">
        <v>1279</v>
      </c>
      <c r="H199" s="229">
        <v>3</v>
      </c>
      <c r="I199" s="230"/>
      <c r="J199" s="231">
        <f>ROUND(I199*H199,2)</f>
        <v>0</v>
      </c>
      <c r="K199" s="227" t="s">
        <v>233</v>
      </c>
      <c r="L199" s="43"/>
      <c r="M199" s="232" t="s">
        <v>1</v>
      </c>
      <c r="N199" s="233" t="s">
        <v>42</v>
      </c>
      <c r="O199" s="90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159</v>
      </c>
      <c r="AT199" s="236" t="s">
        <v>154</v>
      </c>
      <c r="AU199" s="236" t="s">
        <v>152</v>
      </c>
      <c r="AY199" s="16" t="s">
        <v>151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89</v>
      </c>
      <c r="BK199" s="237">
        <f>ROUND(I199*H199,2)</f>
        <v>0</v>
      </c>
      <c r="BL199" s="16" t="s">
        <v>159</v>
      </c>
      <c r="BM199" s="236" t="s">
        <v>411</v>
      </c>
    </row>
    <row r="200" s="2" customFormat="1" ht="16.5" customHeight="1">
      <c r="A200" s="37"/>
      <c r="B200" s="38"/>
      <c r="C200" s="225" t="s">
        <v>283</v>
      </c>
      <c r="D200" s="225" t="s">
        <v>154</v>
      </c>
      <c r="E200" s="226" t="s">
        <v>1308</v>
      </c>
      <c r="F200" s="227" t="s">
        <v>1309</v>
      </c>
      <c r="G200" s="228" t="s">
        <v>1279</v>
      </c>
      <c r="H200" s="229">
        <v>3</v>
      </c>
      <c r="I200" s="230"/>
      <c r="J200" s="231">
        <f>ROUND(I200*H200,2)</f>
        <v>0</v>
      </c>
      <c r="K200" s="227" t="s">
        <v>233</v>
      </c>
      <c r="L200" s="43"/>
      <c r="M200" s="232" t="s">
        <v>1</v>
      </c>
      <c r="N200" s="233" t="s">
        <v>42</v>
      </c>
      <c r="O200" s="90"/>
      <c r="P200" s="234">
        <f>O200*H200</f>
        <v>0</v>
      </c>
      <c r="Q200" s="234">
        <v>0</v>
      </c>
      <c r="R200" s="234">
        <f>Q200*H200</f>
        <v>0</v>
      </c>
      <c r="S200" s="234">
        <v>0</v>
      </c>
      <c r="T200" s="23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6" t="s">
        <v>159</v>
      </c>
      <c r="AT200" s="236" t="s">
        <v>154</v>
      </c>
      <c r="AU200" s="236" t="s">
        <v>152</v>
      </c>
      <c r="AY200" s="16" t="s">
        <v>151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6" t="s">
        <v>89</v>
      </c>
      <c r="BK200" s="237">
        <f>ROUND(I200*H200,2)</f>
        <v>0</v>
      </c>
      <c r="BL200" s="16" t="s">
        <v>159</v>
      </c>
      <c r="BM200" s="236" t="s">
        <v>422</v>
      </c>
    </row>
    <row r="201" s="12" customFormat="1" ht="20.88" customHeight="1">
      <c r="A201" s="12"/>
      <c r="B201" s="209"/>
      <c r="C201" s="210"/>
      <c r="D201" s="211" t="s">
        <v>75</v>
      </c>
      <c r="E201" s="223" t="s">
        <v>1310</v>
      </c>
      <c r="F201" s="223" t="s">
        <v>1311</v>
      </c>
      <c r="G201" s="210"/>
      <c r="H201" s="210"/>
      <c r="I201" s="213"/>
      <c r="J201" s="224">
        <f>BK201</f>
        <v>0</v>
      </c>
      <c r="K201" s="210"/>
      <c r="L201" s="215"/>
      <c r="M201" s="216"/>
      <c r="N201" s="217"/>
      <c r="O201" s="217"/>
      <c r="P201" s="218">
        <f>SUM(P202:P203)</f>
        <v>0</v>
      </c>
      <c r="Q201" s="217"/>
      <c r="R201" s="218">
        <f>SUM(R202:R203)</f>
        <v>0</v>
      </c>
      <c r="S201" s="217"/>
      <c r="T201" s="219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0" t="s">
        <v>83</v>
      </c>
      <c r="AT201" s="221" t="s">
        <v>75</v>
      </c>
      <c r="AU201" s="221" t="s">
        <v>89</v>
      </c>
      <c r="AY201" s="220" t="s">
        <v>151</v>
      </c>
      <c r="BK201" s="222">
        <f>SUM(BK202:BK203)</f>
        <v>0</v>
      </c>
    </row>
    <row r="202" s="2" customFormat="1" ht="16.5" customHeight="1">
      <c r="A202" s="37"/>
      <c r="B202" s="38"/>
      <c r="C202" s="225" t="s">
        <v>294</v>
      </c>
      <c r="D202" s="225" t="s">
        <v>154</v>
      </c>
      <c r="E202" s="226" t="s">
        <v>1312</v>
      </c>
      <c r="F202" s="227" t="s">
        <v>1313</v>
      </c>
      <c r="G202" s="228" t="s">
        <v>204</v>
      </c>
      <c r="H202" s="229">
        <v>20</v>
      </c>
      <c r="I202" s="230"/>
      <c r="J202" s="231">
        <f>ROUND(I202*H202,2)</f>
        <v>0</v>
      </c>
      <c r="K202" s="227" t="s">
        <v>233</v>
      </c>
      <c r="L202" s="43"/>
      <c r="M202" s="232" t="s">
        <v>1</v>
      </c>
      <c r="N202" s="233" t="s">
        <v>42</v>
      </c>
      <c r="O202" s="90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159</v>
      </c>
      <c r="AT202" s="236" t="s">
        <v>154</v>
      </c>
      <c r="AU202" s="236" t="s">
        <v>152</v>
      </c>
      <c r="AY202" s="16" t="s">
        <v>151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89</v>
      </c>
      <c r="BK202" s="237">
        <f>ROUND(I202*H202,2)</f>
        <v>0</v>
      </c>
      <c r="BL202" s="16" t="s">
        <v>159</v>
      </c>
      <c r="BM202" s="236" t="s">
        <v>435</v>
      </c>
    </row>
    <row r="203" s="2" customFormat="1" ht="16.5" customHeight="1">
      <c r="A203" s="37"/>
      <c r="B203" s="38"/>
      <c r="C203" s="225" t="s">
        <v>305</v>
      </c>
      <c r="D203" s="225" t="s">
        <v>154</v>
      </c>
      <c r="E203" s="226" t="s">
        <v>1314</v>
      </c>
      <c r="F203" s="227" t="s">
        <v>1315</v>
      </c>
      <c r="G203" s="228" t="s">
        <v>204</v>
      </c>
      <c r="H203" s="229">
        <v>10</v>
      </c>
      <c r="I203" s="230"/>
      <c r="J203" s="231">
        <f>ROUND(I203*H203,2)</f>
        <v>0</v>
      </c>
      <c r="K203" s="227" t="s">
        <v>233</v>
      </c>
      <c r="L203" s="43"/>
      <c r="M203" s="232" t="s">
        <v>1</v>
      </c>
      <c r="N203" s="233" t="s">
        <v>42</v>
      </c>
      <c r="O203" s="90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159</v>
      </c>
      <c r="AT203" s="236" t="s">
        <v>154</v>
      </c>
      <c r="AU203" s="236" t="s">
        <v>152</v>
      </c>
      <c r="AY203" s="16" t="s">
        <v>151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89</v>
      </c>
      <c r="BK203" s="237">
        <f>ROUND(I203*H203,2)</f>
        <v>0</v>
      </c>
      <c r="BL203" s="16" t="s">
        <v>159</v>
      </c>
      <c r="BM203" s="236" t="s">
        <v>444</v>
      </c>
    </row>
    <row r="204" s="12" customFormat="1" ht="20.88" customHeight="1">
      <c r="A204" s="12"/>
      <c r="B204" s="209"/>
      <c r="C204" s="210"/>
      <c r="D204" s="211" t="s">
        <v>75</v>
      </c>
      <c r="E204" s="223" t="s">
        <v>1316</v>
      </c>
      <c r="F204" s="223" t="s">
        <v>1317</v>
      </c>
      <c r="G204" s="210"/>
      <c r="H204" s="210"/>
      <c r="I204" s="213"/>
      <c r="J204" s="224">
        <f>BK204</f>
        <v>0</v>
      </c>
      <c r="K204" s="210"/>
      <c r="L204" s="215"/>
      <c r="M204" s="216"/>
      <c r="N204" s="217"/>
      <c r="O204" s="217"/>
      <c r="P204" s="218">
        <f>SUM(P205:P209)</f>
        <v>0</v>
      </c>
      <c r="Q204" s="217"/>
      <c r="R204" s="218">
        <f>SUM(R205:R209)</f>
        <v>0</v>
      </c>
      <c r="S204" s="217"/>
      <c r="T204" s="219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0" t="s">
        <v>83</v>
      </c>
      <c r="AT204" s="221" t="s">
        <v>75</v>
      </c>
      <c r="AU204" s="221" t="s">
        <v>89</v>
      </c>
      <c r="AY204" s="220" t="s">
        <v>151</v>
      </c>
      <c r="BK204" s="222">
        <f>SUM(BK205:BK209)</f>
        <v>0</v>
      </c>
    </row>
    <row r="205" s="2" customFormat="1" ht="33" customHeight="1">
      <c r="A205" s="37"/>
      <c r="B205" s="38"/>
      <c r="C205" s="225" t="s">
        <v>309</v>
      </c>
      <c r="D205" s="225" t="s">
        <v>154</v>
      </c>
      <c r="E205" s="226" t="s">
        <v>1318</v>
      </c>
      <c r="F205" s="227" t="s">
        <v>1319</v>
      </c>
      <c r="G205" s="228" t="s">
        <v>1279</v>
      </c>
      <c r="H205" s="229">
        <v>2</v>
      </c>
      <c r="I205" s="230"/>
      <c r="J205" s="231">
        <f>ROUND(I205*H205,2)</f>
        <v>0</v>
      </c>
      <c r="K205" s="227" t="s">
        <v>233</v>
      </c>
      <c r="L205" s="43"/>
      <c r="M205" s="232" t="s">
        <v>1</v>
      </c>
      <c r="N205" s="233" t="s">
        <v>42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159</v>
      </c>
      <c r="AT205" s="236" t="s">
        <v>154</v>
      </c>
      <c r="AU205" s="236" t="s">
        <v>152</v>
      </c>
      <c r="AY205" s="16" t="s">
        <v>151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89</v>
      </c>
      <c r="BK205" s="237">
        <f>ROUND(I205*H205,2)</f>
        <v>0</v>
      </c>
      <c r="BL205" s="16" t="s">
        <v>159</v>
      </c>
      <c r="BM205" s="236" t="s">
        <v>453</v>
      </c>
    </row>
    <row r="206" s="2" customFormat="1" ht="24.15" customHeight="1">
      <c r="A206" s="37"/>
      <c r="B206" s="38"/>
      <c r="C206" s="225" t="s">
        <v>314</v>
      </c>
      <c r="D206" s="225" t="s">
        <v>154</v>
      </c>
      <c r="E206" s="226" t="s">
        <v>1320</v>
      </c>
      <c r="F206" s="227" t="s">
        <v>1321</v>
      </c>
      <c r="G206" s="228" t="s">
        <v>1279</v>
      </c>
      <c r="H206" s="229">
        <v>1</v>
      </c>
      <c r="I206" s="230"/>
      <c r="J206" s="231">
        <f>ROUND(I206*H206,2)</f>
        <v>0</v>
      </c>
      <c r="K206" s="227" t="s">
        <v>233</v>
      </c>
      <c r="L206" s="43"/>
      <c r="M206" s="232" t="s">
        <v>1</v>
      </c>
      <c r="N206" s="233" t="s">
        <v>42</v>
      </c>
      <c r="O206" s="90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6" t="s">
        <v>159</v>
      </c>
      <c r="AT206" s="236" t="s">
        <v>154</v>
      </c>
      <c r="AU206" s="236" t="s">
        <v>152</v>
      </c>
      <c r="AY206" s="16" t="s">
        <v>151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6" t="s">
        <v>89</v>
      </c>
      <c r="BK206" s="237">
        <f>ROUND(I206*H206,2)</f>
        <v>0</v>
      </c>
      <c r="BL206" s="16" t="s">
        <v>159</v>
      </c>
      <c r="BM206" s="236" t="s">
        <v>465</v>
      </c>
    </row>
    <row r="207" s="2" customFormat="1" ht="24.15" customHeight="1">
      <c r="A207" s="37"/>
      <c r="B207" s="38"/>
      <c r="C207" s="225" t="s">
        <v>323</v>
      </c>
      <c r="D207" s="225" t="s">
        <v>154</v>
      </c>
      <c r="E207" s="226" t="s">
        <v>1322</v>
      </c>
      <c r="F207" s="227" t="s">
        <v>1323</v>
      </c>
      <c r="G207" s="228" t="s">
        <v>1279</v>
      </c>
      <c r="H207" s="229">
        <v>8</v>
      </c>
      <c r="I207" s="230"/>
      <c r="J207" s="231">
        <f>ROUND(I207*H207,2)</f>
        <v>0</v>
      </c>
      <c r="K207" s="227" t="s">
        <v>233</v>
      </c>
      <c r="L207" s="43"/>
      <c r="M207" s="232" t="s">
        <v>1</v>
      </c>
      <c r="N207" s="233" t="s">
        <v>42</v>
      </c>
      <c r="O207" s="90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159</v>
      </c>
      <c r="AT207" s="236" t="s">
        <v>154</v>
      </c>
      <c r="AU207" s="236" t="s">
        <v>152</v>
      </c>
      <c r="AY207" s="16" t="s">
        <v>151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89</v>
      </c>
      <c r="BK207" s="237">
        <f>ROUND(I207*H207,2)</f>
        <v>0</v>
      </c>
      <c r="BL207" s="16" t="s">
        <v>159</v>
      </c>
      <c r="BM207" s="236" t="s">
        <v>476</v>
      </c>
    </row>
    <row r="208" s="2" customFormat="1" ht="24.15" customHeight="1">
      <c r="A208" s="37"/>
      <c r="B208" s="38"/>
      <c r="C208" s="225" t="s">
        <v>328</v>
      </c>
      <c r="D208" s="225" t="s">
        <v>154</v>
      </c>
      <c r="E208" s="226" t="s">
        <v>1324</v>
      </c>
      <c r="F208" s="227" t="s">
        <v>1325</v>
      </c>
      <c r="G208" s="228" t="s">
        <v>1279</v>
      </c>
      <c r="H208" s="229">
        <v>1</v>
      </c>
      <c r="I208" s="230"/>
      <c r="J208" s="231">
        <f>ROUND(I208*H208,2)</f>
        <v>0</v>
      </c>
      <c r="K208" s="227" t="s">
        <v>233</v>
      </c>
      <c r="L208" s="43"/>
      <c r="M208" s="232" t="s">
        <v>1</v>
      </c>
      <c r="N208" s="233" t="s">
        <v>42</v>
      </c>
      <c r="O208" s="90"/>
      <c r="P208" s="234">
        <f>O208*H208</f>
        <v>0</v>
      </c>
      <c r="Q208" s="234">
        <v>0</v>
      </c>
      <c r="R208" s="234">
        <f>Q208*H208</f>
        <v>0</v>
      </c>
      <c r="S208" s="234">
        <v>0</v>
      </c>
      <c r="T208" s="23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6" t="s">
        <v>159</v>
      </c>
      <c r="AT208" s="236" t="s">
        <v>154</v>
      </c>
      <c r="AU208" s="236" t="s">
        <v>152</v>
      </c>
      <c r="AY208" s="16" t="s">
        <v>151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6" t="s">
        <v>89</v>
      </c>
      <c r="BK208" s="237">
        <f>ROUND(I208*H208,2)</f>
        <v>0</v>
      </c>
      <c r="BL208" s="16" t="s">
        <v>159</v>
      </c>
      <c r="BM208" s="236" t="s">
        <v>487</v>
      </c>
    </row>
    <row r="209" s="2" customFormat="1" ht="37.8" customHeight="1">
      <c r="A209" s="37"/>
      <c r="B209" s="38"/>
      <c r="C209" s="225" t="s">
        <v>332</v>
      </c>
      <c r="D209" s="225" t="s">
        <v>154</v>
      </c>
      <c r="E209" s="226" t="s">
        <v>1326</v>
      </c>
      <c r="F209" s="227" t="s">
        <v>1327</v>
      </c>
      <c r="G209" s="228" t="s">
        <v>1279</v>
      </c>
      <c r="H209" s="229">
        <v>2</v>
      </c>
      <c r="I209" s="230"/>
      <c r="J209" s="231">
        <f>ROUND(I209*H209,2)</f>
        <v>0</v>
      </c>
      <c r="K209" s="227" t="s">
        <v>233</v>
      </c>
      <c r="L209" s="43"/>
      <c r="M209" s="232" t="s">
        <v>1</v>
      </c>
      <c r="N209" s="233" t="s">
        <v>42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159</v>
      </c>
      <c r="AT209" s="236" t="s">
        <v>154</v>
      </c>
      <c r="AU209" s="236" t="s">
        <v>152</v>
      </c>
      <c r="AY209" s="16" t="s">
        <v>151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89</v>
      </c>
      <c r="BK209" s="237">
        <f>ROUND(I209*H209,2)</f>
        <v>0</v>
      </c>
      <c r="BL209" s="16" t="s">
        <v>159</v>
      </c>
      <c r="BM209" s="236" t="s">
        <v>498</v>
      </c>
    </row>
    <row r="210" s="12" customFormat="1" ht="20.88" customHeight="1">
      <c r="A210" s="12"/>
      <c r="B210" s="209"/>
      <c r="C210" s="210"/>
      <c r="D210" s="211" t="s">
        <v>75</v>
      </c>
      <c r="E210" s="223" t="s">
        <v>1328</v>
      </c>
      <c r="F210" s="223" t="s">
        <v>1329</v>
      </c>
      <c r="G210" s="210"/>
      <c r="H210" s="210"/>
      <c r="I210" s="213"/>
      <c r="J210" s="224">
        <f>BK210</f>
        <v>0</v>
      </c>
      <c r="K210" s="210"/>
      <c r="L210" s="215"/>
      <c r="M210" s="216"/>
      <c r="N210" s="217"/>
      <c r="O210" s="217"/>
      <c r="P210" s="218">
        <f>SUM(P211:P212)</f>
        <v>0</v>
      </c>
      <c r="Q210" s="217"/>
      <c r="R210" s="218">
        <f>SUM(R211:R212)</f>
        <v>0</v>
      </c>
      <c r="S210" s="217"/>
      <c r="T210" s="219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0" t="s">
        <v>83</v>
      </c>
      <c r="AT210" s="221" t="s">
        <v>75</v>
      </c>
      <c r="AU210" s="221" t="s">
        <v>89</v>
      </c>
      <c r="AY210" s="220" t="s">
        <v>151</v>
      </c>
      <c r="BK210" s="222">
        <f>SUM(BK211:BK212)</f>
        <v>0</v>
      </c>
    </row>
    <row r="211" s="2" customFormat="1" ht="16.5" customHeight="1">
      <c r="A211" s="37"/>
      <c r="B211" s="38"/>
      <c r="C211" s="225" t="s">
        <v>338</v>
      </c>
      <c r="D211" s="225" t="s">
        <v>154</v>
      </c>
      <c r="E211" s="226" t="s">
        <v>1330</v>
      </c>
      <c r="F211" s="227" t="s">
        <v>1331</v>
      </c>
      <c r="G211" s="228" t="s">
        <v>1279</v>
      </c>
      <c r="H211" s="229">
        <v>13</v>
      </c>
      <c r="I211" s="230"/>
      <c r="J211" s="231">
        <f>ROUND(I211*H211,2)</f>
        <v>0</v>
      </c>
      <c r="K211" s="227" t="s">
        <v>233</v>
      </c>
      <c r="L211" s="43"/>
      <c r="M211" s="232" t="s">
        <v>1</v>
      </c>
      <c r="N211" s="233" t="s">
        <v>42</v>
      </c>
      <c r="O211" s="90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159</v>
      </c>
      <c r="AT211" s="236" t="s">
        <v>154</v>
      </c>
      <c r="AU211" s="236" t="s">
        <v>152</v>
      </c>
      <c r="AY211" s="16" t="s">
        <v>151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89</v>
      </c>
      <c r="BK211" s="237">
        <f>ROUND(I211*H211,2)</f>
        <v>0</v>
      </c>
      <c r="BL211" s="16" t="s">
        <v>159</v>
      </c>
      <c r="BM211" s="236" t="s">
        <v>508</v>
      </c>
    </row>
    <row r="212" s="2" customFormat="1" ht="16.5" customHeight="1">
      <c r="A212" s="37"/>
      <c r="B212" s="38"/>
      <c r="C212" s="225" t="s">
        <v>346</v>
      </c>
      <c r="D212" s="225" t="s">
        <v>154</v>
      </c>
      <c r="E212" s="226" t="s">
        <v>1332</v>
      </c>
      <c r="F212" s="227" t="s">
        <v>1333</v>
      </c>
      <c r="G212" s="228" t="s">
        <v>1279</v>
      </c>
      <c r="H212" s="229">
        <v>1</v>
      </c>
      <c r="I212" s="230"/>
      <c r="J212" s="231">
        <f>ROUND(I212*H212,2)</f>
        <v>0</v>
      </c>
      <c r="K212" s="227" t="s">
        <v>233</v>
      </c>
      <c r="L212" s="43"/>
      <c r="M212" s="232" t="s">
        <v>1</v>
      </c>
      <c r="N212" s="233" t="s">
        <v>42</v>
      </c>
      <c r="O212" s="90"/>
      <c r="P212" s="234">
        <f>O212*H212</f>
        <v>0</v>
      </c>
      <c r="Q212" s="234">
        <v>0</v>
      </c>
      <c r="R212" s="234">
        <f>Q212*H212</f>
        <v>0</v>
      </c>
      <c r="S212" s="234">
        <v>0</v>
      </c>
      <c r="T212" s="23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6" t="s">
        <v>159</v>
      </c>
      <c r="AT212" s="236" t="s">
        <v>154</v>
      </c>
      <c r="AU212" s="236" t="s">
        <v>152</v>
      </c>
      <c r="AY212" s="16" t="s">
        <v>151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6" t="s">
        <v>89</v>
      </c>
      <c r="BK212" s="237">
        <f>ROUND(I212*H212,2)</f>
        <v>0</v>
      </c>
      <c r="BL212" s="16" t="s">
        <v>159</v>
      </c>
      <c r="BM212" s="236" t="s">
        <v>519</v>
      </c>
    </row>
    <row r="213" s="12" customFormat="1" ht="20.88" customHeight="1">
      <c r="A213" s="12"/>
      <c r="B213" s="209"/>
      <c r="C213" s="210"/>
      <c r="D213" s="211" t="s">
        <v>75</v>
      </c>
      <c r="E213" s="223" t="s">
        <v>1334</v>
      </c>
      <c r="F213" s="223" t="s">
        <v>1335</v>
      </c>
      <c r="G213" s="210"/>
      <c r="H213" s="210"/>
      <c r="I213" s="213"/>
      <c r="J213" s="224">
        <f>BK213</f>
        <v>0</v>
      </c>
      <c r="K213" s="210"/>
      <c r="L213" s="215"/>
      <c r="M213" s="216"/>
      <c r="N213" s="217"/>
      <c r="O213" s="217"/>
      <c r="P213" s="218">
        <f>SUM(P214:P215)</f>
        <v>0</v>
      </c>
      <c r="Q213" s="217"/>
      <c r="R213" s="218">
        <f>SUM(R214:R215)</f>
        <v>0</v>
      </c>
      <c r="S213" s="217"/>
      <c r="T213" s="219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0" t="s">
        <v>83</v>
      </c>
      <c r="AT213" s="221" t="s">
        <v>75</v>
      </c>
      <c r="AU213" s="221" t="s">
        <v>89</v>
      </c>
      <c r="AY213" s="220" t="s">
        <v>151</v>
      </c>
      <c r="BK213" s="222">
        <f>SUM(BK214:BK215)</f>
        <v>0</v>
      </c>
    </row>
    <row r="214" s="2" customFormat="1" ht="24.15" customHeight="1">
      <c r="A214" s="37"/>
      <c r="B214" s="38"/>
      <c r="C214" s="225" t="s">
        <v>352</v>
      </c>
      <c r="D214" s="225" t="s">
        <v>154</v>
      </c>
      <c r="E214" s="226" t="s">
        <v>1336</v>
      </c>
      <c r="F214" s="227" t="s">
        <v>1337</v>
      </c>
      <c r="G214" s="228" t="s">
        <v>1279</v>
      </c>
      <c r="H214" s="229">
        <v>20</v>
      </c>
      <c r="I214" s="230"/>
      <c r="J214" s="231">
        <f>ROUND(I214*H214,2)</f>
        <v>0</v>
      </c>
      <c r="K214" s="227" t="s">
        <v>233</v>
      </c>
      <c r="L214" s="43"/>
      <c r="M214" s="232" t="s">
        <v>1</v>
      </c>
      <c r="N214" s="233" t="s">
        <v>42</v>
      </c>
      <c r="O214" s="90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6" t="s">
        <v>159</v>
      </c>
      <c r="AT214" s="236" t="s">
        <v>154</v>
      </c>
      <c r="AU214" s="236" t="s">
        <v>152</v>
      </c>
      <c r="AY214" s="16" t="s">
        <v>151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6" t="s">
        <v>89</v>
      </c>
      <c r="BK214" s="237">
        <f>ROUND(I214*H214,2)</f>
        <v>0</v>
      </c>
      <c r="BL214" s="16" t="s">
        <v>159</v>
      </c>
      <c r="BM214" s="236" t="s">
        <v>526</v>
      </c>
    </row>
    <row r="215" s="2" customFormat="1" ht="37.8" customHeight="1">
      <c r="A215" s="37"/>
      <c r="B215" s="38"/>
      <c r="C215" s="225" t="s">
        <v>356</v>
      </c>
      <c r="D215" s="225" t="s">
        <v>154</v>
      </c>
      <c r="E215" s="226" t="s">
        <v>1338</v>
      </c>
      <c r="F215" s="227" t="s">
        <v>1339</v>
      </c>
      <c r="G215" s="228" t="s">
        <v>1279</v>
      </c>
      <c r="H215" s="229">
        <v>11</v>
      </c>
      <c r="I215" s="230"/>
      <c r="J215" s="231">
        <f>ROUND(I215*H215,2)</f>
        <v>0</v>
      </c>
      <c r="K215" s="227" t="s">
        <v>233</v>
      </c>
      <c r="L215" s="43"/>
      <c r="M215" s="232" t="s">
        <v>1</v>
      </c>
      <c r="N215" s="233" t="s">
        <v>42</v>
      </c>
      <c r="O215" s="90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159</v>
      </c>
      <c r="AT215" s="236" t="s">
        <v>154</v>
      </c>
      <c r="AU215" s="236" t="s">
        <v>152</v>
      </c>
      <c r="AY215" s="16" t="s">
        <v>151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89</v>
      </c>
      <c r="BK215" s="237">
        <f>ROUND(I215*H215,2)</f>
        <v>0</v>
      </c>
      <c r="BL215" s="16" t="s">
        <v>159</v>
      </c>
      <c r="BM215" s="236" t="s">
        <v>534</v>
      </c>
    </row>
    <row r="216" s="12" customFormat="1" ht="20.88" customHeight="1">
      <c r="A216" s="12"/>
      <c r="B216" s="209"/>
      <c r="C216" s="210"/>
      <c r="D216" s="211" t="s">
        <v>75</v>
      </c>
      <c r="E216" s="223" t="s">
        <v>1340</v>
      </c>
      <c r="F216" s="223" t="s">
        <v>1341</v>
      </c>
      <c r="G216" s="210"/>
      <c r="H216" s="210"/>
      <c r="I216" s="213"/>
      <c r="J216" s="224">
        <f>BK216</f>
        <v>0</v>
      </c>
      <c r="K216" s="210"/>
      <c r="L216" s="215"/>
      <c r="M216" s="216"/>
      <c r="N216" s="217"/>
      <c r="O216" s="217"/>
      <c r="P216" s="218">
        <f>P217</f>
        <v>0</v>
      </c>
      <c r="Q216" s="217"/>
      <c r="R216" s="218">
        <f>R217</f>
        <v>0</v>
      </c>
      <c r="S216" s="217"/>
      <c r="T216" s="219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0" t="s">
        <v>83</v>
      </c>
      <c r="AT216" s="221" t="s">
        <v>75</v>
      </c>
      <c r="AU216" s="221" t="s">
        <v>89</v>
      </c>
      <c r="AY216" s="220" t="s">
        <v>151</v>
      </c>
      <c r="BK216" s="222">
        <f>BK217</f>
        <v>0</v>
      </c>
    </row>
    <row r="217" s="2" customFormat="1" ht="24.15" customHeight="1">
      <c r="A217" s="37"/>
      <c r="B217" s="38"/>
      <c r="C217" s="225" t="s">
        <v>366</v>
      </c>
      <c r="D217" s="225" t="s">
        <v>154</v>
      </c>
      <c r="E217" s="226" t="s">
        <v>1342</v>
      </c>
      <c r="F217" s="227" t="s">
        <v>1343</v>
      </c>
      <c r="G217" s="228" t="s">
        <v>1279</v>
      </c>
      <c r="H217" s="229">
        <v>34</v>
      </c>
      <c r="I217" s="230"/>
      <c r="J217" s="231">
        <f>ROUND(I217*H217,2)</f>
        <v>0</v>
      </c>
      <c r="K217" s="227" t="s">
        <v>233</v>
      </c>
      <c r="L217" s="43"/>
      <c r="M217" s="232" t="s">
        <v>1</v>
      </c>
      <c r="N217" s="233" t="s">
        <v>42</v>
      </c>
      <c r="O217" s="90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6" t="s">
        <v>159</v>
      </c>
      <c r="AT217" s="236" t="s">
        <v>154</v>
      </c>
      <c r="AU217" s="236" t="s">
        <v>152</v>
      </c>
      <c r="AY217" s="16" t="s">
        <v>151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6" t="s">
        <v>89</v>
      </c>
      <c r="BK217" s="237">
        <f>ROUND(I217*H217,2)</f>
        <v>0</v>
      </c>
      <c r="BL217" s="16" t="s">
        <v>159</v>
      </c>
      <c r="BM217" s="236" t="s">
        <v>548</v>
      </c>
    </row>
    <row r="218" s="12" customFormat="1" ht="20.88" customHeight="1">
      <c r="A218" s="12"/>
      <c r="B218" s="209"/>
      <c r="C218" s="210"/>
      <c r="D218" s="211" t="s">
        <v>75</v>
      </c>
      <c r="E218" s="223" t="s">
        <v>1344</v>
      </c>
      <c r="F218" s="223" t="s">
        <v>1345</v>
      </c>
      <c r="G218" s="210"/>
      <c r="H218" s="210"/>
      <c r="I218" s="213"/>
      <c r="J218" s="224">
        <f>BK218</f>
        <v>0</v>
      </c>
      <c r="K218" s="210"/>
      <c r="L218" s="215"/>
      <c r="M218" s="216"/>
      <c r="N218" s="217"/>
      <c r="O218" s="217"/>
      <c r="P218" s="218">
        <f>SUM(P219:P221)</f>
        <v>0</v>
      </c>
      <c r="Q218" s="217"/>
      <c r="R218" s="218">
        <f>SUM(R219:R221)</f>
        <v>0</v>
      </c>
      <c r="S218" s="217"/>
      <c r="T218" s="219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0" t="s">
        <v>83</v>
      </c>
      <c r="AT218" s="221" t="s">
        <v>75</v>
      </c>
      <c r="AU218" s="221" t="s">
        <v>89</v>
      </c>
      <c r="AY218" s="220" t="s">
        <v>151</v>
      </c>
      <c r="BK218" s="222">
        <f>SUM(BK219:BK221)</f>
        <v>0</v>
      </c>
    </row>
    <row r="219" s="2" customFormat="1" ht="16.5" customHeight="1">
      <c r="A219" s="37"/>
      <c r="B219" s="38"/>
      <c r="C219" s="225" t="s">
        <v>380</v>
      </c>
      <c r="D219" s="225" t="s">
        <v>154</v>
      </c>
      <c r="E219" s="226" t="s">
        <v>1346</v>
      </c>
      <c r="F219" s="227" t="s">
        <v>1347</v>
      </c>
      <c r="G219" s="228" t="s">
        <v>204</v>
      </c>
      <c r="H219" s="229">
        <v>30</v>
      </c>
      <c r="I219" s="230"/>
      <c r="J219" s="231">
        <f>ROUND(I219*H219,2)</f>
        <v>0</v>
      </c>
      <c r="K219" s="227" t="s">
        <v>233</v>
      </c>
      <c r="L219" s="43"/>
      <c r="M219" s="232" t="s">
        <v>1</v>
      </c>
      <c r="N219" s="233" t="s">
        <v>42</v>
      </c>
      <c r="O219" s="90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159</v>
      </c>
      <c r="AT219" s="236" t="s">
        <v>154</v>
      </c>
      <c r="AU219" s="236" t="s">
        <v>152</v>
      </c>
      <c r="AY219" s="16" t="s">
        <v>151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89</v>
      </c>
      <c r="BK219" s="237">
        <f>ROUND(I219*H219,2)</f>
        <v>0</v>
      </c>
      <c r="BL219" s="16" t="s">
        <v>159</v>
      </c>
      <c r="BM219" s="236" t="s">
        <v>560</v>
      </c>
    </row>
    <row r="220" s="2" customFormat="1" ht="16.5" customHeight="1">
      <c r="A220" s="37"/>
      <c r="B220" s="38"/>
      <c r="C220" s="225" t="s">
        <v>389</v>
      </c>
      <c r="D220" s="225" t="s">
        <v>154</v>
      </c>
      <c r="E220" s="226" t="s">
        <v>1348</v>
      </c>
      <c r="F220" s="227" t="s">
        <v>1349</v>
      </c>
      <c r="G220" s="228" t="s">
        <v>204</v>
      </c>
      <c r="H220" s="229">
        <v>30</v>
      </c>
      <c r="I220" s="230"/>
      <c r="J220" s="231">
        <f>ROUND(I220*H220,2)</f>
        <v>0</v>
      </c>
      <c r="K220" s="227" t="s">
        <v>233</v>
      </c>
      <c r="L220" s="43"/>
      <c r="M220" s="232" t="s">
        <v>1</v>
      </c>
      <c r="N220" s="233" t="s">
        <v>42</v>
      </c>
      <c r="O220" s="90"/>
      <c r="P220" s="234">
        <f>O220*H220</f>
        <v>0</v>
      </c>
      <c r="Q220" s="234">
        <v>0</v>
      </c>
      <c r="R220" s="234">
        <f>Q220*H220</f>
        <v>0</v>
      </c>
      <c r="S220" s="234">
        <v>0</v>
      </c>
      <c r="T220" s="23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6" t="s">
        <v>159</v>
      </c>
      <c r="AT220" s="236" t="s">
        <v>154</v>
      </c>
      <c r="AU220" s="236" t="s">
        <v>152</v>
      </c>
      <c r="AY220" s="16" t="s">
        <v>151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6" t="s">
        <v>89</v>
      </c>
      <c r="BK220" s="237">
        <f>ROUND(I220*H220,2)</f>
        <v>0</v>
      </c>
      <c r="BL220" s="16" t="s">
        <v>159</v>
      </c>
      <c r="BM220" s="236" t="s">
        <v>571</v>
      </c>
    </row>
    <row r="221" s="2" customFormat="1" ht="16.5" customHeight="1">
      <c r="A221" s="37"/>
      <c r="B221" s="38"/>
      <c r="C221" s="225" t="s">
        <v>394</v>
      </c>
      <c r="D221" s="225" t="s">
        <v>154</v>
      </c>
      <c r="E221" s="226" t="s">
        <v>1350</v>
      </c>
      <c r="F221" s="227" t="s">
        <v>1351</v>
      </c>
      <c r="G221" s="228" t="s">
        <v>204</v>
      </c>
      <c r="H221" s="229">
        <v>45</v>
      </c>
      <c r="I221" s="230"/>
      <c r="J221" s="231">
        <f>ROUND(I221*H221,2)</f>
        <v>0</v>
      </c>
      <c r="K221" s="227" t="s">
        <v>233</v>
      </c>
      <c r="L221" s="43"/>
      <c r="M221" s="232" t="s">
        <v>1</v>
      </c>
      <c r="N221" s="233" t="s">
        <v>42</v>
      </c>
      <c r="O221" s="90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159</v>
      </c>
      <c r="AT221" s="236" t="s">
        <v>154</v>
      </c>
      <c r="AU221" s="236" t="s">
        <v>152</v>
      </c>
      <c r="AY221" s="16" t="s">
        <v>151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89</v>
      </c>
      <c r="BK221" s="237">
        <f>ROUND(I221*H221,2)</f>
        <v>0</v>
      </c>
      <c r="BL221" s="16" t="s">
        <v>159</v>
      </c>
      <c r="BM221" s="236" t="s">
        <v>586</v>
      </c>
    </row>
    <row r="222" s="12" customFormat="1" ht="20.88" customHeight="1">
      <c r="A222" s="12"/>
      <c r="B222" s="209"/>
      <c r="C222" s="210"/>
      <c r="D222" s="211" t="s">
        <v>75</v>
      </c>
      <c r="E222" s="223" t="s">
        <v>1352</v>
      </c>
      <c r="F222" s="223" t="s">
        <v>1353</v>
      </c>
      <c r="G222" s="210"/>
      <c r="H222" s="210"/>
      <c r="I222" s="213"/>
      <c r="J222" s="224">
        <f>BK222</f>
        <v>0</v>
      </c>
      <c r="K222" s="210"/>
      <c r="L222" s="215"/>
      <c r="M222" s="216"/>
      <c r="N222" s="217"/>
      <c r="O222" s="217"/>
      <c r="P222" s="218">
        <f>SUM(P223:P224)</f>
        <v>0</v>
      </c>
      <c r="Q222" s="217"/>
      <c r="R222" s="218">
        <f>SUM(R223:R224)</f>
        <v>0</v>
      </c>
      <c r="S222" s="217"/>
      <c r="T222" s="219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0" t="s">
        <v>83</v>
      </c>
      <c r="AT222" s="221" t="s">
        <v>75</v>
      </c>
      <c r="AU222" s="221" t="s">
        <v>89</v>
      </c>
      <c r="AY222" s="220" t="s">
        <v>151</v>
      </c>
      <c r="BK222" s="222">
        <f>SUM(BK223:BK224)</f>
        <v>0</v>
      </c>
    </row>
    <row r="223" s="2" customFormat="1" ht="16.5" customHeight="1">
      <c r="A223" s="37"/>
      <c r="B223" s="38"/>
      <c r="C223" s="225" t="s">
        <v>400</v>
      </c>
      <c r="D223" s="225" t="s">
        <v>154</v>
      </c>
      <c r="E223" s="226" t="s">
        <v>1354</v>
      </c>
      <c r="F223" s="227" t="s">
        <v>1355</v>
      </c>
      <c r="G223" s="228" t="s">
        <v>204</v>
      </c>
      <c r="H223" s="229">
        <v>20</v>
      </c>
      <c r="I223" s="230"/>
      <c r="J223" s="231">
        <f>ROUND(I223*H223,2)</f>
        <v>0</v>
      </c>
      <c r="K223" s="227" t="s">
        <v>233</v>
      </c>
      <c r="L223" s="43"/>
      <c r="M223" s="232" t="s">
        <v>1</v>
      </c>
      <c r="N223" s="233" t="s">
        <v>42</v>
      </c>
      <c r="O223" s="90"/>
      <c r="P223" s="234">
        <f>O223*H223</f>
        <v>0</v>
      </c>
      <c r="Q223" s="234">
        <v>0</v>
      </c>
      <c r="R223" s="234">
        <f>Q223*H223</f>
        <v>0</v>
      </c>
      <c r="S223" s="234">
        <v>0</v>
      </c>
      <c r="T223" s="23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6" t="s">
        <v>159</v>
      </c>
      <c r="AT223" s="236" t="s">
        <v>154</v>
      </c>
      <c r="AU223" s="236" t="s">
        <v>152</v>
      </c>
      <c r="AY223" s="16" t="s">
        <v>151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6" t="s">
        <v>89</v>
      </c>
      <c r="BK223" s="237">
        <f>ROUND(I223*H223,2)</f>
        <v>0</v>
      </c>
      <c r="BL223" s="16" t="s">
        <v>159</v>
      </c>
      <c r="BM223" s="236" t="s">
        <v>596</v>
      </c>
    </row>
    <row r="224" s="2" customFormat="1" ht="16.5" customHeight="1">
      <c r="A224" s="37"/>
      <c r="B224" s="38"/>
      <c r="C224" s="225" t="s">
        <v>407</v>
      </c>
      <c r="D224" s="225" t="s">
        <v>154</v>
      </c>
      <c r="E224" s="226" t="s">
        <v>1356</v>
      </c>
      <c r="F224" s="227" t="s">
        <v>1357</v>
      </c>
      <c r="G224" s="228" t="s">
        <v>204</v>
      </c>
      <c r="H224" s="229">
        <v>105</v>
      </c>
      <c r="I224" s="230"/>
      <c r="J224" s="231">
        <f>ROUND(I224*H224,2)</f>
        <v>0</v>
      </c>
      <c r="K224" s="227" t="s">
        <v>233</v>
      </c>
      <c r="L224" s="43"/>
      <c r="M224" s="232" t="s">
        <v>1</v>
      </c>
      <c r="N224" s="233" t="s">
        <v>42</v>
      </c>
      <c r="O224" s="90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159</v>
      </c>
      <c r="AT224" s="236" t="s">
        <v>154</v>
      </c>
      <c r="AU224" s="236" t="s">
        <v>152</v>
      </c>
      <c r="AY224" s="16" t="s">
        <v>151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89</v>
      </c>
      <c r="BK224" s="237">
        <f>ROUND(I224*H224,2)</f>
        <v>0</v>
      </c>
      <c r="BL224" s="16" t="s">
        <v>159</v>
      </c>
      <c r="BM224" s="236" t="s">
        <v>609</v>
      </c>
    </row>
    <row r="225" s="12" customFormat="1" ht="20.88" customHeight="1">
      <c r="A225" s="12"/>
      <c r="B225" s="209"/>
      <c r="C225" s="210"/>
      <c r="D225" s="211" t="s">
        <v>75</v>
      </c>
      <c r="E225" s="223" t="s">
        <v>1358</v>
      </c>
      <c r="F225" s="223" t="s">
        <v>1359</v>
      </c>
      <c r="G225" s="210"/>
      <c r="H225" s="210"/>
      <c r="I225" s="213"/>
      <c r="J225" s="224">
        <f>BK225</f>
        <v>0</v>
      </c>
      <c r="K225" s="210"/>
      <c r="L225" s="215"/>
      <c r="M225" s="216"/>
      <c r="N225" s="217"/>
      <c r="O225" s="217"/>
      <c r="P225" s="218">
        <f>SUM(P226:P229)</f>
        <v>0</v>
      </c>
      <c r="Q225" s="217"/>
      <c r="R225" s="218">
        <f>SUM(R226:R229)</f>
        <v>0</v>
      </c>
      <c r="S225" s="217"/>
      <c r="T225" s="219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0" t="s">
        <v>83</v>
      </c>
      <c r="AT225" s="221" t="s">
        <v>75</v>
      </c>
      <c r="AU225" s="221" t="s">
        <v>89</v>
      </c>
      <c r="AY225" s="220" t="s">
        <v>151</v>
      </c>
      <c r="BK225" s="222">
        <f>SUM(BK226:BK229)</f>
        <v>0</v>
      </c>
    </row>
    <row r="226" s="2" customFormat="1" ht="16.5" customHeight="1">
      <c r="A226" s="37"/>
      <c r="B226" s="38"/>
      <c r="C226" s="225" t="s">
        <v>411</v>
      </c>
      <c r="D226" s="225" t="s">
        <v>154</v>
      </c>
      <c r="E226" s="226" t="s">
        <v>1360</v>
      </c>
      <c r="F226" s="227" t="s">
        <v>1361</v>
      </c>
      <c r="G226" s="228" t="s">
        <v>204</v>
      </c>
      <c r="H226" s="229">
        <v>70</v>
      </c>
      <c r="I226" s="230"/>
      <c r="J226" s="231">
        <f>ROUND(I226*H226,2)</f>
        <v>0</v>
      </c>
      <c r="K226" s="227" t="s">
        <v>233</v>
      </c>
      <c r="L226" s="43"/>
      <c r="M226" s="232" t="s">
        <v>1</v>
      </c>
      <c r="N226" s="233" t="s">
        <v>42</v>
      </c>
      <c r="O226" s="90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159</v>
      </c>
      <c r="AT226" s="236" t="s">
        <v>154</v>
      </c>
      <c r="AU226" s="236" t="s">
        <v>152</v>
      </c>
      <c r="AY226" s="16" t="s">
        <v>151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89</v>
      </c>
      <c r="BK226" s="237">
        <f>ROUND(I226*H226,2)</f>
        <v>0</v>
      </c>
      <c r="BL226" s="16" t="s">
        <v>159</v>
      </c>
      <c r="BM226" s="236" t="s">
        <v>620</v>
      </c>
    </row>
    <row r="227" s="2" customFormat="1" ht="16.5" customHeight="1">
      <c r="A227" s="37"/>
      <c r="B227" s="38"/>
      <c r="C227" s="225" t="s">
        <v>415</v>
      </c>
      <c r="D227" s="225" t="s">
        <v>154</v>
      </c>
      <c r="E227" s="226" t="s">
        <v>1362</v>
      </c>
      <c r="F227" s="227" t="s">
        <v>1363</v>
      </c>
      <c r="G227" s="228" t="s">
        <v>204</v>
      </c>
      <c r="H227" s="229">
        <v>20</v>
      </c>
      <c r="I227" s="230"/>
      <c r="J227" s="231">
        <f>ROUND(I227*H227,2)</f>
        <v>0</v>
      </c>
      <c r="K227" s="227" t="s">
        <v>233</v>
      </c>
      <c r="L227" s="43"/>
      <c r="M227" s="232" t="s">
        <v>1</v>
      </c>
      <c r="N227" s="233" t="s">
        <v>42</v>
      </c>
      <c r="O227" s="90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159</v>
      </c>
      <c r="AT227" s="236" t="s">
        <v>154</v>
      </c>
      <c r="AU227" s="236" t="s">
        <v>152</v>
      </c>
      <c r="AY227" s="16" t="s">
        <v>151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89</v>
      </c>
      <c r="BK227" s="237">
        <f>ROUND(I227*H227,2)</f>
        <v>0</v>
      </c>
      <c r="BL227" s="16" t="s">
        <v>159</v>
      </c>
      <c r="BM227" s="236" t="s">
        <v>630</v>
      </c>
    </row>
    <row r="228" s="2" customFormat="1" ht="16.5" customHeight="1">
      <c r="A228" s="37"/>
      <c r="B228" s="38"/>
      <c r="C228" s="225" t="s">
        <v>422</v>
      </c>
      <c r="D228" s="225" t="s">
        <v>154</v>
      </c>
      <c r="E228" s="226" t="s">
        <v>1364</v>
      </c>
      <c r="F228" s="227" t="s">
        <v>1365</v>
      </c>
      <c r="G228" s="228" t="s">
        <v>204</v>
      </c>
      <c r="H228" s="229">
        <v>490</v>
      </c>
      <c r="I228" s="230"/>
      <c r="J228" s="231">
        <f>ROUND(I228*H228,2)</f>
        <v>0</v>
      </c>
      <c r="K228" s="227" t="s">
        <v>233</v>
      </c>
      <c r="L228" s="43"/>
      <c r="M228" s="232" t="s">
        <v>1</v>
      </c>
      <c r="N228" s="233" t="s">
        <v>42</v>
      </c>
      <c r="O228" s="90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6" t="s">
        <v>159</v>
      </c>
      <c r="AT228" s="236" t="s">
        <v>154</v>
      </c>
      <c r="AU228" s="236" t="s">
        <v>152</v>
      </c>
      <c r="AY228" s="16" t="s">
        <v>151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6" t="s">
        <v>89</v>
      </c>
      <c r="BK228" s="237">
        <f>ROUND(I228*H228,2)</f>
        <v>0</v>
      </c>
      <c r="BL228" s="16" t="s">
        <v>159</v>
      </c>
      <c r="BM228" s="236" t="s">
        <v>639</v>
      </c>
    </row>
    <row r="229" s="2" customFormat="1" ht="16.5" customHeight="1">
      <c r="A229" s="37"/>
      <c r="B229" s="38"/>
      <c r="C229" s="225" t="s">
        <v>428</v>
      </c>
      <c r="D229" s="225" t="s">
        <v>154</v>
      </c>
      <c r="E229" s="226" t="s">
        <v>1366</v>
      </c>
      <c r="F229" s="227" t="s">
        <v>1367</v>
      </c>
      <c r="G229" s="228" t="s">
        <v>204</v>
      </c>
      <c r="H229" s="229">
        <v>15</v>
      </c>
      <c r="I229" s="230"/>
      <c r="J229" s="231">
        <f>ROUND(I229*H229,2)</f>
        <v>0</v>
      </c>
      <c r="K229" s="227" t="s">
        <v>233</v>
      </c>
      <c r="L229" s="43"/>
      <c r="M229" s="232" t="s">
        <v>1</v>
      </c>
      <c r="N229" s="233" t="s">
        <v>42</v>
      </c>
      <c r="O229" s="90"/>
      <c r="P229" s="234">
        <f>O229*H229</f>
        <v>0</v>
      </c>
      <c r="Q229" s="234">
        <v>0</v>
      </c>
      <c r="R229" s="234">
        <f>Q229*H229</f>
        <v>0</v>
      </c>
      <c r="S229" s="234">
        <v>0</v>
      </c>
      <c r="T229" s="23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159</v>
      </c>
      <c r="AT229" s="236" t="s">
        <v>154</v>
      </c>
      <c r="AU229" s="236" t="s">
        <v>152</v>
      </c>
      <c r="AY229" s="16" t="s">
        <v>151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89</v>
      </c>
      <c r="BK229" s="237">
        <f>ROUND(I229*H229,2)</f>
        <v>0</v>
      </c>
      <c r="BL229" s="16" t="s">
        <v>159</v>
      </c>
      <c r="BM229" s="236" t="s">
        <v>650</v>
      </c>
    </row>
    <row r="230" s="12" customFormat="1" ht="20.88" customHeight="1">
      <c r="A230" s="12"/>
      <c r="B230" s="209"/>
      <c r="C230" s="210"/>
      <c r="D230" s="211" t="s">
        <v>75</v>
      </c>
      <c r="E230" s="223" t="s">
        <v>1368</v>
      </c>
      <c r="F230" s="223" t="s">
        <v>1369</v>
      </c>
      <c r="G230" s="210"/>
      <c r="H230" s="210"/>
      <c r="I230" s="213"/>
      <c r="J230" s="224">
        <f>BK230</f>
        <v>0</v>
      </c>
      <c r="K230" s="210"/>
      <c r="L230" s="215"/>
      <c r="M230" s="216"/>
      <c r="N230" s="217"/>
      <c r="O230" s="217"/>
      <c r="P230" s="218">
        <f>P231</f>
        <v>0</v>
      </c>
      <c r="Q230" s="217"/>
      <c r="R230" s="218">
        <f>R231</f>
        <v>0</v>
      </c>
      <c r="S230" s="217"/>
      <c r="T230" s="219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0" t="s">
        <v>83</v>
      </c>
      <c r="AT230" s="221" t="s">
        <v>75</v>
      </c>
      <c r="AU230" s="221" t="s">
        <v>89</v>
      </c>
      <c r="AY230" s="220" t="s">
        <v>151</v>
      </c>
      <c r="BK230" s="222">
        <f>BK231</f>
        <v>0</v>
      </c>
    </row>
    <row r="231" s="2" customFormat="1" ht="16.5" customHeight="1">
      <c r="A231" s="37"/>
      <c r="B231" s="38"/>
      <c r="C231" s="225" t="s">
        <v>435</v>
      </c>
      <c r="D231" s="225" t="s">
        <v>154</v>
      </c>
      <c r="E231" s="226" t="s">
        <v>1370</v>
      </c>
      <c r="F231" s="227" t="s">
        <v>1371</v>
      </c>
      <c r="G231" s="228" t="s">
        <v>204</v>
      </c>
      <c r="H231" s="229">
        <v>10</v>
      </c>
      <c r="I231" s="230"/>
      <c r="J231" s="231">
        <f>ROUND(I231*H231,2)</f>
        <v>0</v>
      </c>
      <c r="K231" s="227" t="s">
        <v>233</v>
      </c>
      <c r="L231" s="43"/>
      <c r="M231" s="232" t="s">
        <v>1</v>
      </c>
      <c r="N231" s="233" t="s">
        <v>42</v>
      </c>
      <c r="O231" s="90"/>
      <c r="P231" s="234">
        <f>O231*H231</f>
        <v>0</v>
      </c>
      <c r="Q231" s="234">
        <v>0</v>
      </c>
      <c r="R231" s="234">
        <f>Q231*H231</f>
        <v>0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159</v>
      </c>
      <c r="AT231" s="236" t="s">
        <v>154</v>
      </c>
      <c r="AU231" s="236" t="s">
        <v>152</v>
      </c>
      <c r="AY231" s="16" t="s">
        <v>151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89</v>
      </c>
      <c r="BK231" s="237">
        <f>ROUND(I231*H231,2)</f>
        <v>0</v>
      </c>
      <c r="BL231" s="16" t="s">
        <v>159</v>
      </c>
      <c r="BM231" s="236" t="s">
        <v>661</v>
      </c>
    </row>
    <row r="232" s="12" customFormat="1" ht="20.88" customHeight="1">
      <c r="A232" s="12"/>
      <c r="B232" s="209"/>
      <c r="C232" s="210"/>
      <c r="D232" s="211" t="s">
        <v>75</v>
      </c>
      <c r="E232" s="223" t="s">
        <v>1372</v>
      </c>
      <c r="F232" s="223" t="s">
        <v>1373</v>
      </c>
      <c r="G232" s="210"/>
      <c r="H232" s="210"/>
      <c r="I232" s="213"/>
      <c r="J232" s="224">
        <f>BK232</f>
        <v>0</v>
      </c>
      <c r="K232" s="210"/>
      <c r="L232" s="215"/>
      <c r="M232" s="216"/>
      <c r="N232" s="217"/>
      <c r="O232" s="217"/>
      <c r="P232" s="218">
        <f>SUM(P233:P234)</f>
        <v>0</v>
      </c>
      <c r="Q232" s="217"/>
      <c r="R232" s="218">
        <f>SUM(R233:R234)</f>
        <v>0</v>
      </c>
      <c r="S232" s="217"/>
      <c r="T232" s="219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0" t="s">
        <v>83</v>
      </c>
      <c r="AT232" s="221" t="s">
        <v>75</v>
      </c>
      <c r="AU232" s="221" t="s">
        <v>89</v>
      </c>
      <c r="AY232" s="220" t="s">
        <v>151</v>
      </c>
      <c r="BK232" s="222">
        <f>SUM(BK233:BK234)</f>
        <v>0</v>
      </c>
    </row>
    <row r="233" s="2" customFormat="1" ht="55.5" customHeight="1">
      <c r="A233" s="37"/>
      <c r="B233" s="38"/>
      <c r="C233" s="225" t="s">
        <v>439</v>
      </c>
      <c r="D233" s="225" t="s">
        <v>154</v>
      </c>
      <c r="E233" s="226" t="s">
        <v>1374</v>
      </c>
      <c r="F233" s="227" t="s">
        <v>1375</v>
      </c>
      <c r="G233" s="228" t="s">
        <v>1279</v>
      </c>
      <c r="H233" s="229">
        <v>1</v>
      </c>
      <c r="I233" s="230"/>
      <c r="J233" s="231">
        <f>ROUND(I233*H233,2)</f>
        <v>0</v>
      </c>
      <c r="K233" s="227" t="s">
        <v>233</v>
      </c>
      <c r="L233" s="43"/>
      <c r="M233" s="232" t="s">
        <v>1</v>
      </c>
      <c r="N233" s="233" t="s">
        <v>42</v>
      </c>
      <c r="O233" s="90"/>
      <c r="P233" s="234">
        <f>O233*H233</f>
        <v>0</v>
      </c>
      <c r="Q233" s="234">
        <v>0</v>
      </c>
      <c r="R233" s="234">
        <f>Q233*H233</f>
        <v>0</v>
      </c>
      <c r="S233" s="234">
        <v>0</v>
      </c>
      <c r="T233" s="23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6" t="s">
        <v>159</v>
      </c>
      <c r="AT233" s="236" t="s">
        <v>154</v>
      </c>
      <c r="AU233" s="236" t="s">
        <v>152</v>
      </c>
      <c r="AY233" s="16" t="s">
        <v>151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6" t="s">
        <v>89</v>
      </c>
      <c r="BK233" s="237">
        <f>ROUND(I233*H233,2)</f>
        <v>0</v>
      </c>
      <c r="BL233" s="16" t="s">
        <v>159</v>
      </c>
      <c r="BM233" s="236" t="s">
        <v>671</v>
      </c>
    </row>
    <row r="234" s="2" customFormat="1" ht="37.8" customHeight="1">
      <c r="A234" s="37"/>
      <c r="B234" s="38"/>
      <c r="C234" s="225" t="s">
        <v>444</v>
      </c>
      <c r="D234" s="225" t="s">
        <v>154</v>
      </c>
      <c r="E234" s="226" t="s">
        <v>1376</v>
      </c>
      <c r="F234" s="227" t="s">
        <v>1377</v>
      </c>
      <c r="G234" s="228" t="s">
        <v>1279</v>
      </c>
      <c r="H234" s="229">
        <v>1</v>
      </c>
      <c r="I234" s="230"/>
      <c r="J234" s="231">
        <f>ROUND(I234*H234,2)</f>
        <v>0</v>
      </c>
      <c r="K234" s="227" t="s">
        <v>233</v>
      </c>
      <c r="L234" s="43"/>
      <c r="M234" s="232" t="s">
        <v>1</v>
      </c>
      <c r="N234" s="233" t="s">
        <v>42</v>
      </c>
      <c r="O234" s="90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159</v>
      </c>
      <c r="AT234" s="236" t="s">
        <v>154</v>
      </c>
      <c r="AU234" s="236" t="s">
        <v>152</v>
      </c>
      <c r="AY234" s="16" t="s">
        <v>151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89</v>
      </c>
      <c r="BK234" s="237">
        <f>ROUND(I234*H234,2)</f>
        <v>0</v>
      </c>
      <c r="BL234" s="16" t="s">
        <v>159</v>
      </c>
      <c r="BM234" s="236" t="s">
        <v>681</v>
      </c>
    </row>
    <row r="235" s="12" customFormat="1" ht="20.88" customHeight="1">
      <c r="A235" s="12"/>
      <c r="B235" s="209"/>
      <c r="C235" s="210"/>
      <c r="D235" s="211" t="s">
        <v>75</v>
      </c>
      <c r="E235" s="223" t="s">
        <v>1378</v>
      </c>
      <c r="F235" s="223" t="s">
        <v>1379</v>
      </c>
      <c r="G235" s="210"/>
      <c r="H235" s="210"/>
      <c r="I235" s="213"/>
      <c r="J235" s="224">
        <f>BK235</f>
        <v>0</v>
      </c>
      <c r="K235" s="210"/>
      <c r="L235" s="215"/>
      <c r="M235" s="216"/>
      <c r="N235" s="217"/>
      <c r="O235" s="217"/>
      <c r="P235" s="218">
        <f>P236</f>
        <v>0</v>
      </c>
      <c r="Q235" s="217"/>
      <c r="R235" s="218">
        <f>R236</f>
        <v>0</v>
      </c>
      <c r="S235" s="217"/>
      <c r="T235" s="219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0" t="s">
        <v>83</v>
      </c>
      <c r="AT235" s="221" t="s">
        <v>75</v>
      </c>
      <c r="AU235" s="221" t="s">
        <v>89</v>
      </c>
      <c r="AY235" s="220" t="s">
        <v>151</v>
      </c>
      <c r="BK235" s="222">
        <f>BK236</f>
        <v>0</v>
      </c>
    </row>
    <row r="236" s="2" customFormat="1" ht="21.75" customHeight="1">
      <c r="A236" s="37"/>
      <c r="B236" s="38"/>
      <c r="C236" s="225" t="s">
        <v>449</v>
      </c>
      <c r="D236" s="225" t="s">
        <v>154</v>
      </c>
      <c r="E236" s="226" t="s">
        <v>1380</v>
      </c>
      <c r="F236" s="227" t="s">
        <v>1381</v>
      </c>
      <c r="G236" s="228" t="s">
        <v>1279</v>
      </c>
      <c r="H236" s="229">
        <v>5</v>
      </c>
      <c r="I236" s="230"/>
      <c r="J236" s="231">
        <f>ROUND(I236*H236,2)</f>
        <v>0</v>
      </c>
      <c r="K236" s="227" t="s">
        <v>233</v>
      </c>
      <c r="L236" s="43"/>
      <c r="M236" s="232" t="s">
        <v>1</v>
      </c>
      <c r="N236" s="233" t="s">
        <v>42</v>
      </c>
      <c r="O236" s="90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159</v>
      </c>
      <c r="AT236" s="236" t="s">
        <v>154</v>
      </c>
      <c r="AU236" s="236" t="s">
        <v>152</v>
      </c>
      <c r="AY236" s="16" t="s">
        <v>151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89</v>
      </c>
      <c r="BK236" s="237">
        <f>ROUND(I236*H236,2)</f>
        <v>0</v>
      </c>
      <c r="BL236" s="16" t="s">
        <v>159</v>
      </c>
      <c r="BM236" s="236" t="s">
        <v>690</v>
      </c>
    </row>
    <row r="237" s="12" customFormat="1" ht="20.88" customHeight="1">
      <c r="A237" s="12"/>
      <c r="B237" s="209"/>
      <c r="C237" s="210"/>
      <c r="D237" s="211" t="s">
        <v>75</v>
      </c>
      <c r="E237" s="223" t="s">
        <v>1382</v>
      </c>
      <c r="F237" s="223" t="s">
        <v>1383</v>
      </c>
      <c r="G237" s="210"/>
      <c r="H237" s="210"/>
      <c r="I237" s="213"/>
      <c r="J237" s="224">
        <f>BK237</f>
        <v>0</v>
      </c>
      <c r="K237" s="210"/>
      <c r="L237" s="215"/>
      <c r="M237" s="216"/>
      <c r="N237" s="217"/>
      <c r="O237" s="217"/>
      <c r="P237" s="218">
        <f>P238</f>
        <v>0</v>
      </c>
      <c r="Q237" s="217"/>
      <c r="R237" s="218">
        <f>R238</f>
        <v>0</v>
      </c>
      <c r="S237" s="217"/>
      <c r="T237" s="219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0" t="s">
        <v>83</v>
      </c>
      <c r="AT237" s="221" t="s">
        <v>75</v>
      </c>
      <c r="AU237" s="221" t="s">
        <v>89</v>
      </c>
      <c r="AY237" s="220" t="s">
        <v>151</v>
      </c>
      <c r="BK237" s="222">
        <f>BK238</f>
        <v>0</v>
      </c>
    </row>
    <row r="238" s="2" customFormat="1" ht="16.5" customHeight="1">
      <c r="A238" s="37"/>
      <c r="B238" s="38"/>
      <c r="C238" s="225" t="s">
        <v>453</v>
      </c>
      <c r="D238" s="225" t="s">
        <v>154</v>
      </c>
      <c r="E238" s="226" t="s">
        <v>1384</v>
      </c>
      <c r="F238" s="227" t="s">
        <v>1385</v>
      </c>
      <c r="G238" s="228" t="s">
        <v>1279</v>
      </c>
      <c r="H238" s="229">
        <v>61</v>
      </c>
      <c r="I238" s="230"/>
      <c r="J238" s="231">
        <f>ROUND(I238*H238,2)</f>
        <v>0</v>
      </c>
      <c r="K238" s="227" t="s">
        <v>233</v>
      </c>
      <c r="L238" s="43"/>
      <c r="M238" s="232" t="s">
        <v>1</v>
      </c>
      <c r="N238" s="233" t="s">
        <v>42</v>
      </c>
      <c r="O238" s="90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159</v>
      </c>
      <c r="AT238" s="236" t="s">
        <v>154</v>
      </c>
      <c r="AU238" s="236" t="s">
        <v>152</v>
      </c>
      <c r="AY238" s="16" t="s">
        <v>151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89</v>
      </c>
      <c r="BK238" s="237">
        <f>ROUND(I238*H238,2)</f>
        <v>0</v>
      </c>
      <c r="BL238" s="16" t="s">
        <v>159</v>
      </c>
      <c r="BM238" s="236" t="s">
        <v>378</v>
      </c>
    </row>
    <row r="239" s="12" customFormat="1" ht="20.88" customHeight="1">
      <c r="A239" s="12"/>
      <c r="B239" s="209"/>
      <c r="C239" s="210"/>
      <c r="D239" s="211" t="s">
        <v>75</v>
      </c>
      <c r="E239" s="223" t="s">
        <v>1386</v>
      </c>
      <c r="F239" s="223" t="s">
        <v>1387</v>
      </c>
      <c r="G239" s="210"/>
      <c r="H239" s="210"/>
      <c r="I239" s="213"/>
      <c r="J239" s="224">
        <f>BK239</f>
        <v>0</v>
      </c>
      <c r="K239" s="210"/>
      <c r="L239" s="215"/>
      <c r="M239" s="216"/>
      <c r="N239" s="217"/>
      <c r="O239" s="217"/>
      <c r="P239" s="218">
        <f>P240</f>
        <v>0</v>
      </c>
      <c r="Q239" s="217"/>
      <c r="R239" s="218">
        <f>R240</f>
        <v>0</v>
      </c>
      <c r="S239" s="217"/>
      <c r="T239" s="219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0" t="s">
        <v>83</v>
      </c>
      <c r="AT239" s="221" t="s">
        <v>75</v>
      </c>
      <c r="AU239" s="221" t="s">
        <v>89</v>
      </c>
      <c r="AY239" s="220" t="s">
        <v>151</v>
      </c>
      <c r="BK239" s="222">
        <f>BK240</f>
        <v>0</v>
      </c>
    </row>
    <row r="240" s="2" customFormat="1" ht="16.5" customHeight="1">
      <c r="A240" s="37"/>
      <c r="B240" s="38"/>
      <c r="C240" s="225" t="s">
        <v>459</v>
      </c>
      <c r="D240" s="225" t="s">
        <v>154</v>
      </c>
      <c r="E240" s="226" t="s">
        <v>1388</v>
      </c>
      <c r="F240" s="227" t="s">
        <v>1389</v>
      </c>
      <c r="G240" s="228" t="s">
        <v>1279</v>
      </c>
      <c r="H240" s="229">
        <v>1</v>
      </c>
      <c r="I240" s="230"/>
      <c r="J240" s="231">
        <f>ROUND(I240*H240,2)</f>
        <v>0</v>
      </c>
      <c r="K240" s="227" t="s">
        <v>233</v>
      </c>
      <c r="L240" s="43"/>
      <c r="M240" s="232" t="s">
        <v>1</v>
      </c>
      <c r="N240" s="233" t="s">
        <v>42</v>
      </c>
      <c r="O240" s="90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6" t="s">
        <v>159</v>
      </c>
      <c r="AT240" s="236" t="s">
        <v>154</v>
      </c>
      <c r="AU240" s="236" t="s">
        <v>152</v>
      </c>
      <c r="AY240" s="16" t="s">
        <v>151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6" t="s">
        <v>89</v>
      </c>
      <c r="BK240" s="237">
        <f>ROUND(I240*H240,2)</f>
        <v>0</v>
      </c>
      <c r="BL240" s="16" t="s">
        <v>159</v>
      </c>
      <c r="BM240" s="236" t="s">
        <v>405</v>
      </c>
    </row>
    <row r="241" s="12" customFormat="1" ht="20.88" customHeight="1">
      <c r="A241" s="12"/>
      <c r="B241" s="209"/>
      <c r="C241" s="210"/>
      <c r="D241" s="211" t="s">
        <v>75</v>
      </c>
      <c r="E241" s="223" t="s">
        <v>1390</v>
      </c>
      <c r="F241" s="223" t="s">
        <v>1391</v>
      </c>
      <c r="G241" s="210"/>
      <c r="H241" s="210"/>
      <c r="I241" s="213"/>
      <c r="J241" s="224">
        <f>BK241</f>
        <v>0</v>
      </c>
      <c r="K241" s="210"/>
      <c r="L241" s="215"/>
      <c r="M241" s="216"/>
      <c r="N241" s="217"/>
      <c r="O241" s="217"/>
      <c r="P241" s="218">
        <f>P242</f>
        <v>0</v>
      </c>
      <c r="Q241" s="217"/>
      <c r="R241" s="218">
        <f>R242</f>
        <v>0</v>
      </c>
      <c r="S241" s="217"/>
      <c r="T241" s="219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0" t="s">
        <v>83</v>
      </c>
      <c r="AT241" s="221" t="s">
        <v>75</v>
      </c>
      <c r="AU241" s="221" t="s">
        <v>89</v>
      </c>
      <c r="AY241" s="220" t="s">
        <v>151</v>
      </c>
      <c r="BK241" s="222">
        <f>BK242</f>
        <v>0</v>
      </c>
    </row>
    <row r="242" s="2" customFormat="1" ht="16.5" customHeight="1">
      <c r="A242" s="37"/>
      <c r="B242" s="38"/>
      <c r="C242" s="225" t="s">
        <v>465</v>
      </c>
      <c r="D242" s="225" t="s">
        <v>154</v>
      </c>
      <c r="E242" s="226" t="s">
        <v>1392</v>
      </c>
      <c r="F242" s="227" t="s">
        <v>1389</v>
      </c>
      <c r="G242" s="228" t="s">
        <v>1279</v>
      </c>
      <c r="H242" s="229">
        <v>6</v>
      </c>
      <c r="I242" s="230"/>
      <c r="J242" s="231">
        <f>ROUND(I242*H242,2)</f>
        <v>0</v>
      </c>
      <c r="K242" s="227" t="s">
        <v>233</v>
      </c>
      <c r="L242" s="43"/>
      <c r="M242" s="232" t="s">
        <v>1</v>
      </c>
      <c r="N242" s="233" t="s">
        <v>42</v>
      </c>
      <c r="O242" s="90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6" t="s">
        <v>159</v>
      </c>
      <c r="AT242" s="236" t="s">
        <v>154</v>
      </c>
      <c r="AU242" s="236" t="s">
        <v>152</v>
      </c>
      <c r="AY242" s="16" t="s">
        <v>151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6" t="s">
        <v>89</v>
      </c>
      <c r="BK242" s="237">
        <f>ROUND(I242*H242,2)</f>
        <v>0</v>
      </c>
      <c r="BL242" s="16" t="s">
        <v>159</v>
      </c>
      <c r="BM242" s="236" t="s">
        <v>714</v>
      </c>
    </row>
    <row r="243" s="12" customFormat="1" ht="20.88" customHeight="1">
      <c r="A243" s="12"/>
      <c r="B243" s="209"/>
      <c r="C243" s="210"/>
      <c r="D243" s="211" t="s">
        <v>75</v>
      </c>
      <c r="E243" s="223" t="s">
        <v>1393</v>
      </c>
      <c r="F243" s="223" t="s">
        <v>1394</v>
      </c>
      <c r="G243" s="210"/>
      <c r="H243" s="210"/>
      <c r="I243" s="213"/>
      <c r="J243" s="224">
        <f>BK243</f>
        <v>0</v>
      </c>
      <c r="K243" s="210"/>
      <c r="L243" s="215"/>
      <c r="M243" s="216"/>
      <c r="N243" s="217"/>
      <c r="O243" s="217"/>
      <c r="P243" s="218">
        <f>SUM(P244:P246)</f>
        <v>0</v>
      </c>
      <c r="Q243" s="217"/>
      <c r="R243" s="218">
        <f>SUM(R244:R246)</f>
        <v>0</v>
      </c>
      <c r="S243" s="217"/>
      <c r="T243" s="219">
        <f>SUM(T244:T246)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0" t="s">
        <v>83</v>
      </c>
      <c r="AT243" s="221" t="s">
        <v>75</v>
      </c>
      <c r="AU243" s="221" t="s">
        <v>89</v>
      </c>
      <c r="AY243" s="220" t="s">
        <v>151</v>
      </c>
      <c r="BK243" s="222">
        <f>SUM(BK244:BK246)</f>
        <v>0</v>
      </c>
    </row>
    <row r="244" s="2" customFormat="1" ht="16.5" customHeight="1">
      <c r="A244" s="37"/>
      <c r="B244" s="38"/>
      <c r="C244" s="225" t="s">
        <v>470</v>
      </c>
      <c r="D244" s="225" t="s">
        <v>154</v>
      </c>
      <c r="E244" s="226" t="s">
        <v>1395</v>
      </c>
      <c r="F244" s="227" t="s">
        <v>1396</v>
      </c>
      <c r="G244" s="228" t="s">
        <v>204</v>
      </c>
      <c r="H244" s="229">
        <v>100</v>
      </c>
      <c r="I244" s="230"/>
      <c r="J244" s="231">
        <f>ROUND(I244*H244,2)</f>
        <v>0</v>
      </c>
      <c r="K244" s="227" t="s">
        <v>233</v>
      </c>
      <c r="L244" s="43"/>
      <c r="M244" s="232" t="s">
        <v>1</v>
      </c>
      <c r="N244" s="233" t="s">
        <v>42</v>
      </c>
      <c r="O244" s="90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159</v>
      </c>
      <c r="AT244" s="236" t="s">
        <v>154</v>
      </c>
      <c r="AU244" s="236" t="s">
        <v>152</v>
      </c>
      <c r="AY244" s="16" t="s">
        <v>151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89</v>
      </c>
      <c r="BK244" s="237">
        <f>ROUND(I244*H244,2)</f>
        <v>0</v>
      </c>
      <c r="BL244" s="16" t="s">
        <v>159</v>
      </c>
      <c r="BM244" s="236" t="s">
        <v>725</v>
      </c>
    </row>
    <row r="245" s="2" customFormat="1" ht="16.5" customHeight="1">
      <c r="A245" s="37"/>
      <c r="B245" s="38"/>
      <c r="C245" s="225" t="s">
        <v>476</v>
      </c>
      <c r="D245" s="225" t="s">
        <v>154</v>
      </c>
      <c r="E245" s="226" t="s">
        <v>1397</v>
      </c>
      <c r="F245" s="227" t="s">
        <v>1398</v>
      </c>
      <c r="G245" s="228" t="s">
        <v>204</v>
      </c>
      <c r="H245" s="229">
        <v>30</v>
      </c>
      <c r="I245" s="230"/>
      <c r="J245" s="231">
        <f>ROUND(I245*H245,2)</f>
        <v>0</v>
      </c>
      <c r="K245" s="227" t="s">
        <v>233</v>
      </c>
      <c r="L245" s="43"/>
      <c r="M245" s="232" t="s">
        <v>1</v>
      </c>
      <c r="N245" s="233" t="s">
        <v>42</v>
      </c>
      <c r="O245" s="90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6" t="s">
        <v>159</v>
      </c>
      <c r="AT245" s="236" t="s">
        <v>154</v>
      </c>
      <c r="AU245" s="236" t="s">
        <v>152</v>
      </c>
      <c r="AY245" s="16" t="s">
        <v>151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6" t="s">
        <v>89</v>
      </c>
      <c r="BK245" s="237">
        <f>ROUND(I245*H245,2)</f>
        <v>0</v>
      </c>
      <c r="BL245" s="16" t="s">
        <v>159</v>
      </c>
      <c r="BM245" s="236" t="s">
        <v>739</v>
      </c>
    </row>
    <row r="246" s="2" customFormat="1" ht="16.5" customHeight="1">
      <c r="A246" s="37"/>
      <c r="B246" s="38"/>
      <c r="C246" s="225" t="s">
        <v>481</v>
      </c>
      <c r="D246" s="225" t="s">
        <v>154</v>
      </c>
      <c r="E246" s="226" t="s">
        <v>1399</v>
      </c>
      <c r="F246" s="227" t="s">
        <v>1400</v>
      </c>
      <c r="G246" s="228" t="s">
        <v>204</v>
      </c>
      <c r="H246" s="229">
        <v>20</v>
      </c>
      <c r="I246" s="230"/>
      <c r="J246" s="231">
        <f>ROUND(I246*H246,2)</f>
        <v>0</v>
      </c>
      <c r="K246" s="227" t="s">
        <v>233</v>
      </c>
      <c r="L246" s="43"/>
      <c r="M246" s="232" t="s">
        <v>1</v>
      </c>
      <c r="N246" s="233" t="s">
        <v>42</v>
      </c>
      <c r="O246" s="90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6" t="s">
        <v>159</v>
      </c>
      <c r="AT246" s="236" t="s">
        <v>154</v>
      </c>
      <c r="AU246" s="236" t="s">
        <v>152</v>
      </c>
      <c r="AY246" s="16" t="s">
        <v>151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6" t="s">
        <v>89</v>
      </c>
      <c r="BK246" s="237">
        <f>ROUND(I246*H246,2)</f>
        <v>0</v>
      </c>
      <c r="BL246" s="16" t="s">
        <v>159</v>
      </c>
      <c r="BM246" s="236" t="s">
        <v>750</v>
      </c>
    </row>
    <row r="247" s="12" customFormat="1" ht="20.88" customHeight="1">
      <c r="A247" s="12"/>
      <c r="B247" s="209"/>
      <c r="C247" s="210"/>
      <c r="D247" s="211" t="s">
        <v>75</v>
      </c>
      <c r="E247" s="223" t="s">
        <v>1401</v>
      </c>
      <c r="F247" s="223" t="s">
        <v>1402</v>
      </c>
      <c r="G247" s="210"/>
      <c r="H247" s="210"/>
      <c r="I247" s="213"/>
      <c r="J247" s="224">
        <f>BK247</f>
        <v>0</v>
      </c>
      <c r="K247" s="210"/>
      <c r="L247" s="215"/>
      <c r="M247" s="216"/>
      <c r="N247" s="217"/>
      <c r="O247" s="217"/>
      <c r="P247" s="218">
        <f>P248</f>
        <v>0</v>
      </c>
      <c r="Q247" s="217"/>
      <c r="R247" s="218">
        <f>R248</f>
        <v>0</v>
      </c>
      <c r="S247" s="217"/>
      <c r="T247" s="219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0" t="s">
        <v>83</v>
      </c>
      <c r="AT247" s="221" t="s">
        <v>75</v>
      </c>
      <c r="AU247" s="221" t="s">
        <v>89</v>
      </c>
      <c r="AY247" s="220" t="s">
        <v>151</v>
      </c>
      <c r="BK247" s="222">
        <f>BK248</f>
        <v>0</v>
      </c>
    </row>
    <row r="248" s="2" customFormat="1" ht="16.5" customHeight="1">
      <c r="A248" s="37"/>
      <c r="B248" s="38"/>
      <c r="C248" s="225" t="s">
        <v>487</v>
      </c>
      <c r="D248" s="225" t="s">
        <v>154</v>
      </c>
      <c r="E248" s="226" t="s">
        <v>1403</v>
      </c>
      <c r="F248" s="227" t="s">
        <v>1404</v>
      </c>
      <c r="G248" s="228" t="s">
        <v>179</v>
      </c>
      <c r="H248" s="229">
        <v>7.0999999999999996</v>
      </c>
      <c r="I248" s="230"/>
      <c r="J248" s="231">
        <f>ROUND(I248*H248,2)</f>
        <v>0</v>
      </c>
      <c r="K248" s="227" t="s">
        <v>233</v>
      </c>
      <c r="L248" s="43"/>
      <c r="M248" s="232" t="s">
        <v>1</v>
      </c>
      <c r="N248" s="233" t="s">
        <v>42</v>
      </c>
      <c r="O248" s="90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159</v>
      </c>
      <c r="AT248" s="236" t="s">
        <v>154</v>
      </c>
      <c r="AU248" s="236" t="s">
        <v>152</v>
      </c>
      <c r="AY248" s="16" t="s">
        <v>151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89</v>
      </c>
      <c r="BK248" s="237">
        <f>ROUND(I248*H248,2)</f>
        <v>0</v>
      </c>
      <c r="BL248" s="16" t="s">
        <v>159</v>
      </c>
      <c r="BM248" s="236" t="s">
        <v>762</v>
      </c>
    </row>
    <row r="249" s="12" customFormat="1" ht="20.88" customHeight="1">
      <c r="A249" s="12"/>
      <c r="B249" s="209"/>
      <c r="C249" s="210"/>
      <c r="D249" s="211" t="s">
        <v>75</v>
      </c>
      <c r="E249" s="223" t="s">
        <v>1405</v>
      </c>
      <c r="F249" s="223" t="s">
        <v>1406</v>
      </c>
      <c r="G249" s="210"/>
      <c r="H249" s="210"/>
      <c r="I249" s="213"/>
      <c r="J249" s="224">
        <f>BK249</f>
        <v>0</v>
      </c>
      <c r="K249" s="210"/>
      <c r="L249" s="215"/>
      <c r="M249" s="216"/>
      <c r="N249" s="217"/>
      <c r="O249" s="217"/>
      <c r="P249" s="218">
        <f>P250</f>
        <v>0</v>
      </c>
      <c r="Q249" s="217"/>
      <c r="R249" s="218">
        <f>R250</f>
        <v>0</v>
      </c>
      <c r="S249" s="217"/>
      <c r="T249" s="219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0" t="s">
        <v>83</v>
      </c>
      <c r="AT249" s="221" t="s">
        <v>75</v>
      </c>
      <c r="AU249" s="221" t="s">
        <v>89</v>
      </c>
      <c r="AY249" s="220" t="s">
        <v>151</v>
      </c>
      <c r="BK249" s="222">
        <f>BK250</f>
        <v>0</v>
      </c>
    </row>
    <row r="250" s="2" customFormat="1" ht="16.5" customHeight="1">
      <c r="A250" s="37"/>
      <c r="B250" s="38"/>
      <c r="C250" s="225" t="s">
        <v>492</v>
      </c>
      <c r="D250" s="225" t="s">
        <v>154</v>
      </c>
      <c r="E250" s="226" t="s">
        <v>1407</v>
      </c>
      <c r="F250" s="227" t="s">
        <v>1408</v>
      </c>
      <c r="G250" s="228" t="s">
        <v>179</v>
      </c>
      <c r="H250" s="229">
        <v>7.0999999999999996</v>
      </c>
      <c r="I250" s="230"/>
      <c r="J250" s="231">
        <f>ROUND(I250*H250,2)</f>
        <v>0</v>
      </c>
      <c r="K250" s="227" t="s">
        <v>233</v>
      </c>
      <c r="L250" s="43"/>
      <c r="M250" s="232" t="s">
        <v>1</v>
      </c>
      <c r="N250" s="233" t="s">
        <v>42</v>
      </c>
      <c r="O250" s="90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6" t="s">
        <v>159</v>
      </c>
      <c r="AT250" s="236" t="s">
        <v>154</v>
      </c>
      <c r="AU250" s="236" t="s">
        <v>152</v>
      </c>
      <c r="AY250" s="16" t="s">
        <v>151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6" t="s">
        <v>89</v>
      </c>
      <c r="BK250" s="237">
        <f>ROUND(I250*H250,2)</f>
        <v>0</v>
      </c>
      <c r="BL250" s="16" t="s">
        <v>159</v>
      </c>
      <c r="BM250" s="236" t="s">
        <v>771</v>
      </c>
    </row>
    <row r="251" s="12" customFormat="1" ht="20.88" customHeight="1">
      <c r="A251" s="12"/>
      <c r="B251" s="209"/>
      <c r="C251" s="210"/>
      <c r="D251" s="211" t="s">
        <v>75</v>
      </c>
      <c r="E251" s="223" t="s">
        <v>1409</v>
      </c>
      <c r="F251" s="223" t="s">
        <v>1410</v>
      </c>
      <c r="G251" s="210"/>
      <c r="H251" s="210"/>
      <c r="I251" s="213"/>
      <c r="J251" s="224">
        <f>BK251</f>
        <v>0</v>
      </c>
      <c r="K251" s="210"/>
      <c r="L251" s="215"/>
      <c r="M251" s="216"/>
      <c r="N251" s="217"/>
      <c r="O251" s="217"/>
      <c r="P251" s="218">
        <f>P252</f>
        <v>0</v>
      </c>
      <c r="Q251" s="217"/>
      <c r="R251" s="218">
        <f>R252</f>
        <v>0</v>
      </c>
      <c r="S251" s="217"/>
      <c r="T251" s="219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0" t="s">
        <v>83</v>
      </c>
      <c r="AT251" s="221" t="s">
        <v>75</v>
      </c>
      <c r="AU251" s="221" t="s">
        <v>89</v>
      </c>
      <c r="AY251" s="220" t="s">
        <v>151</v>
      </c>
      <c r="BK251" s="222">
        <f>BK252</f>
        <v>0</v>
      </c>
    </row>
    <row r="252" s="2" customFormat="1" ht="16.5" customHeight="1">
      <c r="A252" s="37"/>
      <c r="B252" s="38"/>
      <c r="C252" s="225" t="s">
        <v>498</v>
      </c>
      <c r="D252" s="225" t="s">
        <v>154</v>
      </c>
      <c r="E252" s="226" t="s">
        <v>1411</v>
      </c>
      <c r="F252" s="227" t="s">
        <v>1412</v>
      </c>
      <c r="G252" s="228" t="s">
        <v>167</v>
      </c>
      <c r="H252" s="229">
        <v>0.32000000000000001</v>
      </c>
      <c r="I252" s="230"/>
      <c r="J252" s="231">
        <f>ROUND(I252*H252,2)</f>
        <v>0</v>
      </c>
      <c r="K252" s="227" t="s">
        <v>233</v>
      </c>
      <c r="L252" s="43"/>
      <c r="M252" s="232" t="s">
        <v>1</v>
      </c>
      <c r="N252" s="233" t="s">
        <v>42</v>
      </c>
      <c r="O252" s="90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159</v>
      </c>
      <c r="AT252" s="236" t="s">
        <v>154</v>
      </c>
      <c r="AU252" s="236" t="s">
        <v>152</v>
      </c>
      <c r="AY252" s="16" t="s">
        <v>151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89</v>
      </c>
      <c r="BK252" s="237">
        <f>ROUND(I252*H252,2)</f>
        <v>0</v>
      </c>
      <c r="BL252" s="16" t="s">
        <v>159</v>
      </c>
      <c r="BM252" s="236" t="s">
        <v>781</v>
      </c>
    </row>
    <row r="253" s="12" customFormat="1" ht="20.88" customHeight="1">
      <c r="A253" s="12"/>
      <c r="B253" s="209"/>
      <c r="C253" s="210"/>
      <c r="D253" s="211" t="s">
        <v>75</v>
      </c>
      <c r="E253" s="223" t="s">
        <v>1413</v>
      </c>
      <c r="F253" s="223" t="s">
        <v>1414</v>
      </c>
      <c r="G253" s="210"/>
      <c r="H253" s="210"/>
      <c r="I253" s="213"/>
      <c r="J253" s="224">
        <f>BK253</f>
        <v>0</v>
      </c>
      <c r="K253" s="210"/>
      <c r="L253" s="215"/>
      <c r="M253" s="216"/>
      <c r="N253" s="217"/>
      <c r="O253" s="217"/>
      <c r="P253" s="218">
        <f>P254</f>
        <v>0</v>
      </c>
      <c r="Q253" s="217"/>
      <c r="R253" s="218">
        <f>R254</f>
        <v>0</v>
      </c>
      <c r="S253" s="217"/>
      <c r="T253" s="219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0" t="s">
        <v>83</v>
      </c>
      <c r="AT253" s="221" t="s">
        <v>75</v>
      </c>
      <c r="AU253" s="221" t="s">
        <v>89</v>
      </c>
      <c r="AY253" s="220" t="s">
        <v>151</v>
      </c>
      <c r="BK253" s="222">
        <f>BK254</f>
        <v>0</v>
      </c>
    </row>
    <row r="254" s="2" customFormat="1" ht="21.75" customHeight="1">
      <c r="A254" s="37"/>
      <c r="B254" s="38"/>
      <c r="C254" s="225" t="s">
        <v>503</v>
      </c>
      <c r="D254" s="225" t="s">
        <v>154</v>
      </c>
      <c r="E254" s="226" t="s">
        <v>1415</v>
      </c>
      <c r="F254" s="227" t="s">
        <v>1416</v>
      </c>
      <c r="G254" s="228" t="s">
        <v>397</v>
      </c>
      <c r="H254" s="229">
        <v>32</v>
      </c>
      <c r="I254" s="230"/>
      <c r="J254" s="231">
        <f>ROUND(I254*H254,2)</f>
        <v>0</v>
      </c>
      <c r="K254" s="227" t="s">
        <v>233</v>
      </c>
      <c r="L254" s="43"/>
      <c r="M254" s="232" t="s">
        <v>1</v>
      </c>
      <c r="N254" s="233" t="s">
        <v>42</v>
      </c>
      <c r="O254" s="90"/>
      <c r="P254" s="234">
        <f>O254*H254</f>
        <v>0</v>
      </c>
      <c r="Q254" s="234">
        <v>0</v>
      </c>
      <c r="R254" s="234">
        <f>Q254*H254</f>
        <v>0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159</v>
      </c>
      <c r="AT254" s="236" t="s">
        <v>154</v>
      </c>
      <c r="AU254" s="236" t="s">
        <v>152</v>
      </c>
      <c r="AY254" s="16" t="s">
        <v>151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89</v>
      </c>
      <c r="BK254" s="237">
        <f>ROUND(I254*H254,2)</f>
        <v>0</v>
      </c>
      <c r="BL254" s="16" t="s">
        <v>159</v>
      </c>
      <c r="BM254" s="236" t="s">
        <v>789</v>
      </c>
    </row>
    <row r="255" s="12" customFormat="1" ht="20.88" customHeight="1">
      <c r="A255" s="12"/>
      <c r="B255" s="209"/>
      <c r="C255" s="210"/>
      <c r="D255" s="211" t="s">
        <v>75</v>
      </c>
      <c r="E255" s="223" t="s">
        <v>1417</v>
      </c>
      <c r="F255" s="223" t="s">
        <v>1418</v>
      </c>
      <c r="G255" s="210"/>
      <c r="H255" s="210"/>
      <c r="I255" s="213"/>
      <c r="J255" s="224">
        <f>BK255</f>
        <v>0</v>
      </c>
      <c r="K255" s="210"/>
      <c r="L255" s="215"/>
      <c r="M255" s="216"/>
      <c r="N255" s="217"/>
      <c r="O255" s="217"/>
      <c r="P255" s="218">
        <f>P256</f>
        <v>0</v>
      </c>
      <c r="Q255" s="217"/>
      <c r="R255" s="218">
        <f>R256</f>
        <v>0</v>
      </c>
      <c r="S255" s="217"/>
      <c r="T255" s="219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0" t="s">
        <v>83</v>
      </c>
      <c r="AT255" s="221" t="s">
        <v>75</v>
      </c>
      <c r="AU255" s="221" t="s">
        <v>89</v>
      </c>
      <c r="AY255" s="220" t="s">
        <v>151</v>
      </c>
      <c r="BK255" s="222">
        <f>BK256</f>
        <v>0</v>
      </c>
    </row>
    <row r="256" s="2" customFormat="1" ht="16.5" customHeight="1">
      <c r="A256" s="37"/>
      <c r="B256" s="38"/>
      <c r="C256" s="225" t="s">
        <v>508</v>
      </c>
      <c r="D256" s="225" t="s">
        <v>154</v>
      </c>
      <c r="E256" s="226" t="s">
        <v>1419</v>
      </c>
      <c r="F256" s="227" t="s">
        <v>1420</v>
      </c>
      <c r="G256" s="228" t="s">
        <v>978</v>
      </c>
      <c r="H256" s="229">
        <v>1</v>
      </c>
      <c r="I256" s="230"/>
      <c r="J256" s="231">
        <f>ROUND(I256*H256,2)</f>
        <v>0</v>
      </c>
      <c r="K256" s="227" t="s">
        <v>233</v>
      </c>
      <c r="L256" s="43"/>
      <c r="M256" s="232" t="s">
        <v>1</v>
      </c>
      <c r="N256" s="233" t="s">
        <v>42</v>
      </c>
      <c r="O256" s="90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6" t="s">
        <v>159</v>
      </c>
      <c r="AT256" s="236" t="s">
        <v>154</v>
      </c>
      <c r="AU256" s="236" t="s">
        <v>152</v>
      </c>
      <c r="AY256" s="16" t="s">
        <v>151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6" t="s">
        <v>89</v>
      </c>
      <c r="BK256" s="237">
        <f>ROUND(I256*H256,2)</f>
        <v>0</v>
      </c>
      <c r="BL256" s="16" t="s">
        <v>159</v>
      </c>
      <c r="BM256" s="236" t="s">
        <v>799</v>
      </c>
    </row>
    <row r="257" s="12" customFormat="1" ht="22.8" customHeight="1">
      <c r="A257" s="12"/>
      <c r="B257" s="209"/>
      <c r="C257" s="210"/>
      <c r="D257" s="211" t="s">
        <v>75</v>
      </c>
      <c r="E257" s="223" t="s">
        <v>1421</v>
      </c>
      <c r="F257" s="223" t="s">
        <v>1422</v>
      </c>
      <c r="G257" s="210"/>
      <c r="H257" s="210"/>
      <c r="I257" s="213"/>
      <c r="J257" s="224">
        <f>BK257</f>
        <v>0</v>
      </c>
      <c r="K257" s="210"/>
      <c r="L257" s="215"/>
      <c r="M257" s="216"/>
      <c r="N257" s="217"/>
      <c r="O257" s="217"/>
      <c r="P257" s="218">
        <f>P258+P260+P262+P264+P266+P268+P271</f>
        <v>0</v>
      </c>
      <c r="Q257" s="217"/>
      <c r="R257" s="218">
        <f>R258+R260+R262+R264+R266+R268+R271</f>
        <v>0</v>
      </c>
      <c r="S257" s="217"/>
      <c r="T257" s="219">
        <f>T258+T260+T262+T264+T266+T268+T271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0" t="s">
        <v>83</v>
      </c>
      <c r="AT257" s="221" t="s">
        <v>75</v>
      </c>
      <c r="AU257" s="221" t="s">
        <v>83</v>
      </c>
      <c r="AY257" s="220" t="s">
        <v>151</v>
      </c>
      <c r="BK257" s="222">
        <f>BK258+BK260+BK262+BK264+BK266+BK268+BK271</f>
        <v>0</v>
      </c>
    </row>
    <row r="258" s="12" customFormat="1" ht="20.88" customHeight="1">
      <c r="A258" s="12"/>
      <c r="B258" s="209"/>
      <c r="C258" s="210"/>
      <c r="D258" s="211" t="s">
        <v>75</v>
      </c>
      <c r="E258" s="223" t="s">
        <v>1275</v>
      </c>
      <c r="F258" s="223" t="s">
        <v>1276</v>
      </c>
      <c r="G258" s="210"/>
      <c r="H258" s="210"/>
      <c r="I258" s="213"/>
      <c r="J258" s="224">
        <f>BK258</f>
        <v>0</v>
      </c>
      <c r="K258" s="210"/>
      <c r="L258" s="215"/>
      <c r="M258" s="216"/>
      <c r="N258" s="217"/>
      <c r="O258" s="217"/>
      <c r="P258" s="218">
        <f>P259</f>
        <v>0</v>
      </c>
      <c r="Q258" s="217"/>
      <c r="R258" s="218">
        <f>R259</f>
        <v>0</v>
      </c>
      <c r="S258" s="217"/>
      <c r="T258" s="219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0" t="s">
        <v>83</v>
      </c>
      <c r="AT258" s="221" t="s">
        <v>75</v>
      </c>
      <c r="AU258" s="221" t="s">
        <v>89</v>
      </c>
      <c r="AY258" s="220" t="s">
        <v>151</v>
      </c>
      <c r="BK258" s="222">
        <f>BK259</f>
        <v>0</v>
      </c>
    </row>
    <row r="259" s="2" customFormat="1" ht="16.5" customHeight="1">
      <c r="A259" s="37"/>
      <c r="B259" s="38"/>
      <c r="C259" s="225" t="s">
        <v>513</v>
      </c>
      <c r="D259" s="225" t="s">
        <v>154</v>
      </c>
      <c r="E259" s="226" t="s">
        <v>1423</v>
      </c>
      <c r="F259" s="227" t="s">
        <v>1424</v>
      </c>
      <c r="G259" s="228" t="s">
        <v>1279</v>
      </c>
      <c r="H259" s="229">
        <v>2</v>
      </c>
      <c r="I259" s="230"/>
      <c r="J259" s="231">
        <f>ROUND(I259*H259,2)</f>
        <v>0</v>
      </c>
      <c r="K259" s="227" t="s">
        <v>233</v>
      </c>
      <c r="L259" s="43"/>
      <c r="M259" s="232" t="s">
        <v>1</v>
      </c>
      <c r="N259" s="233" t="s">
        <v>42</v>
      </c>
      <c r="O259" s="90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6" t="s">
        <v>159</v>
      </c>
      <c r="AT259" s="236" t="s">
        <v>154</v>
      </c>
      <c r="AU259" s="236" t="s">
        <v>152</v>
      </c>
      <c r="AY259" s="16" t="s">
        <v>151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6" t="s">
        <v>89</v>
      </c>
      <c r="BK259" s="237">
        <f>ROUND(I259*H259,2)</f>
        <v>0</v>
      </c>
      <c r="BL259" s="16" t="s">
        <v>159</v>
      </c>
      <c r="BM259" s="236" t="s">
        <v>811</v>
      </c>
    </row>
    <row r="260" s="12" customFormat="1" ht="20.88" customHeight="1">
      <c r="A260" s="12"/>
      <c r="B260" s="209"/>
      <c r="C260" s="210"/>
      <c r="D260" s="211" t="s">
        <v>75</v>
      </c>
      <c r="E260" s="223" t="s">
        <v>1425</v>
      </c>
      <c r="F260" s="223" t="s">
        <v>1426</v>
      </c>
      <c r="G260" s="210"/>
      <c r="H260" s="210"/>
      <c r="I260" s="213"/>
      <c r="J260" s="224">
        <f>BK260</f>
        <v>0</v>
      </c>
      <c r="K260" s="210"/>
      <c r="L260" s="215"/>
      <c r="M260" s="216"/>
      <c r="N260" s="217"/>
      <c r="O260" s="217"/>
      <c r="P260" s="218">
        <f>P261</f>
        <v>0</v>
      </c>
      <c r="Q260" s="217"/>
      <c r="R260" s="218">
        <f>R261</f>
        <v>0</v>
      </c>
      <c r="S260" s="217"/>
      <c r="T260" s="219">
        <f>T261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0" t="s">
        <v>83</v>
      </c>
      <c r="AT260" s="221" t="s">
        <v>75</v>
      </c>
      <c r="AU260" s="221" t="s">
        <v>89</v>
      </c>
      <c r="AY260" s="220" t="s">
        <v>151</v>
      </c>
      <c r="BK260" s="222">
        <f>BK261</f>
        <v>0</v>
      </c>
    </row>
    <row r="261" s="2" customFormat="1" ht="16.5" customHeight="1">
      <c r="A261" s="37"/>
      <c r="B261" s="38"/>
      <c r="C261" s="225" t="s">
        <v>519</v>
      </c>
      <c r="D261" s="225" t="s">
        <v>154</v>
      </c>
      <c r="E261" s="226" t="s">
        <v>1427</v>
      </c>
      <c r="F261" s="227" t="s">
        <v>1428</v>
      </c>
      <c r="G261" s="228" t="s">
        <v>204</v>
      </c>
      <c r="H261" s="229">
        <v>380</v>
      </c>
      <c r="I261" s="230"/>
      <c r="J261" s="231">
        <f>ROUND(I261*H261,2)</f>
        <v>0</v>
      </c>
      <c r="K261" s="227" t="s">
        <v>233</v>
      </c>
      <c r="L261" s="43"/>
      <c r="M261" s="232" t="s">
        <v>1</v>
      </c>
      <c r="N261" s="233" t="s">
        <v>42</v>
      </c>
      <c r="O261" s="90"/>
      <c r="P261" s="234">
        <f>O261*H261</f>
        <v>0</v>
      </c>
      <c r="Q261" s="234">
        <v>0</v>
      </c>
      <c r="R261" s="234">
        <f>Q261*H261</f>
        <v>0</v>
      </c>
      <c r="S261" s="234">
        <v>0</v>
      </c>
      <c r="T261" s="23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6" t="s">
        <v>159</v>
      </c>
      <c r="AT261" s="236" t="s">
        <v>154</v>
      </c>
      <c r="AU261" s="236" t="s">
        <v>152</v>
      </c>
      <c r="AY261" s="16" t="s">
        <v>151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6" t="s">
        <v>89</v>
      </c>
      <c r="BK261" s="237">
        <f>ROUND(I261*H261,2)</f>
        <v>0</v>
      </c>
      <c r="BL261" s="16" t="s">
        <v>159</v>
      </c>
      <c r="BM261" s="236" t="s">
        <v>821</v>
      </c>
    </row>
    <row r="262" s="12" customFormat="1" ht="20.88" customHeight="1">
      <c r="A262" s="12"/>
      <c r="B262" s="209"/>
      <c r="C262" s="210"/>
      <c r="D262" s="211" t="s">
        <v>75</v>
      </c>
      <c r="E262" s="223" t="s">
        <v>1429</v>
      </c>
      <c r="F262" s="223" t="s">
        <v>1430</v>
      </c>
      <c r="G262" s="210"/>
      <c r="H262" s="210"/>
      <c r="I262" s="213"/>
      <c r="J262" s="224">
        <f>BK262</f>
        <v>0</v>
      </c>
      <c r="K262" s="210"/>
      <c r="L262" s="215"/>
      <c r="M262" s="216"/>
      <c r="N262" s="217"/>
      <c r="O262" s="217"/>
      <c r="P262" s="218">
        <f>P263</f>
        <v>0</v>
      </c>
      <c r="Q262" s="217"/>
      <c r="R262" s="218">
        <f>R263</f>
        <v>0</v>
      </c>
      <c r="S262" s="217"/>
      <c r="T262" s="219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0" t="s">
        <v>83</v>
      </c>
      <c r="AT262" s="221" t="s">
        <v>75</v>
      </c>
      <c r="AU262" s="221" t="s">
        <v>89</v>
      </c>
      <c r="AY262" s="220" t="s">
        <v>151</v>
      </c>
      <c r="BK262" s="222">
        <f>BK263</f>
        <v>0</v>
      </c>
    </row>
    <row r="263" s="2" customFormat="1" ht="16.5" customHeight="1">
      <c r="A263" s="37"/>
      <c r="B263" s="38"/>
      <c r="C263" s="225" t="s">
        <v>256</v>
      </c>
      <c r="D263" s="225" t="s">
        <v>154</v>
      </c>
      <c r="E263" s="226" t="s">
        <v>1431</v>
      </c>
      <c r="F263" s="227" t="s">
        <v>1432</v>
      </c>
      <c r="G263" s="228" t="s">
        <v>1279</v>
      </c>
      <c r="H263" s="229">
        <v>21</v>
      </c>
      <c r="I263" s="230"/>
      <c r="J263" s="231">
        <f>ROUND(I263*H263,2)</f>
        <v>0</v>
      </c>
      <c r="K263" s="227" t="s">
        <v>233</v>
      </c>
      <c r="L263" s="43"/>
      <c r="M263" s="232" t="s">
        <v>1</v>
      </c>
      <c r="N263" s="233" t="s">
        <v>42</v>
      </c>
      <c r="O263" s="90"/>
      <c r="P263" s="234">
        <f>O263*H263</f>
        <v>0</v>
      </c>
      <c r="Q263" s="234">
        <v>0</v>
      </c>
      <c r="R263" s="234">
        <f>Q263*H263</f>
        <v>0</v>
      </c>
      <c r="S263" s="234">
        <v>0</v>
      </c>
      <c r="T263" s="23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6" t="s">
        <v>159</v>
      </c>
      <c r="AT263" s="236" t="s">
        <v>154</v>
      </c>
      <c r="AU263" s="236" t="s">
        <v>152</v>
      </c>
      <c r="AY263" s="16" t="s">
        <v>151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6" t="s">
        <v>89</v>
      </c>
      <c r="BK263" s="237">
        <f>ROUND(I263*H263,2)</f>
        <v>0</v>
      </c>
      <c r="BL263" s="16" t="s">
        <v>159</v>
      </c>
      <c r="BM263" s="236" t="s">
        <v>830</v>
      </c>
    </row>
    <row r="264" s="12" customFormat="1" ht="20.88" customHeight="1">
      <c r="A264" s="12"/>
      <c r="B264" s="209"/>
      <c r="C264" s="210"/>
      <c r="D264" s="211" t="s">
        <v>75</v>
      </c>
      <c r="E264" s="223" t="s">
        <v>1433</v>
      </c>
      <c r="F264" s="223" t="s">
        <v>1434</v>
      </c>
      <c r="G264" s="210"/>
      <c r="H264" s="210"/>
      <c r="I264" s="213"/>
      <c r="J264" s="224">
        <f>BK264</f>
        <v>0</v>
      </c>
      <c r="K264" s="210"/>
      <c r="L264" s="215"/>
      <c r="M264" s="216"/>
      <c r="N264" s="217"/>
      <c r="O264" s="217"/>
      <c r="P264" s="218">
        <f>P265</f>
        <v>0</v>
      </c>
      <c r="Q264" s="217"/>
      <c r="R264" s="218">
        <f>R265</f>
        <v>0</v>
      </c>
      <c r="S264" s="217"/>
      <c r="T264" s="219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0" t="s">
        <v>83</v>
      </c>
      <c r="AT264" s="221" t="s">
        <v>75</v>
      </c>
      <c r="AU264" s="221" t="s">
        <v>89</v>
      </c>
      <c r="AY264" s="220" t="s">
        <v>151</v>
      </c>
      <c r="BK264" s="222">
        <f>BK265</f>
        <v>0</v>
      </c>
    </row>
    <row r="265" s="2" customFormat="1" ht="16.5" customHeight="1">
      <c r="A265" s="37"/>
      <c r="B265" s="38"/>
      <c r="C265" s="225" t="s">
        <v>526</v>
      </c>
      <c r="D265" s="225" t="s">
        <v>154</v>
      </c>
      <c r="E265" s="226" t="s">
        <v>1435</v>
      </c>
      <c r="F265" s="227" t="s">
        <v>1436</v>
      </c>
      <c r="G265" s="228" t="s">
        <v>1279</v>
      </c>
      <c r="H265" s="229">
        <v>1</v>
      </c>
      <c r="I265" s="230"/>
      <c r="J265" s="231">
        <f>ROUND(I265*H265,2)</f>
        <v>0</v>
      </c>
      <c r="K265" s="227" t="s">
        <v>233</v>
      </c>
      <c r="L265" s="43"/>
      <c r="M265" s="232" t="s">
        <v>1</v>
      </c>
      <c r="N265" s="233" t="s">
        <v>42</v>
      </c>
      <c r="O265" s="90"/>
      <c r="P265" s="234">
        <f>O265*H265</f>
        <v>0</v>
      </c>
      <c r="Q265" s="234">
        <v>0</v>
      </c>
      <c r="R265" s="234">
        <f>Q265*H265</f>
        <v>0</v>
      </c>
      <c r="S265" s="234">
        <v>0</v>
      </c>
      <c r="T265" s="23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6" t="s">
        <v>159</v>
      </c>
      <c r="AT265" s="236" t="s">
        <v>154</v>
      </c>
      <c r="AU265" s="236" t="s">
        <v>152</v>
      </c>
      <c r="AY265" s="16" t="s">
        <v>151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6" t="s">
        <v>89</v>
      </c>
      <c r="BK265" s="237">
        <f>ROUND(I265*H265,2)</f>
        <v>0</v>
      </c>
      <c r="BL265" s="16" t="s">
        <v>159</v>
      </c>
      <c r="BM265" s="236" t="s">
        <v>841</v>
      </c>
    </row>
    <row r="266" s="12" customFormat="1" ht="20.88" customHeight="1">
      <c r="A266" s="12"/>
      <c r="B266" s="209"/>
      <c r="C266" s="210"/>
      <c r="D266" s="211" t="s">
        <v>75</v>
      </c>
      <c r="E266" s="223" t="s">
        <v>1437</v>
      </c>
      <c r="F266" s="223" t="s">
        <v>1438</v>
      </c>
      <c r="G266" s="210"/>
      <c r="H266" s="210"/>
      <c r="I266" s="213"/>
      <c r="J266" s="224">
        <f>BK266</f>
        <v>0</v>
      </c>
      <c r="K266" s="210"/>
      <c r="L266" s="215"/>
      <c r="M266" s="216"/>
      <c r="N266" s="217"/>
      <c r="O266" s="217"/>
      <c r="P266" s="218">
        <f>P267</f>
        <v>0</v>
      </c>
      <c r="Q266" s="217"/>
      <c r="R266" s="218">
        <f>R267</f>
        <v>0</v>
      </c>
      <c r="S266" s="217"/>
      <c r="T266" s="21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0" t="s">
        <v>83</v>
      </c>
      <c r="AT266" s="221" t="s">
        <v>75</v>
      </c>
      <c r="AU266" s="221" t="s">
        <v>89</v>
      </c>
      <c r="AY266" s="220" t="s">
        <v>151</v>
      </c>
      <c r="BK266" s="222">
        <f>BK267</f>
        <v>0</v>
      </c>
    </row>
    <row r="267" s="2" customFormat="1" ht="16.5" customHeight="1">
      <c r="A267" s="37"/>
      <c r="B267" s="38"/>
      <c r="C267" s="225" t="s">
        <v>344</v>
      </c>
      <c r="D267" s="225" t="s">
        <v>154</v>
      </c>
      <c r="E267" s="226" t="s">
        <v>1439</v>
      </c>
      <c r="F267" s="227" t="s">
        <v>1440</v>
      </c>
      <c r="G267" s="228" t="s">
        <v>1279</v>
      </c>
      <c r="H267" s="229">
        <v>12</v>
      </c>
      <c r="I267" s="230"/>
      <c r="J267" s="231">
        <f>ROUND(I267*H267,2)</f>
        <v>0</v>
      </c>
      <c r="K267" s="227" t="s">
        <v>233</v>
      </c>
      <c r="L267" s="43"/>
      <c r="M267" s="232" t="s">
        <v>1</v>
      </c>
      <c r="N267" s="233" t="s">
        <v>42</v>
      </c>
      <c r="O267" s="90"/>
      <c r="P267" s="234">
        <f>O267*H267</f>
        <v>0</v>
      </c>
      <c r="Q267" s="234">
        <v>0</v>
      </c>
      <c r="R267" s="234">
        <f>Q267*H267</f>
        <v>0</v>
      </c>
      <c r="S267" s="234">
        <v>0</v>
      </c>
      <c r="T267" s="23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6" t="s">
        <v>159</v>
      </c>
      <c r="AT267" s="236" t="s">
        <v>154</v>
      </c>
      <c r="AU267" s="236" t="s">
        <v>152</v>
      </c>
      <c r="AY267" s="16" t="s">
        <v>151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6" t="s">
        <v>89</v>
      </c>
      <c r="BK267" s="237">
        <f>ROUND(I267*H267,2)</f>
        <v>0</v>
      </c>
      <c r="BL267" s="16" t="s">
        <v>159</v>
      </c>
      <c r="BM267" s="236" t="s">
        <v>849</v>
      </c>
    </row>
    <row r="268" s="12" customFormat="1" ht="20.88" customHeight="1">
      <c r="A268" s="12"/>
      <c r="B268" s="209"/>
      <c r="C268" s="210"/>
      <c r="D268" s="211" t="s">
        <v>75</v>
      </c>
      <c r="E268" s="223" t="s">
        <v>1441</v>
      </c>
      <c r="F268" s="223" t="s">
        <v>1442</v>
      </c>
      <c r="G268" s="210"/>
      <c r="H268" s="210"/>
      <c r="I268" s="213"/>
      <c r="J268" s="224">
        <f>BK268</f>
        <v>0</v>
      </c>
      <c r="K268" s="210"/>
      <c r="L268" s="215"/>
      <c r="M268" s="216"/>
      <c r="N268" s="217"/>
      <c r="O268" s="217"/>
      <c r="P268" s="218">
        <f>SUM(P269:P270)</f>
        <v>0</v>
      </c>
      <c r="Q268" s="217"/>
      <c r="R268" s="218">
        <f>SUM(R269:R270)</f>
        <v>0</v>
      </c>
      <c r="S268" s="217"/>
      <c r="T268" s="219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0" t="s">
        <v>83</v>
      </c>
      <c r="AT268" s="221" t="s">
        <v>75</v>
      </c>
      <c r="AU268" s="221" t="s">
        <v>89</v>
      </c>
      <c r="AY268" s="220" t="s">
        <v>151</v>
      </c>
      <c r="BK268" s="222">
        <f>SUM(BK269:BK270)</f>
        <v>0</v>
      </c>
    </row>
    <row r="269" s="2" customFormat="1" ht="16.5" customHeight="1">
      <c r="A269" s="37"/>
      <c r="B269" s="38"/>
      <c r="C269" s="225" t="s">
        <v>534</v>
      </c>
      <c r="D269" s="225" t="s">
        <v>154</v>
      </c>
      <c r="E269" s="226" t="s">
        <v>1443</v>
      </c>
      <c r="F269" s="227" t="s">
        <v>1444</v>
      </c>
      <c r="G269" s="228" t="s">
        <v>1279</v>
      </c>
      <c r="H269" s="229">
        <v>3</v>
      </c>
      <c r="I269" s="230"/>
      <c r="J269" s="231">
        <f>ROUND(I269*H269,2)</f>
        <v>0</v>
      </c>
      <c r="K269" s="227" t="s">
        <v>233</v>
      </c>
      <c r="L269" s="43"/>
      <c r="M269" s="232" t="s">
        <v>1</v>
      </c>
      <c r="N269" s="233" t="s">
        <v>42</v>
      </c>
      <c r="O269" s="90"/>
      <c r="P269" s="234">
        <f>O269*H269</f>
        <v>0</v>
      </c>
      <c r="Q269" s="234">
        <v>0</v>
      </c>
      <c r="R269" s="234">
        <f>Q269*H269</f>
        <v>0</v>
      </c>
      <c r="S269" s="234">
        <v>0</v>
      </c>
      <c r="T269" s="23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6" t="s">
        <v>159</v>
      </c>
      <c r="AT269" s="236" t="s">
        <v>154</v>
      </c>
      <c r="AU269" s="236" t="s">
        <v>152</v>
      </c>
      <c r="AY269" s="16" t="s">
        <v>151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6" t="s">
        <v>89</v>
      </c>
      <c r="BK269" s="237">
        <f>ROUND(I269*H269,2)</f>
        <v>0</v>
      </c>
      <c r="BL269" s="16" t="s">
        <v>159</v>
      </c>
      <c r="BM269" s="236" t="s">
        <v>860</v>
      </c>
    </row>
    <row r="270" s="2" customFormat="1" ht="16.5" customHeight="1">
      <c r="A270" s="37"/>
      <c r="B270" s="38"/>
      <c r="C270" s="225" t="s">
        <v>540</v>
      </c>
      <c r="D270" s="225" t="s">
        <v>154</v>
      </c>
      <c r="E270" s="226" t="s">
        <v>1445</v>
      </c>
      <c r="F270" s="227" t="s">
        <v>1446</v>
      </c>
      <c r="G270" s="228" t="s">
        <v>1279</v>
      </c>
      <c r="H270" s="229">
        <v>6</v>
      </c>
      <c r="I270" s="230"/>
      <c r="J270" s="231">
        <f>ROUND(I270*H270,2)</f>
        <v>0</v>
      </c>
      <c r="K270" s="227" t="s">
        <v>233</v>
      </c>
      <c r="L270" s="43"/>
      <c r="M270" s="232" t="s">
        <v>1</v>
      </c>
      <c r="N270" s="233" t="s">
        <v>42</v>
      </c>
      <c r="O270" s="90"/>
      <c r="P270" s="234">
        <f>O270*H270</f>
        <v>0</v>
      </c>
      <c r="Q270" s="234">
        <v>0</v>
      </c>
      <c r="R270" s="234">
        <f>Q270*H270</f>
        <v>0</v>
      </c>
      <c r="S270" s="234">
        <v>0</v>
      </c>
      <c r="T270" s="23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6" t="s">
        <v>159</v>
      </c>
      <c r="AT270" s="236" t="s">
        <v>154</v>
      </c>
      <c r="AU270" s="236" t="s">
        <v>152</v>
      </c>
      <c r="AY270" s="16" t="s">
        <v>151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6" t="s">
        <v>89</v>
      </c>
      <c r="BK270" s="237">
        <f>ROUND(I270*H270,2)</f>
        <v>0</v>
      </c>
      <c r="BL270" s="16" t="s">
        <v>159</v>
      </c>
      <c r="BM270" s="236" t="s">
        <v>870</v>
      </c>
    </row>
    <row r="271" s="12" customFormat="1" ht="20.88" customHeight="1">
      <c r="A271" s="12"/>
      <c r="B271" s="209"/>
      <c r="C271" s="210"/>
      <c r="D271" s="211" t="s">
        <v>75</v>
      </c>
      <c r="E271" s="223" t="s">
        <v>1378</v>
      </c>
      <c r="F271" s="223" t="s">
        <v>1379</v>
      </c>
      <c r="G271" s="210"/>
      <c r="H271" s="210"/>
      <c r="I271" s="213"/>
      <c r="J271" s="224">
        <f>BK271</f>
        <v>0</v>
      </c>
      <c r="K271" s="210"/>
      <c r="L271" s="215"/>
      <c r="M271" s="216"/>
      <c r="N271" s="217"/>
      <c r="O271" s="217"/>
      <c r="P271" s="218">
        <f>P272</f>
        <v>0</v>
      </c>
      <c r="Q271" s="217"/>
      <c r="R271" s="218">
        <f>R272</f>
        <v>0</v>
      </c>
      <c r="S271" s="217"/>
      <c r="T271" s="219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0" t="s">
        <v>83</v>
      </c>
      <c r="AT271" s="221" t="s">
        <v>75</v>
      </c>
      <c r="AU271" s="221" t="s">
        <v>89</v>
      </c>
      <c r="AY271" s="220" t="s">
        <v>151</v>
      </c>
      <c r="BK271" s="222">
        <f>BK272</f>
        <v>0</v>
      </c>
    </row>
    <row r="272" s="2" customFormat="1" ht="16.5" customHeight="1">
      <c r="A272" s="37"/>
      <c r="B272" s="38"/>
      <c r="C272" s="225" t="s">
        <v>548</v>
      </c>
      <c r="D272" s="225" t="s">
        <v>154</v>
      </c>
      <c r="E272" s="226" t="s">
        <v>1447</v>
      </c>
      <c r="F272" s="227" t="s">
        <v>1448</v>
      </c>
      <c r="G272" s="228" t="s">
        <v>1279</v>
      </c>
      <c r="H272" s="229">
        <v>4</v>
      </c>
      <c r="I272" s="230"/>
      <c r="J272" s="231">
        <f>ROUND(I272*H272,2)</f>
        <v>0</v>
      </c>
      <c r="K272" s="227" t="s">
        <v>233</v>
      </c>
      <c r="L272" s="43"/>
      <c r="M272" s="232" t="s">
        <v>1</v>
      </c>
      <c r="N272" s="233" t="s">
        <v>42</v>
      </c>
      <c r="O272" s="90"/>
      <c r="P272" s="234">
        <f>O272*H272</f>
        <v>0</v>
      </c>
      <c r="Q272" s="234">
        <v>0</v>
      </c>
      <c r="R272" s="234">
        <f>Q272*H272</f>
        <v>0</v>
      </c>
      <c r="S272" s="234">
        <v>0</v>
      </c>
      <c r="T272" s="23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6" t="s">
        <v>159</v>
      </c>
      <c r="AT272" s="236" t="s">
        <v>154</v>
      </c>
      <c r="AU272" s="236" t="s">
        <v>152</v>
      </c>
      <c r="AY272" s="16" t="s">
        <v>151</v>
      </c>
      <c r="BE272" s="237">
        <f>IF(N272="základní",J272,0)</f>
        <v>0</v>
      </c>
      <c r="BF272" s="237">
        <f>IF(N272="snížená",J272,0)</f>
        <v>0</v>
      </c>
      <c r="BG272" s="237">
        <f>IF(N272="zákl. přenesená",J272,0)</f>
        <v>0</v>
      </c>
      <c r="BH272" s="237">
        <f>IF(N272="sníž. přenesená",J272,0)</f>
        <v>0</v>
      </c>
      <c r="BI272" s="237">
        <f>IF(N272="nulová",J272,0)</f>
        <v>0</v>
      </c>
      <c r="BJ272" s="16" t="s">
        <v>89</v>
      </c>
      <c r="BK272" s="237">
        <f>ROUND(I272*H272,2)</f>
        <v>0</v>
      </c>
      <c r="BL272" s="16" t="s">
        <v>159</v>
      </c>
      <c r="BM272" s="236" t="s">
        <v>880</v>
      </c>
    </row>
    <row r="273" s="12" customFormat="1" ht="25.92" customHeight="1">
      <c r="A273" s="12"/>
      <c r="B273" s="209"/>
      <c r="C273" s="210"/>
      <c r="D273" s="211" t="s">
        <v>75</v>
      </c>
      <c r="E273" s="212" t="s">
        <v>1449</v>
      </c>
      <c r="F273" s="212" t="s">
        <v>1450</v>
      </c>
      <c r="G273" s="210"/>
      <c r="H273" s="210"/>
      <c r="I273" s="213"/>
      <c r="J273" s="214">
        <f>BK273</f>
        <v>0</v>
      </c>
      <c r="K273" s="210"/>
      <c r="L273" s="215"/>
      <c r="M273" s="216"/>
      <c r="N273" s="217"/>
      <c r="O273" s="217"/>
      <c r="P273" s="218">
        <f>P274+P297</f>
        <v>0</v>
      </c>
      <c r="Q273" s="217"/>
      <c r="R273" s="218">
        <f>R274+R297</f>
        <v>0</v>
      </c>
      <c r="S273" s="217"/>
      <c r="T273" s="219">
        <f>T274+T297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0" t="s">
        <v>83</v>
      </c>
      <c r="AT273" s="221" t="s">
        <v>75</v>
      </c>
      <c r="AU273" s="221" t="s">
        <v>76</v>
      </c>
      <c r="AY273" s="220" t="s">
        <v>151</v>
      </c>
      <c r="BK273" s="222">
        <f>BK274+BK297</f>
        <v>0</v>
      </c>
    </row>
    <row r="274" s="12" customFormat="1" ht="22.8" customHeight="1">
      <c r="A274" s="12"/>
      <c r="B274" s="209"/>
      <c r="C274" s="210"/>
      <c r="D274" s="211" t="s">
        <v>75</v>
      </c>
      <c r="E274" s="223" t="s">
        <v>1273</v>
      </c>
      <c r="F274" s="223" t="s">
        <v>1274</v>
      </c>
      <c r="G274" s="210"/>
      <c r="H274" s="210"/>
      <c r="I274" s="213"/>
      <c r="J274" s="224">
        <f>BK274</f>
        <v>0</v>
      </c>
      <c r="K274" s="210"/>
      <c r="L274" s="215"/>
      <c r="M274" s="216"/>
      <c r="N274" s="217"/>
      <c r="O274" s="217"/>
      <c r="P274" s="218">
        <f>P275+P277+P279+P281+P283+P285+P287+P289+P291+P293+P295</f>
        <v>0</v>
      </c>
      <c r="Q274" s="217"/>
      <c r="R274" s="218">
        <f>R275+R277+R279+R281+R283+R285+R287+R289+R291+R293+R295</f>
        <v>0</v>
      </c>
      <c r="S274" s="217"/>
      <c r="T274" s="219">
        <f>T275+T277+T279+T281+T283+T285+T287+T289+T291+T293+T295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0" t="s">
        <v>83</v>
      </c>
      <c r="AT274" s="221" t="s">
        <v>75</v>
      </c>
      <c r="AU274" s="221" t="s">
        <v>83</v>
      </c>
      <c r="AY274" s="220" t="s">
        <v>151</v>
      </c>
      <c r="BK274" s="222">
        <f>BK275+BK277+BK279+BK281+BK283+BK285+BK287+BK289+BK291+BK293+BK295</f>
        <v>0</v>
      </c>
    </row>
    <row r="275" s="12" customFormat="1" ht="20.88" customHeight="1">
      <c r="A275" s="12"/>
      <c r="B275" s="209"/>
      <c r="C275" s="210"/>
      <c r="D275" s="211" t="s">
        <v>75</v>
      </c>
      <c r="E275" s="223" t="s">
        <v>1451</v>
      </c>
      <c r="F275" s="223" t="s">
        <v>1452</v>
      </c>
      <c r="G275" s="210"/>
      <c r="H275" s="210"/>
      <c r="I275" s="213"/>
      <c r="J275" s="224">
        <f>BK275</f>
        <v>0</v>
      </c>
      <c r="K275" s="210"/>
      <c r="L275" s="215"/>
      <c r="M275" s="216"/>
      <c r="N275" s="217"/>
      <c r="O275" s="217"/>
      <c r="P275" s="218">
        <f>P276</f>
        <v>0</v>
      </c>
      <c r="Q275" s="217"/>
      <c r="R275" s="218">
        <f>R276</f>
        <v>0</v>
      </c>
      <c r="S275" s="217"/>
      <c r="T275" s="219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0" t="s">
        <v>83</v>
      </c>
      <c r="AT275" s="221" t="s">
        <v>75</v>
      </c>
      <c r="AU275" s="221" t="s">
        <v>89</v>
      </c>
      <c r="AY275" s="220" t="s">
        <v>151</v>
      </c>
      <c r="BK275" s="222">
        <f>BK276</f>
        <v>0</v>
      </c>
    </row>
    <row r="276" s="2" customFormat="1" ht="16.5" customHeight="1">
      <c r="A276" s="37"/>
      <c r="B276" s="38"/>
      <c r="C276" s="225" t="s">
        <v>554</v>
      </c>
      <c r="D276" s="225" t="s">
        <v>154</v>
      </c>
      <c r="E276" s="226" t="s">
        <v>1453</v>
      </c>
      <c r="F276" s="227" t="s">
        <v>1454</v>
      </c>
      <c r="G276" s="228" t="s">
        <v>204</v>
      </c>
      <c r="H276" s="229">
        <v>50</v>
      </c>
      <c r="I276" s="230"/>
      <c r="J276" s="231">
        <f>ROUND(I276*H276,2)</f>
        <v>0</v>
      </c>
      <c r="K276" s="227" t="s">
        <v>233</v>
      </c>
      <c r="L276" s="43"/>
      <c r="M276" s="232" t="s">
        <v>1</v>
      </c>
      <c r="N276" s="233" t="s">
        <v>42</v>
      </c>
      <c r="O276" s="90"/>
      <c r="P276" s="234">
        <f>O276*H276</f>
        <v>0</v>
      </c>
      <c r="Q276" s="234">
        <v>0</v>
      </c>
      <c r="R276" s="234">
        <f>Q276*H276</f>
        <v>0</v>
      </c>
      <c r="S276" s="234">
        <v>0</v>
      </c>
      <c r="T276" s="23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6" t="s">
        <v>159</v>
      </c>
      <c r="AT276" s="236" t="s">
        <v>154</v>
      </c>
      <c r="AU276" s="236" t="s">
        <v>152</v>
      </c>
      <c r="AY276" s="16" t="s">
        <v>151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6" t="s">
        <v>89</v>
      </c>
      <c r="BK276" s="237">
        <f>ROUND(I276*H276,2)</f>
        <v>0</v>
      </c>
      <c r="BL276" s="16" t="s">
        <v>159</v>
      </c>
      <c r="BM276" s="236" t="s">
        <v>899</v>
      </c>
    </row>
    <row r="277" s="12" customFormat="1" ht="20.88" customHeight="1">
      <c r="A277" s="12"/>
      <c r="B277" s="209"/>
      <c r="C277" s="210"/>
      <c r="D277" s="211" t="s">
        <v>75</v>
      </c>
      <c r="E277" s="223" t="s">
        <v>1455</v>
      </c>
      <c r="F277" s="223" t="s">
        <v>1456</v>
      </c>
      <c r="G277" s="210"/>
      <c r="H277" s="210"/>
      <c r="I277" s="213"/>
      <c r="J277" s="224">
        <f>BK277</f>
        <v>0</v>
      </c>
      <c r="K277" s="210"/>
      <c r="L277" s="215"/>
      <c r="M277" s="216"/>
      <c r="N277" s="217"/>
      <c r="O277" s="217"/>
      <c r="P277" s="218">
        <f>P278</f>
        <v>0</v>
      </c>
      <c r="Q277" s="217"/>
      <c r="R277" s="218">
        <f>R278</f>
        <v>0</v>
      </c>
      <c r="S277" s="217"/>
      <c r="T277" s="219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0" t="s">
        <v>83</v>
      </c>
      <c r="AT277" s="221" t="s">
        <v>75</v>
      </c>
      <c r="AU277" s="221" t="s">
        <v>89</v>
      </c>
      <c r="AY277" s="220" t="s">
        <v>151</v>
      </c>
      <c r="BK277" s="222">
        <f>BK278</f>
        <v>0</v>
      </c>
    </row>
    <row r="278" s="2" customFormat="1" ht="16.5" customHeight="1">
      <c r="A278" s="37"/>
      <c r="B278" s="38"/>
      <c r="C278" s="225" t="s">
        <v>560</v>
      </c>
      <c r="D278" s="225" t="s">
        <v>154</v>
      </c>
      <c r="E278" s="226" t="s">
        <v>1457</v>
      </c>
      <c r="F278" s="227" t="s">
        <v>1458</v>
      </c>
      <c r="G278" s="228" t="s">
        <v>1279</v>
      </c>
      <c r="H278" s="229">
        <v>5</v>
      </c>
      <c r="I278" s="230"/>
      <c r="J278" s="231">
        <f>ROUND(I278*H278,2)</f>
        <v>0</v>
      </c>
      <c r="K278" s="227" t="s">
        <v>233</v>
      </c>
      <c r="L278" s="43"/>
      <c r="M278" s="232" t="s">
        <v>1</v>
      </c>
      <c r="N278" s="233" t="s">
        <v>42</v>
      </c>
      <c r="O278" s="90"/>
      <c r="P278" s="234">
        <f>O278*H278</f>
        <v>0</v>
      </c>
      <c r="Q278" s="234">
        <v>0</v>
      </c>
      <c r="R278" s="234">
        <f>Q278*H278</f>
        <v>0</v>
      </c>
      <c r="S278" s="234">
        <v>0</v>
      </c>
      <c r="T278" s="23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6" t="s">
        <v>159</v>
      </c>
      <c r="AT278" s="236" t="s">
        <v>154</v>
      </c>
      <c r="AU278" s="236" t="s">
        <v>152</v>
      </c>
      <c r="AY278" s="16" t="s">
        <v>151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6" t="s">
        <v>89</v>
      </c>
      <c r="BK278" s="237">
        <f>ROUND(I278*H278,2)</f>
        <v>0</v>
      </c>
      <c r="BL278" s="16" t="s">
        <v>159</v>
      </c>
      <c r="BM278" s="236" t="s">
        <v>908</v>
      </c>
    </row>
    <row r="279" s="12" customFormat="1" ht="20.88" customHeight="1">
      <c r="A279" s="12"/>
      <c r="B279" s="209"/>
      <c r="C279" s="210"/>
      <c r="D279" s="211" t="s">
        <v>75</v>
      </c>
      <c r="E279" s="223" t="s">
        <v>1459</v>
      </c>
      <c r="F279" s="223" t="s">
        <v>1460</v>
      </c>
      <c r="G279" s="210"/>
      <c r="H279" s="210"/>
      <c r="I279" s="213"/>
      <c r="J279" s="224">
        <f>BK279</f>
        <v>0</v>
      </c>
      <c r="K279" s="210"/>
      <c r="L279" s="215"/>
      <c r="M279" s="216"/>
      <c r="N279" s="217"/>
      <c r="O279" s="217"/>
      <c r="P279" s="218">
        <f>P280</f>
        <v>0</v>
      </c>
      <c r="Q279" s="217"/>
      <c r="R279" s="218">
        <f>R280</f>
        <v>0</v>
      </c>
      <c r="S279" s="217"/>
      <c r="T279" s="219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20" t="s">
        <v>83</v>
      </c>
      <c r="AT279" s="221" t="s">
        <v>75</v>
      </c>
      <c r="AU279" s="221" t="s">
        <v>89</v>
      </c>
      <c r="AY279" s="220" t="s">
        <v>151</v>
      </c>
      <c r="BK279" s="222">
        <f>BK280</f>
        <v>0</v>
      </c>
    </row>
    <row r="280" s="2" customFormat="1" ht="16.5" customHeight="1">
      <c r="A280" s="37"/>
      <c r="B280" s="38"/>
      <c r="C280" s="225" t="s">
        <v>567</v>
      </c>
      <c r="D280" s="225" t="s">
        <v>154</v>
      </c>
      <c r="E280" s="226" t="s">
        <v>1461</v>
      </c>
      <c r="F280" s="227" t="s">
        <v>1462</v>
      </c>
      <c r="G280" s="228" t="s">
        <v>1279</v>
      </c>
      <c r="H280" s="229">
        <v>2</v>
      </c>
      <c r="I280" s="230"/>
      <c r="J280" s="231">
        <f>ROUND(I280*H280,2)</f>
        <v>0</v>
      </c>
      <c r="K280" s="227" t="s">
        <v>233</v>
      </c>
      <c r="L280" s="43"/>
      <c r="M280" s="232" t="s">
        <v>1</v>
      </c>
      <c r="N280" s="233" t="s">
        <v>42</v>
      </c>
      <c r="O280" s="90"/>
      <c r="P280" s="234">
        <f>O280*H280</f>
        <v>0</v>
      </c>
      <c r="Q280" s="234">
        <v>0</v>
      </c>
      <c r="R280" s="234">
        <f>Q280*H280</f>
        <v>0</v>
      </c>
      <c r="S280" s="234">
        <v>0</v>
      </c>
      <c r="T280" s="23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6" t="s">
        <v>159</v>
      </c>
      <c r="AT280" s="236" t="s">
        <v>154</v>
      </c>
      <c r="AU280" s="236" t="s">
        <v>152</v>
      </c>
      <c r="AY280" s="16" t="s">
        <v>151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6" t="s">
        <v>89</v>
      </c>
      <c r="BK280" s="237">
        <f>ROUND(I280*H280,2)</f>
        <v>0</v>
      </c>
      <c r="BL280" s="16" t="s">
        <v>159</v>
      </c>
      <c r="BM280" s="236" t="s">
        <v>918</v>
      </c>
    </row>
    <row r="281" s="12" customFormat="1" ht="20.88" customHeight="1">
      <c r="A281" s="12"/>
      <c r="B281" s="209"/>
      <c r="C281" s="210"/>
      <c r="D281" s="211" t="s">
        <v>75</v>
      </c>
      <c r="E281" s="223" t="s">
        <v>1463</v>
      </c>
      <c r="F281" s="223" t="s">
        <v>1464</v>
      </c>
      <c r="G281" s="210"/>
      <c r="H281" s="210"/>
      <c r="I281" s="213"/>
      <c r="J281" s="224">
        <f>BK281</f>
        <v>0</v>
      </c>
      <c r="K281" s="210"/>
      <c r="L281" s="215"/>
      <c r="M281" s="216"/>
      <c r="N281" s="217"/>
      <c r="O281" s="217"/>
      <c r="P281" s="218">
        <f>P282</f>
        <v>0</v>
      </c>
      <c r="Q281" s="217"/>
      <c r="R281" s="218">
        <f>R282</f>
        <v>0</v>
      </c>
      <c r="S281" s="217"/>
      <c r="T281" s="219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0" t="s">
        <v>83</v>
      </c>
      <c r="AT281" s="221" t="s">
        <v>75</v>
      </c>
      <c r="AU281" s="221" t="s">
        <v>89</v>
      </c>
      <c r="AY281" s="220" t="s">
        <v>151</v>
      </c>
      <c r="BK281" s="222">
        <f>BK282</f>
        <v>0</v>
      </c>
    </row>
    <row r="282" s="2" customFormat="1" ht="16.5" customHeight="1">
      <c r="A282" s="37"/>
      <c r="B282" s="38"/>
      <c r="C282" s="225" t="s">
        <v>571</v>
      </c>
      <c r="D282" s="225" t="s">
        <v>154</v>
      </c>
      <c r="E282" s="226" t="s">
        <v>1465</v>
      </c>
      <c r="F282" s="227" t="s">
        <v>1466</v>
      </c>
      <c r="G282" s="228" t="s">
        <v>1279</v>
      </c>
      <c r="H282" s="229">
        <v>2</v>
      </c>
      <c r="I282" s="230"/>
      <c r="J282" s="231">
        <f>ROUND(I282*H282,2)</f>
        <v>0</v>
      </c>
      <c r="K282" s="227" t="s">
        <v>233</v>
      </c>
      <c r="L282" s="43"/>
      <c r="M282" s="232" t="s">
        <v>1</v>
      </c>
      <c r="N282" s="233" t="s">
        <v>42</v>
      </c>
      <c r="O282" s="90"/>
      <c r="P282" s="234">
        <f>O282*H282</f>
        <v>0</v>
      </c>
      <c r="Q282" s="234">
        <v>0</v>
      </c>
      <c r="R282" s="234">
        <f>Q282*H282</f>
        <v>0</v>
      </c>
      <c r="S282" s="234">
        <v>0</v>
      </c>
      <c r="T282" s="23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6" t="s">
        <v>159</v>
      </c>
      <c r="AT282" s="236" t="s">
        <v>154</v>
      </c>
      <c r="AU282" s="236" t="s">
        <v>152</v>
      </c>
      <c r="AY282" s="16" t="s">
        <v>151</v>
      </c>
      <c r="BE282" s="237">
        <f>IF(N282="základní",J282,0)</f>
        <v>0</v>
      </c>
      <c r="BF282" s="237">
        <f>IF(N282="snížená",J282,0)</f>
        <v>0</v>
      </c>
      <c r="BG282" s="237">
        <f>IF(N282="zákl. přenesená",J282,0)</f>
        <v>0</v>
      </c>
      <c r="BH282" s="237">
        <f>IF(N282="sníž. přenesená",J282,0)</f>
        <v>0</v>
      </c>
      <c r="BI282" s="237">
        <f>IF(N282="nulová",J282,0)</f>
        <v>0</v>
      </c>
      <c r="BJ282" s="16" t="s">
        <v>89</v>
      </c>
      <c r="BK282" s="237">
        <f>ROUND(I282*H282,2)</f>
        <v>0</v>
      </c>
      <c r="BL282" s="16" t="s">
        <v>159</v>
      </c>
      <c r="BM282" s="236" t="s">
        <v>1467</v>
      </c>
    </row>
    <row r="283" s="12" customFormat="1" ht="20.88" customHeight="1">
      <c r="A283" s="12"/>
      <c r="B283" s="209"/>
      <c r="C283" s="210"/>
      <c r="D283" s="211" t="s">
        <v>75</v>
      </c>
      <c r="E283" s="223" t="s">
        <v>1468</v>
      </c>
      <c r="F283" s="223" t="s">
        <v>1469</v>
      </c>
      <c r="G283" s="210"/>
      <c r="H283" s="210"/>
      <c r="I283" s="213"/>
      <c r="J283" s="224">
        <f>BK283</f>
        <v>0</v>
      </c>
      <c r="K283" s="210"/>
      <c r="L283" s="215"/>
      <c r="M283" s="216"/>
      <c r="N283" s="217"/>
      <c r="O283" s="217"/>
      <c r="P283" s="218">
        <f>P284</f>
        <v>0</v>
      </c>
      <c r="Q283" s="217"/>
      <c r="R283" s="218">
        <f>R284</f>
        <v>0</v>
      </c>
      <c r="S283" s="217"/>
      <c r="T283" s="219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0" t="s">
        <v>83</v>
      </c>
      <c r="AT283" s="221" t="s">
        <v>75</v>
      </c>
      <c r="AU283" s="221" t="s">
        <v>89</v>
      </c>
      <c r="AY283" s="220" t="s">
        <v>151</v>
      </c>
      <c r="BK283" s="222">
        <f>BK284</f>
        <v>0</v>
      </c>
    </row>
    <row r="284" s="2" customFormat="1" ht="24.15" customHeight="1">
      <c r="A284" s="37"/>
      <c r="B284" s="38"/>
      <c r="C284" s="225" t="s">
        <v>581</v>
      </c>
      <c r="D284" s="225" t="s">
        <v>154</v>
      </c>
      <c r="E284" s="226" t="s">
        <v>1470</v>
      </c>
      <c r="F284" s="227" t="s">
        <v>1471</v>
      </c>
      <c r="G284" s="228" t="s">
        <v>1279</v>
      </c>
      <c r="H284" s="229">
        <v>2</v>
      </c>
      <c r="I284" s="230"/>
      <c r="J284" s="231">
        <f>ROUND(I284*H284,2)</f>
        <v>0</v>
      </c>
      <c r="K284" s="227" t="s">
        <v>233</v>
      </c>
      <c r="L284" s="43"/>
      <c r="M284" s="232" t="s">
        <v>1</v>
      </c>
      <c r="N284" s="233" t="s">
        <v>42</v>
      </c>
      <c r="O284" s="90"/>
      <c r="P284" s="234">
        <f>O284*H284</f>
        <v>0</v>
      </c>
      <c r="Q284" s="234">
        <v>0</v>
      </c>
      <c r="R284" s="234">
        <f>Q284*H284</f>
        <v>0</v>
      </c>
      <c r="S284" s="234">
        <v>0</v>
      </c>
      <c r="T284" s="23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6" t="s">
        <v>159</v>
      </c>
      <c r="AT284" s="236" t="s">
        <v>154</v>
      </c>
      <c r="AU284" s="236" t="s">
        <v>152</v>
      </c>
      <c r="AY284" s="16" t="s">
        <v>151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6" t="s">
        <v>89</v>
      </c>
      <c r="BK284" s="237">
        <f>ROUND(I284*H284,2)</f>
        <v>0</v>
      </c>
      <c r="BL284" s="16" t="s">
        <v>159</v>
      </c>
      <c r="BM284" s="236" t="s">
        <v>1472</v>
      </c>
    </row>
    <row r="285" s="12" customFormat="1" ht="20.88" customHeight="1">
      <c r="A285" s="12"/>
      <c r="B285" s="209"/>
      <c r="C285" s="210"/>
      <c r="D285" s="211" t="s">
        <v>75</v>
      </c>
      <c r="E285" s="223" t="s">
        <v>1473</v>
      </c>
      <c r="F285" s="223" t="s">
        <v>1474</v>
      </c>
      <c r="G285" s="210"/>
      <c r="H285" s="210"/>
      <c r="I285" s="213"/>
      <c r="J285" s="224">
        <f>BK285</f>
        <v>0</v>
      </c>
      <c r="K285" s="210"/>
      <c r="L285" s="215"/>
      <c r="M285" s="216"/>
      <c r="N285" s="217"/>
      <c r="O285" s="217"/>
      <c r="P285" s="218">
        <f>P286</f>
        <v>0</v>
      </c>
      <c r="Q285" s="217"/>
      <c r="R285" s="218">
        <f>R286</f>
        <v>0</v>
      </c>
      <c r="S285" s="217"/>
      <c r="T285" s="219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0" t="s">
        <v>83</v>
      </c>
      <c r="AT285" s="221" t="s">
        <v>75</v>
      </c>
      <c r="AU285" s="221" t="s">
        <v>89</v>
      </c>
      <c r="AY285" s="220" t="s">
        <v>151</v>
      </c>
      <c r="BK285" s="222">
        <f>BK286</f>
        <v>0</v>
      </c>
    </row>
    <row r="286" s="2" customFormat="1" ht="24.15" customHeight="1">
      <c r="A286" s="37"/>
      <c r="B286" s="38"/>
      <c r="C286" s="225" t="s">
        <v>586</v>
      </c>
      <c r="D286" s="225" t="s">
        <v>154</v>
      </c>
      <c r="E286" s="226" t="s">
        <v>1475</v>
      </c>
      <c r="F286" s="227" t="s">
        <v>1476</v>
      </c>
      <c r="G286" s="228" t="s">
        <v>1279</v>
      </c>
      <c r="H286" s="229">
        <v>2</v>
      </c>
      <c r="I286" s="230"/>
      <c r="J286" s="231">
        <f>ROUND(I286*H286,2)</f>
        <v>0</v>
      </c>
      <c r="K286" s="227" t="s">
        <v>233</v>
      </c>
      <c r="L286" s="43"/>
      <c r="M286" s="232" t="s">
        <v>1</v>
      </c>
      <c r="N286" s="233" t="s">
        <v>42</v>
      </c>
      <c r="O286" s="90"/>
      <c r="P286" s="234">
        <f>O286*H286</f>
        <v>0</v>
      </c>
      <c r="Q286" s="234">
        <v>0</v>
      </c>
      <c r="R286" s="234">
        <f>Q286*H286</f>
        <v>0</v>
      </c>
      <c r="S286" s="234">
        <v>0</v>
      </c>
      <c r="T286" s="23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6" t="s">
        <v>159</v>
      </c>
      <c r="AT286" s="236" t="s">
        <v>154</v>
      </c>
      <c r="AU286" s="236" t="s">
        <v>152</v>
      </c>
      <c r="AY286" s="16" t="s">
        <v>151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6" t="s">
        <v>89</v>
      </c>
      <c r="BK286" s="237">
        <f>ROUND(I286*H286,2)</f>
        <v>0</v>
      </c>
      <c r="BL286" s="16" t="s">
        <v>159</v>
      </c>
      <c r="BM286" s="236" t="s">
        <v>1477</v>
      </c>
    </row>
    <row r="287" s="12" customFormat="1" ht="20.88" customHeight="1">
      <c r="A287" s="12"/>
      <c r="B287" s="209"/>
      <c r="C287" s="210"/>
      <c r="D287" s="211" t="s">
        <v>75</v>
      </c>
      <c r="E287" s="223" t="s">
        <v>1478</v>
      </c>
      <c r="F287" s="223" t="s">
        <v>1479</v>
      </c>
      <c r="G287" s="210"/>
      <c r="H287" s="210"/>
      <c r="I287" s="213"/>
      <c r="J287" s="224">
        <f>BK287</f>
        <v>0</v>
      </c>
      <c r="K287" s="210"/>
      <c r="L287" s="215"/>
      <c r="M287" s="216"/>
      <c r="N287" s="217"/>
      <c r="O287" s="217"/>
      <c r="P287" s="218">
        <f>P288</f>
        <v>0</v>
      </c>
      <c r="Q287" s="217"/>
      <c r="R287" s="218">
        <f>R288</f>
        <v>0</v>
      </c>
      <c r="S287" s="217"/>
      <c r="T287" s="219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0" t="s">
        <v>83</v>
      </c>
      <c r="AT287" s="221" t="s">
        <v>75</v>
      </c>
      <c r="AU287" s="221" t="s">
        <v>89</v>
      </c>
      <c r="AY287" s="220" t="s">
        <v>151</v>
      </c>
      <c r="BK287" s="222">
        <f>BK288</f>
        <v>0</v>
      </c>
    </row>
    <row r="288" s="2" customFormat="1" ht="37.8" customHeight="1">
      <c r="A288" s="37"/>
      <c r="B288" s="38"/>
      <c r="C288" s="225" t="s">
        <v>590</v>
      </c>
      <c r="D288" s="225" t="s">
        <v>154</v>
      </c>
      <c r="E288" s="226" t="s">
        <v>1480</v>
      </c>
      <c r="F288" s="227" t="s">
        <v>1481</v>
      </c>
      <c r="G288" s="228" t="s">
        <v>1279</v>
      </c>
      <c r="H288" s="229">
        <v>2</v>
      </c>
      <c r="I288" s="230"/>
      <c r="J288" s="231">
        <f>ROUND(I288*H288,2)</f>
        <v>0</v>
      </c>
      <c r="K288" s="227" t="s">
        <v>233</v>
      </c>
      <c r="L288" s="43"/>
      <c r="M288" s="232" t="s">
        <v>1</v>
      </c>
      <c r="N288" s="233" t="s">
        <v>42</v>
      </c>
      <c r="O288" s="90"/>
      <c r="P288" s="234">
        <f>O288*H288</f>
        <v>0</v>
      </c>
      <c r="Q288" s="234">
        <v>0</v>
      </c>
      <c r="R288" s="234">
        <f>Q288*H288</f>
        <v>0</v>
      </c>
      <c r="S288" s="234">
        <v>0</v>
      </c>
      <c r="T288" s="23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6" t="s">
        <v>159</v>
      </c>
      <c r="AT288" s="236" t="s">
        <v>154</v>
      </c>
      <c r="AU288" s="236" t="s">
        <v>152</v>
      </c>
      <c r="AY288" s="16" t="s">
        <v>151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6" t="s">
        <v>89</v>
      </c>
      <c r="BK288" s="237">
        <f>ROUND(I288*H288,2)</f>
        <v>0</v>
      </c>
      <c r="BL288" s="16" t="s">
        <v>159</v>
      </c>
      <c r="BM288" s="236" t="s">
        <v>1482</v>
      </c>
    </row>
    <row r="289" s="12" customFormat="1" ht="20.88" customHeight="1">
      <c r="A289" s="12"/>
      <c r="B289" s="209"/>
      <c r="C289" s="210"/>
      <c r="D289" s="211" t="s">
        <v>75</v>
      </c>
      <c r="E289" s="223" t="s">
        <v>1328</v>
      </c>
      <c r="F289" s="223" t="s">
        <v>1329</v>
      </c>
      <c r="G289" s="210"/>
      <c r="H289" s="210"/>
      <c r="I289" s="213"/>
      <c r="J289" s="224">
        <f>BK289</f>
        <v>0</v>
      </c>
      <c r="K289" s="210"/>
      <c r="L289" s="215"/>
      <c r="M289" s="216"/>
      <c r="N289" s="217"/>
      <c r="O289" s="217"/>
      <c r="P289" s="218">
        <f>P290</f>
        <v>0</v>
      </c>
      <c r="Q289" s="217"/>
      <c r="R289" s="218">
        <f>R290</f>
        <v>0</v>
      </c>
      <c r="S289" s="217"/>
      <c r="T289" s="219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0" t="s">
        <v>83</v>
      </c>
      <c r="AT289" s="221" t="s">
        <v>75</v>
      </c>
      <c r="AU289" s="221" t="s">
        <v>89</v>
      </c>
      <c r="AY289" s="220" t="s">
        <v>151</v>
      </c>
      <c r="BK289" s="222">
        <f>BK290</f>
        <v>0</v>
      </c>
    </row>
    <row r="290" s="2" customFormat="1" ht="21.75" customHeight="1">
      <c r="A290" s="37"/>
      <c r="B290" s="38"/>
      <c r="C290" s="225" t="s">
        <v>596</v>
      </c>
      <c r="D290" s="225" t="s">
        <v>154</v>
      </c>
      <c r="E290" s="226" t="s">
        <v>1483</v>
      </c>
      <c r="F290" s="227" t="s">
        <v>1484</v>
      </c>
      <c r="G290" s="228" t="s">
        <v>1279</v>
      </c>
      <c r="H290" s="229">
        <v>2</v>
      </c>
      <c r="I290" s="230"/>
      <c r="J290" s="231">
        <f>ROUND(I290*H290,2)</f>
        <v>0</v>
      </c>
      <c r="K290" s="227" t="s">
        <v>233</v>
      </c>
      <c r="L290" s="43"/>
      <c r="M290" s="232" t="s">
        <v>1</v>
      </c>
      <c r="N290" s="233" t="s">
        <v>42</v>
      </c>
      <c r="O290" s="90"/>
      <c r="P290" s="234">
        <f>O290*H290</f>
        <v>0</v>
      </c>
      <c r="Q290" s="234">
        <v>0</v>
      </c>
      <c r="R290" s="234">
        <f>Q290*H290</f>
        <v>0</v>
      </c>
      <c r="S290" s="234">
        <v>0</v>
      </c>
      <c r="T290" s="23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6" t="s">
        <v>159</v>
      </c>
      <c r="AT290" s="236" t="s">
        <v>154</v>
      </c>
      <c r="AU290" s="236" t="s">
        <v>152</v>
      </c>
      <c r="AY290" s="16" t="s">
        <v>151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6" t="s">
        <v>89</v>
      </c>
      <c r="BK290" s="237">
        <f>ROUND(I290*H290,2)</f>
        <v>0</v>
      </c>
      <c r="BL290" s="16" t="s">
        <v>159</v>
      </c>
      <c r="BM290" s="236" t="s">
        <v>1485</v>
      </c>
    </row>
    <row r="291" s="12" customFormat="1" ht="20.88" customHeight="1">
      <c r="A291" s="12"/>
      <c r="B291" s="209"/>
      <c r="C291" s="210"/>
      <c r="D291" s="211" t="s">
        <v>75</v>
      </c>
      <c r="E291" s="223" t="s">
        <v>1340</v>
      </c>
      <c r="F291" s="223" t="s">
        <v>1341</v>
      </c>
      <c r="G291" s="210"/>
      <c r="H291" s="210"/>
      <c r="I291" s="213"/>
      <c r="J291" s="224">
        <f>BK291</f>
        <v>0</v>
      </c>
      <c r="K291" s="210"/>
      <c r="L291" s="215"/>
      <c r="M291" s="216"/>
      <c r="N291" s="217"/>
      <c r="O291" s="217"/>
      <c r="P291" s="218">
        <f>P292</f>
        <v>0</v>
      </c>
      <c r="Q291" s="217"/>
      <c r="R291" s="218">
        <f>R292</f>
        <v>0</v>
      </c>
      <c r="S291" s="217"/>
      <c r="T291" s="219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0" t="s">
        <v>83</v>
      </c>
      <c r="AT291" s="221" t="s">
        <v>75</v>
      </c>
      <c r="AU291" s="221" t="s">
        <v>89</v>
      </c>
      <c r="AY291" s="220" t="s">
        <v>151</v>
      </c>
      <c r="BK291" s="222">
        <f>BK292</f>
        <v>0</v>
      </c>
    </row>
    <row r="292" s="2" customFormat="1" ht="24.15" customHeight="1">
      <c r="A292" s="37"/>
      <c r="B292" s="38"/>
      <c r="C292" s="225" t="s">
        <v>600</v>
      </c>
      <c r="D292" s="225" t="s">
        <v>154</v>
      </c>
      <c r="E292" s="226" t="s">
        <v>1342</v>
      </c>
      <c r="F292" s="227" t="s">
        <v>1343</v>
      </c>
      <c r="G292" s="228" t="s">
        <v>1279</v>
      </c>
      <c r="H292" s="229">
        <v>6</v>
      </c>
      <c r="I292" s="230"/>
      <c r="J292" s="231">
        <f>ROUND(I292*H292,2)</f>
        <v>0</v>
      </c>
      <c r="K292" s="227" t="s">
        <v>233</v>
      </c>
      <c r="L292" s="43"/>
      <c r="M292" s="232" t="s">
        <v>1</v>
      </c>
      <c r="N292" s="233" t="s">
        <v>42</v>
      </c>
      <c r="O292" s="90"/>
      <c r="P292" s="234">
        <f>O292*H292</f>
        <v>0</v>
      </c>
      <c r="Q292" s="234">
        <v>0</v>
      </c>
      <c r="R292" s="234">
        <f>Q292*H292</f>
        <v>0</v>
      </c>
      <c r="S292" s="234">
        <v>0</v>
      </c>
      <c r="T292" s="23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6" t="s">
        <v>159</v>
      </c>
      <c r="AT292" s="236" t="s">
        <v>154</v>
      </c>
      <c r="AU292" s="236" t="s">
        <v>152</v>
      </c>
      <c r="AY292" s="16" t="s">
        <v>151</v>
      </c>
      <c r="BE292" s="237">
        <f>IF(N292="základní",J292,0)</f>
        <v>0</v>
      </c>
      <c r="BF292" s="237">
        <f>IF(N292="snížená",J292,0)</f>
        <v>0</v>
      </c>
      <c r="BG292" s="237">
        <f>IF(N292="zákl. přenesená",J292,0)</f>
        <v>0</v>
      </c>
      <c r="BH292" s="237">
        <f>IF(N292="sníž. přenesená",J292,0)</f>
        <v>0</v>
      </c>
      <c r="BI292" s="237">
        <f>IF(N292="nulová",J292,0)</f>
        <v>0</v>
      </c>
      <c r="BJ292" s="16" t="s">
        <v>89</v>
      </c>
      <c r="BK292" s="237">
        <f>ROUND(I292*H292,2)</f>
        <v>0</v>
      </c>
      <c r="BL292" s="16" t="s">
        <v>159</v>
      </c>
      <c r="BM292" s="236" t="s">
        <v>1486</v>
      </c>
    </row>
    <row r="293" s="12" customFormat="1" ht="20.88" customHeight="1">
      <c r="A293" s="12"/>
      <c r="B293" s="209"/>
      <c r="C293" s="210"/>
      <c r="D293" s="211" t="s">
        <v>75</v>
      </c>
      <c r="E293" s="223" t="s">
        <v>1368</v>
      </c>
      <c r="F293" s="223" t="s">
        <v>1369</v>
      </c>
      <c r="G293" s="210"/>
      <c r="H293" s="210"/>
      <c r="I293" s="213"/>
      <c r="J293" s="224">
        <f>BK293</f>
        <v>0</v>
      </c>
      <c r="K293" s="210"/>
      <c r="L293" s="215"/>
      <c r="M293" s="216"/>
      <c r="N293" s="217"/>
      <c r="O293" s="217"/>
      <c r="P293" s="218">
        <f>P294</f>
        <v>0</v>
      </c>
      <c r="Q293" s="217"/>
      <c r="R293" s="218">
        <f>R294</f>
        <v>0</v>
      </c>
      <c r="S293" s="217"/>
      <c r="T293" s="219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0" t="s">
        <v>83</v>
      </c>
      <c r="AT293" s="221" t="s">
        <v>75</v>
      </c>
      <c r="AU293" s="221" t="s">
        <v>89</v>
      </c>
      <c r="AY293" s="220" t="s">
        <v>151</v>
      </c>
      <c r="BK293" s="222">
        <f>BK294</f>
        <v>0</v>
      </c>
    </row>
    <row r="294" s="2" customFormat="1" ht="16.5" customHeight="1">
      <c r="A294" s="37"/>
      <c r="B294" s="38"/>
      <c r="C294" s="225" t="s">
        <v>609</v>
      </c>
      <c r="D294" s="225" t="s">
        <v>154</v>
      </c>
      <c r="E294" s="226" t="s">
        <v>1487</v>
      </c>
      <c r="F294" s="227" t="s">
        <v>1488</v>
      </c>
      <c r="G294" s="228" t="s">
        <v>204</v>
      </c>
      <c r="H294" s="229">
        <v>10</v>
      </c>
      <c r="I294" s="230"/>
      <c r="J294" s="231">
        <f>ROUND(I294*H294,2)</f>
        <v>0</v>
      </c>
      <c r="K294" s="227" t="s">
        <v>233</v>
      </c>
      <c r="L294" s="43"/>
      <c r="M294" s="232" t="s">
        <v>1</v>
      </c>
      <c r="N294" s="233" t="s">
        <v>42</v>
      </c>
      <c r="O294" s="90"/>
      <c r="P294" s="234">
        <f>O294*H294</f>
        <v>0</v>
      </c>
      <c r="Q294" s="234">
        <v>0</v>
      </c>
      <c r="R294" s="234">
        <f>Q294*H294</f>
        <v>0</v>
      </c>
      <c r="S294" s="234">
        <v>0</v>
      </c>
      <c r="T294" s="23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6" t="s">
        <v>159</v>
      </c>
      <c r="AT294" s="236" t="s">
        <v>154</v>
      </c>
      <c r="AU294" s="236" t="s">
        <v>152</v>
      </c>
      <c r="AY294" s="16" t="s">
        <v>151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6" t="s">
        <v>89</v>
      </c>
      <c r="BK294" s="237">
        <f>ROUND(I294*H294,2)</f>
        <v>0</v>
      </c>
      <c r="BL294" s="16" t="s">
        <v>159</v>
      </c>
      <c r="BM294" s="236" t="s">
        <v>1489</v>
      </c>
    </row>
    <row r="295" s="12" customFormat="1" ht="20.88" customHeight="1">
      <c r="A295" s="12"/>
      <c r="B295" s="209"/>
      <c r="C295" s="210"/>
      <c r="D295" s="211" t="s">
        <v>75</v>
      </c>
      <c r="E295" s="223" t="s">
        <v>1490</v>
      </c>
      <c r="F295" s="223" t="s">
        <v>1491</v>
      </c>
      <c r="G295" s="210"/>
      <c r="H295" s="210"/>
      <c r="I295" s="213"/>
      <c r="J295" s="224">
        <f>BK295</f>
        <v>0</v>
      </c>
      <c r="K295" s="210"/>
      <c r="L295" s="215"/>
      <c r="M295" s="216"/>
      <c r="N295" s="217"/>
      <c r="O295" s="217"/>
      <c r="P295" s="218">
        <f>P296</f>
        <v>0</v>
      </c>
      <c r="Q295" s="217"/>
      <c r="R295" s="218">
        <f>R296</f>
        <v>0</v>
      </c>
      <c r="S295" s="217"/>
      <c r="T295" s="219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0" t="s">
        <v>83</v>
      </c>
      <c r="AT295" s="221" t="s">
        <v>75</v>
      </c>
      <c r="AU295" s="221" t="s">
        <v>89</v>
      </c>
      <c r="AY295" s="220" t="s">
        <v>151</v>
      </c>
      <c r="BK295" s="222">
        <f>BK296</f>
        <v>0</v>
      </c>
    </row>
    <row r="296" s="2" customFormat="1" ht="16.5" customHeight="1">
      <c r="A296" s="37"/>
      <c r="B296" s="38"/>
      <c r="C296" s="225" t="s">
        <v>614</v>
      </c>
      <c r="D296" s="225" t="s">
        <v>154</v>
      </c>
      <c r="E296" s="226" t="s">
        <v>1492</v>
      </c>
      <c r="F296" s="227" t="s">
        <v>1493</v>
      </c>
      <c r="G296" s="228" t="s">
        <v>1279</v>
      </c>
      <c r="H296" s="229">
        <v>1</v>
      </c>
      <c r="I296" s="230"/>
      <c r="J296" s="231">
        <f>ROUND(I296*H296,2)</f>
        <v>0</v>
      </c>
      <c r="K296" s="227" t="s">
        <v>233</v>
      </c>
      <c r="L296" s="43"/>
      <c r="M296" s="232" t="s">
        <v>1</v>
      </c>
      <c r="N296" s="233" t="s">
        <v>42</v>
      </c>
      <c r="O296" s="90"/>
      <c r="P296" s="234">
        <f>O296*H296</f>
        <v>0</v>
      </c>
      <c r="Q296" s="234">
        <v>0</v>
      </c>
      <c r="R296" s="234">
        <f>Q296*H296</f>
        <v>0</v>
      </c>
      <c r="S296" s="234">
        <v>0</v>
      </c>
      <c r="T296" s="23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6" t="s">
        <v>159</v>
      </c>
      <c r="AT296" s="236" t="s">
        <v>154</v>
      </c>
      <c r="AU296" s="236" t="s">
        <v>152</v>
      </c>
      <c r="AY296" s="16" t="s">
        <v>151</v>
      </c>
      <c r="BE296" s="237">
        <f>IF(N296="základní",J296,0)</f>
        <v>0</v>
      </c>
      <c r="BF296" s="237">
        <f>IF(N296="snížená",J296,0)</f>
        <v>0</v>
      </c>
      <c r="BG296" s="237">
        <f>IF(N296="zákl. přenesená",J296,0)</f>
        <v>0</v>
      </c>
      <c r="BH296" s="237">
        <f>IF(N296="sníž. přenesená",J296,0)</f>
        <v>0</v>
      </c>
      <c r="BI296" s="237">
        <f>IF(N296="nulová",J296,0)</f>
        <v>0</v>
      </c>
      <c r="BJ296" s="16" t="s">
        <v>89</v>
      </c>
      <c r="BK296" s="237">
        <f>ROUND(I296*H296,2)</f>
        <v>0</v>
      </c>
      <c r="BL296" s="16" t="s">
        <v>159</v>
      </c>
      <c r="BM296" s="236" t="s">
        <v>1494</v>
      </c>
    </row>
    <row r="297" s="12" customFormat="1" ht="22.8" customHeight="1">
      <c r="A297" s="12"/>
      <c r="B297" s="209"/>
      <c r="C297" s="210"/>
      <c r="D297" s="211" t="s">
        <v>75</v>
      </c>
      <c r="E297" s="223" t="s">
        <v>1421</v>
      </c>
      <c r="F297" s="223" t="s">
        <v>1422</v>
      </c>
      <c r="G297" s="210"/>
      <c r="H297" s="210"/>
      <c r="I297" s="213"/>
      <c r="J297" s="224">
        <f>BK297</f>
        <v>0</v>
      </c>
      <c r="K297" s="210"/>
      <c r="L297" s="215"/>
      <c r="M297" s="216"/>
      <c r="N297" s="217"/>
      <c r="O297" s="217"/>
      <c r="P297" s="218">
        <f>P298</f>
        <v>0</v>
      </c>
      <c r="Q297" s="217"/>
      <c r="R297" s="218">
        <f>R298</f>
        <v>0</v>
      </c>
      <c r="S297" s="217"/>
      <c r="T297" s="219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0" t="s">
        <v>83</v>
      </c>
      <c r="AT297" s="221" t="s">
        <v>75</v>
      </c>
      <c r="AU297" s="221" t="s">
        <v>83</v>
      </c>
      <c r="AY297" s="220" t="s">
        <v>151</v>
      </c>
      <c r="BK297" s="222">
        <f>BK298</f>
        <v>0</v>
      </c>
    </row>
    <row r="298" s="12" customFormat="1" ht="20.88" customHeight="1">
      <c r="A298" s="12"/>
      <c r="B298" s="209"/>
      <c r="C298" s="210"/>
      <c r="D298" s="211" t="s">
        <v>75</v>
      </c>
      <c r="E298" s="223" t="s">
        <v>1495</v>
      </c>
      <c r="F298" s="223" t="s">
        <v>1442</v>
      </c>
      <c r="G298" s="210"/>
      <c r="H298" s="210"/>
      <c r="I298" s="213"/>
      <c r="J298" s="224">
        <f>BK298</f>
        <v>0</v>
      </c>
      <c r="K298" s="210"/>
      <c r="L298" s="215"/>
      <c r="M298" s="216"/>
      <c r="N298" s="217"/>
      <c r="O298" s="217"/>
      <c r="P298" s="218">
        <f>P299</f>
        <v>0</v>
      </c>
      <c r="Q298" s="217"/>
      <c r="R298" s="218">
        <f>R299</f>
        <v>0</v>
      </c>
      <c r="S298" s="217"/>
      <c r="T298" s="219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0" t="s">
        <v>83</v>
      </c>
      <c r="AT298" s="221" t="s">
        <v>75</v>
      </c>
      <c r="AU298" s="221" t="s">
        <v>89</v>
      </c>
      <c r="AY298" s="220" t="s">
        <v>151</v>
      </c>
      <c r="BK298" s="222">
        <f>BK299</f>
        <v>0</v>
      </c>
    </row>
    <row r="299" s="2" customFormat="1" ht="16.5" customHeight="1">
      <c r="A299" s="37"/>
      <c r="B299" s="38"/>
      <c r="C299" s="225" t="s">
        <v>620</v>
      </c>
      <c r="D299" s="225" t="s">
        <v>154</v>
      </c>
      <c r="E299" s="226" t="s">
        <v>1496</v>
      </c>
      <c r="F299" s="227" t="s">
        <v>1497</v>
      </c>
      <c r="G299" s="228" t="s">
        <v>1279</v>
      </c>
      <c r="H299" s="229">
        <v>2</v>
      </c>
      <c r="I299" s="230"/>
      <c r="J299" s="231">
        <f>ROUND(I299*H299,2)</f>
        <v>0</v>
      </c>
      <c r="K299" s="227" t="s">
        <v>233</v>
      </c>
      <c r="L299" s="43"/>
      <c r="M299" s="274" t="s">
        <v>1</v>
      </c>
      <c r="N299" s="275" t="s">
        <v>42</v>
      </c>
      <c r="O299" s="276"/>
      <c r="P299" s="277">
        <f>O299*H299</f>
        <v>0</v>
      </c>
      <c r="Q299" s="277">
        <v>0</v>
      </c>
      <c r="R299" s="277">
        <f>Q299*H299</f>
        <v>0</v>
      </c>
      <c r="S299" s="277">
        <v>0</v>
      </c>
      <c r="T299" s="278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6" t="s">
        <v>159</v>
      </c>
      <c r="AT299" s="236" t="s">
        <v>154</v>
      </c>
      <c r="AU299" s="236" t="s">
        <v>152</v>
      </c>
      <c r="AY299" s="16" t="s">
        <v>151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6" t="s">
        <v>89</v>
      </c>
      <c r="BK299" s="237">
        <f>ROUND(I299*H299,2)</f>
        <v>0</v>
      </c>
      <c r="BL299" s="16" t="s">
        <v>159</v>
      </c>
      <c r="BM299" s="236" t="s">
        <v>1498</v>
      </c>
    </row>
    <row r="300" s="2" customFormat="1" ht="6.96" customHeight="1">
      <c r="A300" s="37"/>
      <c r="B300" s="65"/>
      <c r="C300" s="66"/>
      <c r="D300" s="66"/>
      <c r="E300" s="66"/>
      <c r="F300" s="66"/>
      <c r="G300" s="66"/>
      <c r="H300" s="66"/>
      <c r="I300" s="66"/>
      <c r="J300" s="66"/>
      <c r="K300" s="66"/>
      <c r="L300" s="43"/>
      <c r="M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</row>
  </sheetData>
  <sheetProtection sheet="1" autoFilter="0" formatColumns="0" formatRows="0" objects="1" scenarios="1" spinCount="100000" saltValue="CFe7MP02wTNpwtC609YQezzRMvWvWg5XuC5DHPZO3eHIWCiyQhUiCk3Kf19UM7dSee/jEn392TrzgCVjIocYPQ==" hashValue="AezYPKICmKj8RcUV1n3a4y78WZTIF8JK1Ywa8TwKrH2jGn2pvEHnpqGWzOPqGnjRokHklt7qe5dVgO2+Syprvw==" algorithmName="SHA-512" password="CC35"/>
  <autoFilter ref="C170:K2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59:H159"/>
    <mergeCell ref="E161:H161"/>
    <mergeCell ref="E163:H16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83</v>
      </c>
    </row>
    <row r="4" s="1" customFormat="1" ht="24.96" customHeight="1">
      <c r="B4" s="19"/>
      <c r="D4" s="147" t="s">
        <v>104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26.25" customHeight="1">
      <c r="B7" s="19"/>
      <c r="E7" s="150" t="str">
        <f>'Rekapitulace stavby'!K6</f>
        <v>Kosov u Jihlavy čp 9 , Oprava bytové jednotky č.1 - aktualizace ceny 2023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1499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11. 1. 2023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49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28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30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49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33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31</v>
      </c>
      <c r="F24" s="37"/>
      <c r="G24" s="37"/>
      <c r="H24" s="37"/>
      <c r="I24" s="149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ROUND((SUM(BE120:BE169)),  2)</f>
        <v>0</v>
      </c>
      <c r="G33" s="37"/>
      <c r="H33" s="37"/>
      <c r="I33" s="163">
        <v>0.20999999999999999</v>
      </c>
      <c r="J33" s="162">
        <f>ROUND(((SUM(BE120:BE169))*I33),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42</v>
      </c>
      <c r="F34" s="162">
        <f>ROUND((SUM(BF120:BF169)),  2)</f>
        <v>0</v>
      </c>
      <c r="G34" s="37"/>
      <c r="H34" s="37"/>
      <c r="I34" s="163">
        <v>0.14999999999999999</v>
      </c>
      <c r="J34" s="162">
        <f>ROUND(((SUM(BF120:BF169))*I34),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ROUND((SUM(BG120:BG169)),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ROUND((SUM(BH120:BH169)),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ROUND((SUM(BI120:BI169)),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82" t="str">
        <f>E7</f>
        <v>Kosov u Jihlavy čp 9 , Oprava bytové jednotky č.1 - aktualizace ceny 2023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OVN - Ostatní a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Kosov u Jihlavy</v>
      </c>
      <c r="G89" s="39"/>
      <c r="H89" s="39"/>
      <c r="I89" s="31" t="s">
        <v>22</v>
      </c>
      <c r="J89" s="78" t="str">
        <f>IF(J12="","",J12)</f>
        <v>11. 1. 2023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Jihlava</v>
      </c>
      <c r="G91" s="39"/>
      <c r="H91" s="39"/>
      <c r="I91" s="31" t="s">
        <v>30</v>
      </c>
      <c r="J91" s="35" t="str">
        <f>E21</f>
        <v>Zdeněk Vincenc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Zdeněk Vincenc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110</v>
      </c>
      <c r="D94" s="184"/>
      <c r="E94" s="184"/>
      <c r="F94" s="184"/>
      <c r="G94" s="184"/>
      <c r="H94" s="184"/>
      <c r="I94" s="184"/>
      <c r="J94" s="185" t="s">
        <v>111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112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87"/>
      <c r="C97" s="188"/>
      <c r="D97" s="189" t="s">
        <v>1500</v>
      </c>
      <c r="E97" s="190"/>
      <c r="F97" s="190"/>
      <c r="G97" s="190"/>
      <c r="H97" s="190"/>
      <c r="I97" s="190"/>
      <c r="J97" s="191">
        <f>J121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1501</v>
      </c>
      <c r="E98" s="195"/>
      <c r="F98" s="195"/>
      <c r="G98" s="195"/>
      <c r="H98" s="195"/>
      <c r="I98" s="195"/>
      <c r="J98" s="196">
        <f>J122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1502</v>
      </c>
      <c r="E99" s="195"/>
      <c r="F99" s="195"/>
      <c r="G99" s="195"/>
      <c r="H99" s="195"/>
      <c r="I99" s="195"/>
      <c r="J99" s="196">
        <f>J146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1503</v>
      </c>
      <c r="E100" s="195"/>
      <c r="F100" s="195"/>
      <c r="G100" s="195"/>
      <c r="H100" s="195"/>
      <c r="I100" s="195"/>
      <c r="J100" s="196">
        <f>J157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82" t="str">
        <f>E7</f>
        <v>Kosov u Jihlavy čp 9 , Oprava bytové jednotky č.1 - aktualizace ceny 2023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OVN - Ostatní a vedlejší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Kosov u Jihlavy</v>
      </c>
      <c r="G114" s="39"/>
      <c r="H114" s="39"/>
      <c r="I114" s="31" t="s">
        <v>22</v>
      </c>
      <c r="J114" s="78" t="str">
        <f>IF(J12="","",J12)</f>
        <v>11. 1. 2023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Statutární město Jihlava</v>
      </c>
      <c r="G116" s="39"/>
      <c r="H116" s="39"/>
      <c r="I116" s="31" t="s">
        <v>30</v>
      </c>
      <c r="J116" s="35" t="str">
        <f>E21</f>
        <v>Zdeněk Vincenc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Zdeněk Vincenc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8"/>
      <c r="B119" s="199"/>
      <c r="C119" s="200" t="s">
        <v>137</v>
      </c>
      <c r="D119" s="201" t="s">
        <v>61</v>
      </c>
      <c r="E119" s="201" t="s">
        <v>57</v>
      </c>
      <c r="F119" s="201" t="s">
        <v>58</v>
      </c>
      <c r="G119" s="201" t="s">
        <v>138</v>
      </c>
      <c r="H119" s="201" t="s">
        <v>139</v>
      </c>
      <c r="I119" s="201" t="s">
        <v>140</v>
      </c>
      <c r="J119" s="201" t="s">
        <v>111</v>
      </c>
      <c r="K119" s="202" t="s">
        <v>141</v>
      </c>
      <c r="L119" s="203"/>
      <c r="M119" s="99" t="s">
        <v>1</v>
      </c>
      <c r="N119" s="100" t="s">
        <v>40</v>
      </c>
      <c r="O119" s="100" t="s">
        <v>142</v>
      </c>
      <c r="P119" s="100" t="s">
        <v>143</v>
      </c>
      <c r="Q119" s="100" t="s">
        <v>144</v>
      </c>
      <c r="R119" s="100" t="s">
        <v>145</v>
      </c>
      <c r="S119" s="100" t="s">
        <v>146</v>
      </c>
      <c r="T119" s="101" t="s">
        <v>147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7"/>
      <c r="B120" s="38"/>
      <c r="C120" s="106" t="s">
        <v>148</v>
      </c>
      <c r="D120" s="39"/>
      <c r="E120" s="39"/>
      <c r="F120" s="39"/>
      <c r="G120" s="39"/>
      <c r="H120" s="39"/>
      <c r="I120" s="39"/>
      <c r="J120" s="204">
        <f>BK120</f>
        <v>0</v>
      </c>
      <c r="K120" s="39"/>
      <c r="L120" s="43"/>
      <c r="M120" s="102"/>
      <c r="N120" s="205"/>
      <c r="O120" s="103"/>
      <c r="P120" s="206">
        <f>P121</f>
        <v>0</v>
      </c>
      <c r="Q120" s="103"/>
      <c r="R120" s="206">
        <f>R121</f>
        <v>0</v>
      </c>
      <c r="S120" s="103"/>
      <c r="T120" s="207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113</v>
      </c>
      <c r="BK120" s="208">
        <f>BK121</f>
        <v>0</v>
      </c>
    </row>
    <row r="121" s="12" customFormat="1" ht="25.92" customHeight="1">
      <c r="A121" s="12"/>
      <c r="B121" s="209"/>
      <c r="C121" s="210"/>
      <c r="D121" s="211" t="s">
        <v>75</v>
      </c>
      <c r="E121" s="212" t="s">
        <v>1504</v>
      </c>
      <c r="F121" s="212" t="s">
        <v>1505</v>
      </c>
      <c r="G121" s="210"/>
      <c r="H121" s="210"/>
      <c r="I121" s="213"/>
      <c r="J121" s="214">
        <f>BK121</f>
        <v>0</v>
      </c>
      <c r="K121" s="210"/>
      <c r="L121" s="215"/>
      <c r="M121" s="216"/>
      <c r="N121" s="217"/>
      <c r="O121" s="217"/>
      <c r="P121" s="218">
        <f>P122+P146+P157</f>
        <v>0</v>
      </c>
      <c r="Q121" s="217"/>
      <c r="R121" s="218">
        <f>R122+R146+R157</f>
        <v>0</v>
      </c>
      <c r="S121" s="217"/>
      <c r="T121" s="219">
        <f>T122+T146+T157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0" t="s">
        <v>176</v>
      </c>
      <c r="AT121" s="221" t="s">
        <v>75</v>
      </c>
      <c r="AU121" s="221" t="s">
        <v>76</v>
      </c>
      <c r="AY121" s="220" t="s">
        <v>151</v>
      </c>
      <c r="BK121" s="222">
        <f>BK122+BK146+BK157</f>
        <v>0</v>
      </c>
    </row>
    <row r="122" s="12" customFormat="1" ht="22.8" customHeight="1">
      <c r="A122" s="12"/>
      <c r="B122" s="209"/>
      <c r="C122" s="210"/>
      <c r="D122" s="211" t="s">
        <v>75</v>
      </c>
      <c r="E122" s="223" t="s">
        <v>1506</v>
      </c>
      <c r="F122" s="223" t="s">
        <v>1507</v>
      </c>
      <c r="G122" s="210"/>
      <c r="H122" s="210"/>
      <c r="I122" s="213"/>
      <c r="J122" s="224">
        <f>BK122</f>
        <v>0</v>
      </c>
      <c r="K122" s="210"/>
      <c r="L122" s="215"/>
      <c r="M122" s="216"/>
      <c r="N122" s="217"/>
      <c r="O122" s="217"/>
      <c r="P122" s="218">
        <f>SUM(P123:P145)</f>
        <v>0</v>
      </c>
      <c r="Q122" s="217"/>
      <c r="R122" s="218">
        <f>SUM(R123:R145)</f>
        <v>0</v>
      </c>
      <c r="S122" s="217"/>
      <c r="T122" s="219">
        <f>SUM(T123:T145)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176</v>
      </c>
      <c r="AT122" s="221" t="s">
        <v>75</v>
      </c>
      <c r="AU122" s="221" t="s">
        <v>83</v>
      </c>
      <c r="AY122" s="220" t="s">
        <v>151</v>
      </c>
      <c r="BK122" s="222">
        <f>SUM(BK123:BK145)</f>
        <v>0</v>
      </c>
    </row>
    <row r="123" s="2" customFormat="1" ht="16.5" customHeight="1">
      <c r="A123" s="37"/>
      <c r="B123" s="38"/>
      <c r="C123" s="225" t="s">
        <v>83</v>
      </c>
      <c r="D123" s="225" t="s">
        <v>154</v>
      </c>
      <c r="E123" s="226" t="s">
        <v>1508</v>
      </c>
      <c r="F123" s="227" t="s">
        <v>1507</v>
      </c>
      <c r="G123" s="228" t="s">
        <v>1509</v>
      </c>
      <c r="H123" s="229">
        <v>1</v>
      </c>
      <c r="I123" s="230"/>
      <c r="J123" s="231">
        <f>ROUND(I123*H123,2)</f>
        <v>0</v>
      </c>
      <c r="K123" s="227" t="s">
        <v>233</v>
      </c>
      <c r="L123" s="43"/>
      <c r="M123" s="232" t="s">
        <v>1</v>
      </c>
      <c r="N123" s="233" t="s">
        <v>42</v>
      </c>
      <c r="O123" s="90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6" t="s">
        <v>1510</v>
      </c>
      <c r="AT123" s="236" t="s">
        <v>154</v>
      </c>
      <c r="AU123" s="236" t="s">
        <v>89</v>
      </c>
      <c r="AY123" s="16" t="s">
        <v>151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6" t="s">
        <v>89</v>
      </c>
      <c r="BK123" s="237">
        <f>ROUND(I123*H123,2)</f>
        <v>0</v>
      </c>
      <c r="BL123" s="16" t="s">
        <v>1510</v>
      </c>
      <c r="BM123" s="236" t="s">
        <v>1511</v>
      </c>
    </row>
    <row r="124" s="14" customFormat="1">
      <c r="A124" s="14"/>
      <c r="B124" s="250"/>
      <c r="C124" s="251"/>
      <c r="D124" s="240" t="s">
        <v>161</v>
      </c>
      <c r="E124" s="252" t="s">
        <v>1</v>
      </c>
      <c r="F124" s="253" t="s">
        <v>1512</v>
      </c>
      <c r="G124" s="251"/>
      <c r="H124" s="252" t="s">
        <v>1</v>
      </c>
      <c r="I124" s="254"/>
      <c r="J124" s="251"/>
      <c r="K124" s="251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161</v>
      </c>
      <c r="AU124" s="259" t="s">
        <v>89</v>
      </c>
      <c r="AV124" s="14" t="s">
        <v>83</v>
      </c>
      <c r="AW124" s="14" t="s">
        <v>32</v>
      </c>
      <c r="AX124" s="14" t="s">
        <v>76</v>
      </c>
      <c r="AY124" s="259" t="s">
        <v>151</v>
      </c>
    </row>
    <row r="125" s="14" customFormat="1">
      <c r="A125" s="14"/>
      <c r="B125" s="250"/>
      <c r="C125" s="251"/>
      <c r="D125" s="240" t="s">
        <v>161</v>
      </c>
      <c r="E125" s="252" t="s">
        <v>1</v>
      </c>
      <c r="F125" s="253" t="s">
        <v>1513</v>
      </c>
      <c r="G125" s="251"/>
      <c r="H125" s="252" t="s">
        <v>1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161</v>
      </c>
      <c r="AU125" s="259" t="s">
        <v>89</v>
      </c>
      <c r="AV125" s="14" t="s">
        <v>83</v>
      </c>
      <c r="AW125" s="14" t="s">
        <v>32</v>
      </c>
      <c r="AX125" s="14" t="s">
        <v>76</v>
      </c>
      <c r="AY125" s="259" t="s">
        <v>151</v>
      </c>
    </row>
    <row r="126" s="14" customFormat="1">
      <c r="A126" s="14"/>
      <c r="B126" s="250"/>
      <c r="C126" s="251"/>
      <c r="D126" s="240" t="s">
        <v>161</v>
      </c>
      <c r="E126" s="252" t="s">
        <v>1</v>
      </c>
      <c r="F126" s="253" t="s">
        <v>1514</v>
      </c>
      <c r="G126" s="251"/>
      <c r="H126" s="252" t="s">
        <v>1</v>
      </c>
      <c r="I126" s="254"/>
      <c r="J126" s="251"/>
      <c r="K126" s="251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161</v>
      </c>
      <c r="AU126" s="259" t="s">
        <v>89</v>
      </c>
      <c r="AV126" s="14" t="s">
        <v>83</v>
      </c>
      <c r="AW126" s="14" t="s">
        <v>32</v>
      </c>
      <c r="AX126" s="14" t="s">
        <v>76</v>
      </c>
      <c r="AY126" s="259" t="s">
        <v>151</v>
      </c>
    </row>
    <row r="127" s="14" customFormat="1">
      <c r="A127" s="14"/>
      <c r="B127" s="250"/>
      <c r="C127" s="251"/>
      <c r="D127" s="240" t="s">
        <v>161</v>
      </c>
      <c r="E127" s="252" t="s">
        <v>1</v>
      </c>
      <c r="F127" s="253" t="s">
        <v>1515</v>
      </c>
      <c r="G127" s="251"/>
      <c r="H127" s="252" t="s">
        <v>1</v>
      </c>
      <c r="I127" s="254"/>
      <c r="J127" s="251"/>
      <c r="K127" s="251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161</v>
      </c>
      <c r="AU127" s="259" t="s">
        <v>89</v>
      </c>
      <c r="AV127" s="14" t="s">
        <v>83</v>
      </c>
      <c r="AW127" s="14" t="s">
        <v>32</v>
      </c>
      <c r="AX127" s="14" t="s">
        <v>76</v>
      </c>
      <c r="AY127" s="259" t="s">
        <v>151</v>
      </c>
    </row>
    <row r="128" s="14" customFormat="1">
      <c r="A128" s="14"/>
      <c r="B128" s="250"/>
      <c r="C128" s="251"/>
      <c r="D128" s="240" t="s">
        <v>161</v>
      </c>
      <c r="E128" s="252" t="s">
        <v>1</v>
      </c>
      <c r="F128" s="253" t="s">
        <v>1516</v>
      </c>
      <c r="G128" s="251"/>
      <c r="H128" s="252" t="s">
        <v>1</v>
      </c>
      <c r="I128" s="254"/>
      <c r="J128" s="251"/>
      <c r="K128" s="251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161</v>
      </c>
      <c r="AU128" s="259" t="s">
        <v>89</v>
      </c>
      <c r="AV128" s="14" t="s">
        <v>83</v>
      </c>
      <c r="AW128" s="14" t="s">
        <v>32</v>
      </c>
      <c r="AX128" s="14" t="s">
        <v>76</v>
      </c>
      <c r="AY128" s="259" t="s">
        <v>151</v>
      </c>
    </row>
    <row r="129" s="14" customFormat="1">
      <c r="A129" s="14"/>
      <c r="B129" s="250"/>
      <c r="C129" s="251"/>
      <c r="D129" s="240" t="s">
        <v>161</v>
      </c>
      <c r="E129" s="252" t="s">
        <v>1</v>
      </c>
      <c r="F129" s="253" t="s">
        <v>1517</v>
      </c>
      <c r="G129" s="251"/>
      <c r="H129" s="252" t="s">
        <v>1</v>
      </c>
      <c r="I129" s="254"/>
      <c r="J129" s="251"/>
      <c r="K129" s="251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161</v>
      </c>
      <c r="AU129" s="259" t="s">
        <v>89</v>
      </c>
      <c r="AV129" s="14" t="s">
        <v>83</v>
      </c>
      <c r="AW129" s="14" t="s">
        <v>32</v>
      </c>
      <c r="AX129" s="14" t="s">
        <v>76</v>
      </c>
      <c r="AY129" s="259" t="s">
        <v>151</v>
      </c>
    </row>
    <row r="130" s="14" customFormat="1">
      <c r="A130" s="14"/>
      <c r="B130" s="250"/>
      <c r="C130" s="251"/>
      <c r="D130" s="240" t="s">
        <v>161</v>
      </c>
      <c r="E130" s="252" t="s">
        <v>1</v>
      </c>
      <c r="F130" s="253" t="s">
        <v>1518</v>
      </c>
      <c r="G130" s="251"/>
      <c r="H130" s="252" t="s">
        <v>1</v>
      </c>
      <c r="I130" s="254"/>
      <c r="J130" s="251"/>
      <c r="K130" s="251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161</v>
      </c>
      <c r="AU130" s="259" t="s">
        <v>89</v>
      </c>
      <c r="AV130" s="14" t="s">
        <v>83</v>
      </c>
      <c r="AW130" s="14" t="s">
        <v>32</v>
      </c>
      <c r="AX130" s="14" t="s">
        <v>76</v>
      </c>
      <c r="AY130" s="259" t="s">
        <v>151</v>
      </c>
    </row>
    <row r="131" s="14" customFormat="1">
      <c r="A131" s="14"/>
      <c r="B131" s="250"/>
      <c r="C131" s="251"/>
      <c r="D131" s="240" t="s">
        <v>161</v>
      </c>
      <c r="E131" s="252" t="s">
        <v>1</v>
      </c>
      <c r="F131" s="253" t="s">
        <v>1519</v>
      </c>
      <c r="G131" s="251"/>
      <c r="H131" s="252" t="s">
        <v>1</v>
      </c>
      <c r="I131" s="254"/>
      <c r="J131" s="251"/>
      <c r="K131" s="251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161</v>
      </c>
      <c r="AU131" s="259" t="s">
        <v>89</v>
      </c>
      <c r="AV131" s="14" t="s">
        <v>83</v>
      </c>
      <c r="AW131" s="14" t="s">
        <v>32</v>
      </c>
      <c r="AX131" s="14" t="s">
        <v>76</v>
      </c>
      <c r="AY131" s="259" t="s">
        <v>151</v>
      </c>
    </row>
    <row r="132" s="14" customFormat="1">
      <c r="A132" s="14"/>
      <c r="B132" s="250"/>
      <c r="C132" s="251"/>
      <c r="D132" s="240" t="s">
        <v>161</v>
      </c>
      <c r="E132" s="252" t="s">
        <v>1</v>
      </c>
      <c r="F132" s="253" t="s">
        <v>1520</v>
      </c>
      <c r="G132" s="251"/>
      <c r="H132" s="252" t="s">
        <v>1</v>
      </c>
      <c r="I132" s="254"/>
      <c r="J132" s="251"/>
      <c r="K132" s="251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161</v>
      </c>
      <c r="AU132" s="259" t="s">
        <v>89</v>
      </c>
      <c r="AV132" s="14" t="s">
        <v>83</v>
      </c>
      <c r="AW132" s="14" t="s">
        <v>32</v>
      </c>
      <c r="AX132" s="14" t="s">
        <v>76</v>
      </c>
      <c r="AY132" s="259" t="s">
        <v>151</v>
      </c>
    </row>
    <row r="133" s="14" customFormat="1">
      <c r="A133" s="14"/>
      <c r="B133" s="250"/>
      <c r="C133" s="251"/>
      <c r="D133" s="240" t="s">
        <v>161</v>
      </c>
      <c r="E133" s="252" t="s">
        <v>1</v>
      </c>
      <c r="F133" s="253" t="s">
        <v>1521</v>
      </c>
      <c r="G133" s="251"/>
      <c r="H133" s="252" t="s">
        <v>1</v>
      </c>
      <c r="I133" s="254"/>
      <c r="J133" s="251"/>
      <c r="K133" s="251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161</v>
      </c>
      <c r="AU133" s="259" t="s">
        <v>89</v>
      </c>
      <c r="AV133" s="14" t="s">
        <v>83</v>
      </c>
      <c r="AW133" s="14" t="s">
        <v>32</v>
      </c>
      <c r="AX133" s="14" t="s">
        <v>76</v>
      </c>
      <c r="AY133" s="259" t="s">
        <v>151</v>
      </c>
    </row>
    <row r="134" s="14" customFormat="1">
      <c r="A134" s="14"/>
      <c r="B134" s="250"/>
      <c r="C134" s="251"/>
      <c r="D134" s="240" t="s">
        <v>161</v>
      </c>
      <c r="E134" s="252" t="s">
        <v>1</v>
      </c>
      <c r="F134" s="253" t="s">
        <v>1522</v>
      </c>
      <c r="G134" s="251"/>
      <c r="H134" s="252" t="s">
        <v>1</v>
      </c>
      <c r="I134" s="254"/>
      <c r="J134" s="251"/>
      <c r="K134" s="251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161</v>
      </c>
      <c r="AU134" s="259" t="s">
        <v>89</v>
      </c>
      <c r="AV134" s="14" t="s">
        <v>83</v>
      </c>
      <c r="AW134" s="14" t="s">
        <v>32</v>
      </c>
      <c r="AX134" s="14" t="s">
        <v>76</v>
      </c>
      <c r="AY134" s="259" t="s">
        <v>151</v>
      </c>
    </row>
    <row r="135" s="13" customFormat="1">
      <c r="A135" s="13"/>
      <c r="B135" s="238"/>
      <c r="C135" s="239"/>
      <c r="D135" s="240" t="s">
        <v>161</v>
      </c>
      <c r="E135" s="241" t="s">
        <v>1</v>
      </c>
      <c r="F135" s="242" t="s">
        <v>83</v>
      </c>
      <c r="G135" s="239"/>
      <c r="H135" s="243">
        <v>1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161</v>
      </c>
      <c r="AU135" s="249" t="s">
        <v>89</v>
      </c>
      <c r="AV135" s="13" t="s">
        <v>89</v>
      </c>
      <c r="AW135" s="13" t="s">
        <v>32</v>
      </c>
      <c r="AX135" s="13" t="s">
        <v>76</v>
      </c>
      <c r="AY135" s="249" t="s">
        <v>151</v>
      </c>
    </row>
    <row r="136" s="2" customFormat="1" ht="16.5" customHeight="1">
      <c r="A136" s="37"/>
      <c r="B136" s="38"/>
      <c r="C136" s="225" t="s">
        <v>89</v>
      </c>
      <c r="D136" s="225" t="s">
        <v>154</v>
      </c>
      <c r="E136" s="226" t="s">
        <v>1523</v>
      </c>
      <c r="F136" s="227" t="s">
        <v>1524</v>
      </c>
      <c r="G136" s="228" t="s">
        <v>1509</v>
      </c>
      <c r="H136" s="229">
        <v>1</v>
      </c>
      <c r="I136" s="230"/>
      <c r="J136" s="231">
        <f>ROUND(I136*H136,2)</f>
        <v>0</v>
      </c>
      <c r="K136" s="227" t="s">
        <v>233</v>
      </c>
      <c r="L136" s="43"/>
      <c r="M136" s="232" t="s">
        <v>1</v>
      </c>
      <c r="N136" s="233" t="s">
        <v>42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1510</v>
      </c>
      <c r="AT136" s="236" t="s">
        <v>154</v>
      </c>
      <c r="AU136" s="236" t="s">
        <v>89</v>
      </c>
      <c r="AY136" s="16" t="s">
        <v>151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89</v>
      </c>
      <c r="BK136" s="237">
        <f>ROUND(I136*H136,2)</f>
        <v>0</v>
      </c>
      <c r="BL136" s="16" t="s">
        <v>1510</v>
      </c>
      <c r="BM136" s="236" t="s">
        <v>1525</v>
      </c>
    </row>
    <row r="137" s="14" customFormat="1">
      <c r="A137" s="14"/>
      <c r="B137" s="250"/>
      <c r="C137" s="251"/>
      <c r="D137" s="240" t="s">
        <v>161</v>
      </c>
      <c r="E137" s="252" t="s">
        <v>1</v>
      </c>
      <c r="F137" s="253" t="s">
        <v>1526</v>
      </c>
      <c r="G137" s="251"/>
      <c r="H137" s="252" t="s">
        <v>1</v>
      </c>
      <c r="I137" s="254"/>
      <c r="J137" s="251"/>
      <c r="K137" s="251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161</v>
      </c>
      <c r="AU137" s="259" t="s">
        <v>89</v>
      </c>
      <c r="AV137" s="14" t="s">
        <v>83</v>
      </c>
      <c r="AW137" s="14" t="s">
        <v>32</v>
      </c>
      <c r="AX137" s="14" t="s">
        <v>76</v>
      </c>
      <c r="AY137" s="259" t="s">
        <v>151</v>
      </c>
    </row>
    <row r="138" s="14" customFormat="1">
      <c r="A138" s="14"/>
      <c r="B138" s="250"/>
      <c r="C138" s="251"/>
      <c r="D138" s="240" t="s">
        <v>161</v>
      </c>
      <c r="E138" s="252" t="s">
        <v>1</v>
      </c>
      <c r="F138" s="253" t="s">
        <v>1527</v>
      </c>
      <c r="G138" s="251"/>
      <c r="H138" s="252" t="s">
        <v>1</v>
      </c>
      <c r="I138" s="254"/>
      <c r="J138" s="251"/>
      <c r="K138" s="251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161</v>
      </c>
      <c r="AU138" s="259" t="s">
        <v>89</v>
      </c>
      <c r="AV138" s="14" t="s">
        <v>83</v>
      </c>
      <c r="AW138" s="14" t="s">
        <v>32</v>
      </c>
      <c r="AX138" s="14" t="s">
        <v>76</v>
      </c>
      <c r="AY138" s="259" t="s">
        <v>151</v>
      </c>
    </row>
    <row r="139" s="14" customFormat="1">
      <c r="A139" s="14"/>
      <c r="B139" s="250"/>
      <c r="C139" s="251"/>
      <c r="D139" s="240" t="s">
        <v>161</v>
      </c>
      <c r="E139" s="252" t="s">
        <v>1</v>
      </c>
      <c r="F139" s="253" t="s">
        <v>1528</v>
      </c>
      <c r="G139" s="251"/>
      <c r="H139" s="252" t="s">
        <v>1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161</v>
      </c>
      <c r="AU139" s="259" t="s">
        <v>89</v>
      </c>
      <c r="AV139" s="14" t="s">
        <v>83</v>
      </c>
      <c r="AW139" s="14" t="s">
        <v>32</v>
      </c>
      <c r="AX139" s="14" t="s">
        <v>76</v>
      </c>
      <c r="AY139" s="259" t="s">
        <v>151</v>
      </c>
    </row>
    <row r="140" s="14" customFormat="1">
      <c r="A140" s="14"/>
      <c r="B140" s="250"/>
      <c r="C140" s="251"/>
      <c r="D140" s="240" t="s">
        <v>161</v>
      </c>
      <c r="E140" s="252" t="s">
        <v>1</v>
      </c>
      <c r="F140" s="253" t="s">
        <v>1529</v>
      </c>
      <c r="G140" s="251"/>
      <c r="H140" s="252" t="s">
        <v>1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161</v>
      </c>
      <c r="AU140" s="259" t="s">
        <v>89</v>
      </c>
      <c r="AV140" s="14" t="s">
        <v>83</v>
      </c>
      <c r="AW140" s="14" t="s">
        <v>32</v>
      </c>
      <c r="AX140" s="14" t="s">
        <v>76</v>
      </c>
      <c r="AY140" s="259" t="s">
        <v>151</v>
      </c>
    </row>
    <row r="141" s="14" customFormat="1">
      <c r="A141" s="14"/>
      <c r="B141" s="250"/>
      <c r="C141" s="251"/>
      <c r="D141" s="240" t="s">
        <v>161</v>
      </c>
      <c r="E141" s="252" t="s">
        <v>1</v>
      </c>
      <c r="F141" s="253" t="s">
        <v>1530</v>
      </c>
      <c r="G141" s="251"/>
      <c r="H141" s="252" t="s">
        <v>1</v>
      </c>
      <c r="I141" s="254"/>
      <c r="J141" s="251"/>
      <c r="K141" s="251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161</v>
      </c>
      <c r="AU141" s="259" t="s">
        <v>89</v>
      </c>
      <c r="AV141" s="14" t="s">
        <v>83</v>
      </c>
      <c r="AW141" s="14" t="s">
        <v>32</v>
      </c>
      <c r="AX141" s="14" t="s">
        <v>76</v>
      </c>
      <c r="AY141" s="259" t="s">
        <v>151</v>
      </c>
    </row>
    <row r="142" s="14" customFormat="1">
      <c r="A142" s="14"/>
      <c r="B142" s="250"/>
      <c r="C142" s="251"/>
      <c r="D142" s="240" t="s">
        <v>161</v>
      </c>
      <c r="E142" s="252" t="s">
        <v>1</v>
      </c>
      <c r="F142" s="253" t="s">
        <v>1531</v>
      </c>
      <c r="G142" s="251"/>
      <c r="H142" s="252" t="s">
        <v>1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161</v>
      </c>
      <c r="AU142" s="259" t="s">
        <v>89</v>
      </c>
      <c r="AV142" s="14" t="s">
        <v>83</v>
      </c>
      <c r="AW142" s="14" t="s">
        <v>32</v>
      </c>
      <c r="AX142" s="14" t="s">
        <v>76</v>
      </c>
      <c r="AY142" s="259" t="s">
        <v>151</v>
      </c>
    </row>
    <row r="143" s="14" customFormat="1">
      <c r="A143" s="14"/>
      <c r="B143" s="250"/>
      <c r="C143" s="251"/>
      <c r="D143" s="240" t="s">
        <v>161</v>
      </c>
      <c r="E143" s="252" t="s">
        <v>1</v>
      </c>
      <c r="F143" s="253" t="s">
        <v>1532</v>
      </c>
      <c r="G143" s="251"/>
      <c r="H143" s="252" t="s">
        <v>1</v>
      </c>
      <c r="I143" s="254"/>
      <c r="J143" s="251"/>
      <c r="K143" s="251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161</v>
      </c>
      <c r="AU143" s="259" t="s">
        <v>89</v>
      </c>
      <c r="AV143" s="14" t="s">
        <v>83</v>
      </c>
      <c r="AW143" s="14" t="s">
        <v>32</v>
      </c>
      <c r="AX143" s="14" t="s">
        <v>76</v>
      </c>
      <c r="AY143" s="259" t="s">
        <v>151</v>
      </c>
    </row>
    <row r="144" s="14" customFormat="1">
      <c r="A144" s="14"/>
      <c r="B144" s="250"/>
      <c r="C144" s="251"/>
      <c r="D144" s="240" t="s">
        <v>161</v>
      </c>
      <c r="E144" s="252" t="s">
        <v>1</v>
      </c>
      <c r="F144" s="253" t="s">
        <v>1533</v>
      </c>
      <c r="G144" s="251"/>
      <c r="H144" s="252" t="s">
        <v>1</v>
      </c>
      <c r="I144" s="254"/>
      <c r="J144" s="251"/>
      <c r="K144" s="251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161</v>
      </c>
      <c r="AU144" s="259" t="s">
        <v>89</v>
      </c>
      <c r="AV144" s="14" t="s">
        <v>83</v>
      </c>
      <c r="AW144" s="14" t="s">
        <v>32</v>
      </c>
      <c r="AX144" s="14" t="s">
        <v>76</v>
      </c>
      <c r="AY144" s="259" t="s">
        <v>151</v>
      </c>
    </row>
    <row r="145" s="13" customFormat="1">
      <c r="A145" s="13"/>
      <c r="B145" s="238"/>
      <c r="C145" s="239"/>
      <c r="D145" s="240" t="s">
        <v>161</v>
      </c>
      <c r="E145" s="241" t="s">
        <v>1</v>
      </c>
      <c r="F145" s="242" t="s">
        <v>83</v>
      </c>
      <c r="G145" s="239"/>
      <c r="H145" s="243">
        <v>1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161</v>
      </c>
      <c r="AU145" s="249" t="s">
        <v>89</v>
      </c>
      <c r="AV145" s="13" t="s">
        <v>89</v>
      </c>
      <c r="AW145" s="13" t="s">
        <v>32</v>
      </c>
      <c r="AX145" s="13" t="s">
        <v>76</v>
      </c>
      <c r="AY145" s="249" t="s">
        <v>151</v>
      </c>
    </row>
    <row r="146" s="12" customFormat="1" ht="22.8" customHeight="1">
      <c r="A146" s="12"/>
      <c r="B146" s="209"/>
      <c r="C146" s="210"/>
      <c r="D146" s="211" t="s">
        <v>75</v>
      </c>
      <c r="E146" s="223" t="s">
        <v>1534</v>
      </c>
      <c r="F146" s="223" t="s">
        <v>1535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SUM(P147:P156)</f>
        <v>0</v>
      </c>
      <c r="Q146" s="217"/>
      <c r="R146" s="218">
        <f>SUM(R147:R156)</f>
        <v>0</v>
      </c>
      <c r="S146" s="217"/>
      <c r="T146" s="219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176</v>
      </c>
      <c r="AT146" s="221" t="s">
        <v>75</v>
      </c>
      <c r="AU146" s="221" t="s">
        <v>83</v>
      </c>
      <c r="AY146" s="220" t="s">
        <v>151</v>
      </c>
      <c r="BK146" s="222">
        <f>SUM(BK147:BK156)</f>
        <v>0</v>
      </c>
    </row>
    <row r="147" s="2" customFormat="1" ht="16.5" customHeight="1">
      <c r="A147" s="37"/>
      <c r="B147" s="38"/>
      <c r="C147" s="225" t="s">
        <v>152</v>
      </c>
      <c r="D147" s="225" t="s">
        <v>154</v>
      </c>
      <c r="E147" s="226" t="s">
        <v>1536</v>
      </c>
      <c r="F147" s="227" t="s">
        <v>1537</v>
      </c>
      <c r="G147" s="228" t="s">
        <v>1509</v>
      </c>
      <c r="H147" s="229">
        <v>1</v>
      </c>
      <c r="I147" s="230"/>
      <c r="J147" s="231">
        <f>ROUND(I147*H147,2)</f>
        <v>0</v>
      </c>
      <c r="K147" s="227" t="s">
        <v>233</v>
      </c>
      <c r="L147" s="43"/>
      <c r="M147" s="232" t="s">
        <v>1</v>
      </c>
      <c r="N147" s="233" t="s">
        <v>42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1510</v>
      </c>
      <c r="AT147" s="236" t="s">
        <v>154</v>
      </c>
      <c r="AU147" s="236" t="s">
        <v>89</v>
      </c>
      <c r="AY147" s="16" t="s">
        <v>151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89</v>
      </c>
      <c r="BK147" s="237">
        <f>ROUND(I147*H147,2)</f>
        <v>0</v>
      </c>
      <c r="BL147" s="16" t="s">
        <v>1510</v>
      </c>
      <c r="BM147" s="236" t="s">
        <v>1538</v>
      </c>
    </row>
    <row r="148" s="14" customFormat="1">
      <c r="A148" s="14"/>
      <c r="B148" s="250"/>
      <c r="C148" s="251"/>
      <c r="D148" s="240" t="s">
        <v>161</v>
      </c>
      <c r="E148" s="252" t="s">
        <v>1</v>
      </c>
      <c r="F148" s="253" t="s">
        <v>1539</v>
      </c>
      <c r="G148" s="251"/>
      <c r="H148" s="252" t="s">
        <v>1</v>
      </c>
      <c r="I148" s="254"/>
      <c r="J148" s="251"/>
      <c r="K148" s="251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161</v>
      </c>
      <c r="AU148" s="259" t="s">
        <v>89</v>
      </c>
      <c r="AV148" s="14" t="s">
        <v>83</v>
      </c>
      <c r="AW148" s="14" t="s">
        <v>32</v>
      </c>
      <c r="AX148" s="14" t="s">
        <v>76</v>
      </c>
      <c r="AY148" s="259" t="s">
        <v>151</v>
      </c>
    </row>
    <row r="149" s="14" customFormat="1">
      <c r="A149" s="14"/>
      <c r="B149" s="250"/>
      <c r="C149" s="251"/>
      <c r="D149" s="240" t="s">
        <v>161</v>
      </c>
      <c r="E149" s="252" t="s">
        <v>1</v>
      </c>
      <c r="F149" s="253" t="s">
        <v>1540</v>
      </c>
      <c r="G149" s="251"/>
      <c r="H149" s="252" t="s">
        <v>1</v>
      </c>
      <c r="I149" s="254"/>
      <c r="J149" s="251"/>
      <c r="K149" s="251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161</v>
      </c>
      <c r="AU149" s="259" t="s">
        <v>89</v>
      </c>
      <c r="AV149" s="14" t="s">
        <v>83</v>
      </c>
      <c r="AW149" s="14" t="s">
        <v>32</v>
      </c>
      <c r="AX149" s="14" t="s">
        <v>76</v>
      </c>
      <c r="AY149" s="259" t="s">
        <v>151</v>
      </c>
    </row>
    <row r="150" s="14" customFormat="1">
      <c r="A150" s="14"/>
      <c r="B150" s="250"/>
      <c r="C150" s="251"/>
      <c r="D150" s="240" t="s">
        <v>161</v>
      </c>
      <c r="E150" s="252" t="s">
        <v>1</v>
      </c>
      <c r="F150" s="253" t="s">
        <v>1541</v>
      </c>
      <c r="G150" s="251"/>
      <c r="H150" s="252" t="s">
        <v>1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161</v>
      </c>
      <c r="AU150" s="259" t="s">
        <v>89</v>
      </c>
      <c r="AV150" s="14" t="s">
        <v>83</v>
      </c>
      <c r="AW150" s="14" t="s">
        <v>32</v>
      </c>
      <c r="AX150" s="14" t="s">
        <v>76</v>
      </c>
      <c r="AY150" s="259" t="s">
        <v>151</v>
      </c>
    </row>
    <row r="151" s="14" customFormat="1">
      <c r="A151" s="14"/>
      <c r="B151" s="250"/>
      <c r="C151" s="251"/>
      <c r="D151" s="240" t="s">
        <v>161</v>
      </c>
      <c r="E151" s="252" t="s">
        <v>1</v>
      </c>
      <c r="F151" s="253" t="s">
        <v>1542</v>
      </c>
      <c r="G151" s="251"/>
      <c r="H151" s="252" t="s">
        <v>1</v>
      </c>
      <c r="I151" s="254"/>
      <c r="J151" s="251"/>
      <c r="K151" s="251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161</v>
      </c>
      <c r="AU151" s="259" t="s">
        <v>89</v>
      </c>
      <c r="AV151" s="14" t="s">
        <v>83</v>
      </c>
      <c r="AW151" s="14" t="s">
        <v>32</v>
      </c>
      <c r="AX151" s="14" t="s">
        <v>76</v>
      </c>
      <c r="AY151" s="259" t="s">
        <v>151</v>
      </c>
    </row>
    <row r="152" s="13" customFormat="1">
      <c r="A152" s="13"/>
      <c r="B152" s="238"/>
      <c r="C152" s="239"/>
      <c r="D152" s="240" t="s">
        <v>161</v>
      </c>
      <c r="E152" s="241" t="s">
        <v>1</v>
      </c>
      <c r="F152" s="242" t="s">
        <v>83</v>
      </c>
      <c r="G152" s="239"/>
      <c r="H152" s="243">
        <v>1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161</v>
      </c>
      <c r="AU152" s="249" t="s">
        <v>89</v>
      </c>
      <c r="AV152" s="13" t="s">
        <v>89</v>
      </c>
      <c r="AW152" s="13" t="s">
        <v>32</v>
      </c>
      <c r="AX152" s="13" t="s">
        <v>76</v>
      </c>
      <c r="AY152" s="249" t="s">
        <v>151</v>
      </c>
    </row>
    <row r="153" s="2" customFormat="1" ht="16.5" customHeight="1">
      <c r="A153" s="37"/>
      <c r="B153" s="38"/>
      <c r="C153" s="225" t="s">
        <v>159</v>
      </c>
      <c r="D153" s="225" t="s">
        <v>154</v>
      </c>
      <c r="E153" s="226" t="s">
        <v>1543</v>
      </c>
      <c r="F153" s="227" t="s">
        <v>1544</v>
      </c>
      <c r="G153" s="228" t="s">
        <v>1509</v>
      </c>
      <c r="H153" s="229">
        <v>1</v>
      </c>
      <c r="I153" s="230"/>
      <c r="J153" s="231">
        <f>ROUND(I153*H153,2)</f>
        <v>0</v>
      </c>
      <c r="K153" s="227" t="s">
        <v>233</v>
      </c>
      <c r="L153" s="43"/>
      <c r="M153" s="232" t="s">
        <v>1</v>
      </c>
      <c r="N153" s="233" t="s">
        <v>42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1510</v>
      </c>
      <c r="AT153" s="236" t="s">
        <v>154</v>
      </c>
      <c r="AU153" s="236" t="s">
        <v>89</v>
      </c>
      <c r="AY153" s="16" t="s">
        <v>151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89</v>
      </c>
      <c r="BK153" s="237">
        <f>ROUND(I153*H153,2)</f>
        <v>0</v>
      </c>
      <c r="BL153" s="16" t="s">
        <v>1510</v>
      </c>
      <c r="BM153" s="236" t="s">
        <v>1545</v>
      </c>
    </row>
    <row r="154" s="14" customFormat="1">
      <c r="A154" s="14"/>
      <c r="B154" s="250"/>
      <c r="C154" s="251"/>
      <c r="D154" s="240" t="s">
        <v>161</v>
      </c>
      <c r="E154" s="252" t="s">
        <v>1</v>
      </c>
      <c r="F154" s="253" t="s">
        <v>1546</v>
      </c>
      <c r="G154" s="251"/>
      <c r="H154" s="252" t="s">
        <v>1</v>
      </c>
      <c r="I154" s="254"/>
      <c r="J154" s="251"/>
      <c r="K154" s="251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161</v>
      </c>
      <c r="AU154" s="259" t="s">
        <v>89</v>
      </c>
      <c r="AV154" s="14" t="s">
        <v>83</v>
      </c>
      <c r="AW154" s="14" t="s">
        <v>32</v>
      </c>
      <c r="AX154" s="14" t="s">
        <v>76</v>
      </c>
      <c r="AY154" s="259" t="s">
        <v>151</v>
      </c>
    </row>
    <row r="155" s="14" customFormat="1">
      <c r="A155" s="14"/>
      <c r="B155" s="250"/>
      <c r="C155" s="251"/>
      <c r="D155" s="240" t="s">
        <v>161</v>
      </c>
      <c r="E155" s="252" t="s">
        <v>1</v>
      </c>
      <c r="F155" s="253" t="s">
        <v>1547</v>
      </c>
      <c r="G155" s="251"/>
      <c r="H155" s="252" t="s">
        <v>1</v>
      </c>
      <c r="I155" s="254"/>
      <c r="J155" s="251"/>
      <c r="K155" s="251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161</v>
      </c>
      <c r="AU155" s="259" t="s">
        <v>89</v>
      </c>
      <c r="AV155" s="14" t="s">
        <v>83</v>
      </c>
      <c r="AW155" s="14" t="s">
        <v>32</v>
      </c>
      <c r="AX155" s="14" t="s">
        <v>76</v>
      </c>
      <c r="AY155" s="259" t="s">
        <v>151</v>
      </c>
    </row>
    <row r="156" s="13" customFormat="1">
      <c r="A156" s="13"/>
      <c r="B156" s="238"/>
      <c r="C156" s="239"/>
      <c r="D156" s="240" t="s">
        <v>161</v>
      </c>
      <c r="E156" s="241" t="s">
        <v>1</v>
      </c>
      <c r="F156" s="242" t="s">
        <v>83</v>
      </c>
      <c r="G156" s="239"/>
      <c r="H156" s="243">
        <v>1</v>
      </c>
      <c r="I156" s="244"/>
      <c r="J156" s="239"/>
      <c r="K156" s="239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161</v>
      </c>
      <c r="AU156" s="249" t="s">
        <v>89</v>
      </c>
      <c r="AV156" s="13" t="s">
        <v>89</v>
      </c>
      <c r="AW156" s="13" t="s">
        <v>32</v>
      </c>
      <c r="AX156" s="13" t="s">
        <v>76</v>
      </c>
      <c r="AY156" s="249" t="s">
        <v>151</v>
      </c>
    </row>
    <row r="157" s="12" customFormat="1" ht="22.8" customHeight="1">
      <c r="A157" s="12"/>
      <c r="B157" s="209"/>
      <c r="C157" s="210"/>
      <c r="D157" s="211" t="s">
        <v>75</v>
      </c>
      <c r="E157" s="223" t="s">
        <v>1548</v>
      </c>
      <c r="F157" s="223" t="s">
        <v>1549</v>
      </c>
      <c r="G157" s="210"/>
      <c r="H157" s="210"/>
      <c r="I157" s="213"/>
      <c r="J157" s="224">
        <f>BK157</f>
        <v>0</v>
      </c>
      <c r="K157" s="210"/>
      <c r="L157" s="215"/>
      <c r="M157" s="216"/>
      <c r="N157" s="217"/>
      <c r="O157" s="217"/>
      <c r="P157" s="218">
        <f>SUM(P158:P169)</f>
        <v>0</v>
      </c>
      <c r="Q157" s="217"/>
      <c r="R157" s="218">
        <f>SUM(R158:R169)</f>
        <v>0</v>
      </c>
      <c r="S157" s="217"/>
      <c r="T157" s="219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0" t="s">
        <v>176</v>
      </c>
      <c r="AT157" s="221" t="s">
        <v>75</v>
      </c>
      <c r="AU157" s="221" t="s">
        <v>83</v>
      </c>
      <c r="AY157" s="220" t="s">
        <v>151</v>
      </c>
      <c r="BK157" s="222">
        <f>SUM(BK158:BK169)</f>
        <v>0</v>
      </c>
    </row>
    <row r="158" s="2" customFormat="1" ht="16.5" customHeight="1">
      <c r="A158" s="37"/>
      <c r="B158" s="38"/>
      <c r="C158" s="225" t="s">
        <v>176</v>
      </c>
      <c r="D158" s="225" t="s">
        <v>154</v>
      </c>
      <c r="E158" s="226" t="s">
        <v>1550</v>
      </c>
      <c r="F158" s="227" t="s">
        <v>1549</v>
      </c>
      <c r="G158" s="228" t="s">
        <v>1509</v>
      </c>
      <c r="H158" s="229">
        <v>1</v>
      </c>
      <c r="I158" s="230"/>
      <c r="J158" s="231">
        <f>ROUND(I158*H158,2)</f>
        <v>0</v>
      </c>
      <c r="K158" s="227" t="s">
        <v>233</v>
      </c>
      <c r="L158" s="43"/>
      <c r="M158" s="232" t="s">
        <v>1</v>
      </c>
      <c r="N158" s="233" t="s">
        <v>42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1510</v>
      </c>
      <c r="AT158" s="236" t="s">
        <v>154</v>
      </c>
      <c r="AU158" s="236" t="s">
        <v>89</v>
      </c>
      <c r="AY158" s="16" t="s">
        <v>151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89</v>
      </c>
      <c r="BK158" s="237">
        <f>ROUND(I158*H158,2)</f>
        <v>0</v>
      </c>
      <c r="BL158" s="16" t="s">
        <v>1510</v>
      </c>
      <c r="BM158" s="236" t="s">
        <v>1551</v>
      </c>
    </row>
    <row r="159" s="14" customFormat="1">
      <c r="A159" s="14"/>
      <c r="B159" s="250"/>
      <c r="C159" s="251"/>
      <c r="D159" s="240" t="s">
        <v>161</v>
      </c>
      <c r="E159" s="252" t="s">
        <v>1</v>
      </c>
      <c r="F159" s="253" t="s">
        <v>1552</v>
      </c>
      <c r="G159" s="251"/>
      <c r="H159" s="252" t="s">
        <v>1</v>
      </c>
      <c r="I159" s="254"/>
      <c r="J159" s="251"/>
      <c r="K159" s="251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161</v>
      </c>
      <c r="AU159" s="259" t="s">
        <v>89</v>
      </c>
      <c r="AV159" s="14" t="s">
        <v>83</v>
      </c>
      <c r="AW159" s="14" t="s">
        <v>32</v>
      </c>
      <c r="AX159" s="14" t="s">
        <v>76</v>
      </c>
      <c r="AY159" s="259" t="s">
        <v>151</v>
      </c>
    </row>
    <row r="160" s="14" customFormat="1">
      <c r="A160" s="14"/>
      <c r="B160" s="250"/>
      <c r="C160" s="251"/>
      <c r="D160" s="240" t="s">
        <v>161</v>
      </c>
      <c r="E160" s="252" t="s">
        <v>1</v>
      </c>
      <c r="F160" s="253" t="s">
        <v>1553</v>
      </c>
      <c r="G160" s="251"/>
      <c r="H160" s="252" t="s">
        <v>1</v>
      </c>
      <c r="I160" s="254"/>
      <c r="J160" s="251"/>
      <c r="K160" s="251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161</v>
      </c>
      <c r="AU160" s="259" t="s">
        <v>89</v>
      </c>
      <c r="AV160" s="14" t="s">
        <v>83</v>
      </c>
      <c r="AW160" s="14" t="s">
        <v>32</v>
      </c>
      <c r="AX160" s="14" t="s">
        <v>76</v>
      </c>
      <c r="AY160" s="259" t="s">
        <v>151</v>
      </c>
    </row>
    <row r="161" s="14" customFormat="1">
      <c r="A161" s="14"/>
      <c r="B161" s="250"/>
      <c r="C161" s="251"/>
      <c r="D161" s="240" t="s">
        <v>161</v>
      </c>
      <c r="E161" s="252" t="s">
        <v>1</v>
      </c>
      <c r="F161" s="253" t="s">
        <v>1554</v>
      </c>
      <c r="G161" s="251"/>
      <c r="H161" s="252" t="s">
        <v>1</v>
      </c>
      <c r="I161" s="254"/>
      <c r="J161" s="251"/>
      <c r="K161" s="251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161</v>
      </c>
      <c r="AU161" s="259" t="s">
        <v>89</v>
      </c>
      <c r="AV161" s="14" t="s">
        <v>83</v>
      </c>
      <c r="AW161" s="14" t="s">
        <v>32</v>
      </c>
      <c r="AX161" s="14" t="s">
        <v>76</v>
      </c>
      <c r="AY161" s="259" t="s">
        <v>151</v>
      </c>
    </row>
    <row r="162" s="14" customFormat="1">
      <c r="A162" s="14"/>
      <c r="B162" s="250"/>
      <c r="C162" s="251"/>
      <c r="D162" s="240" t="s">
        <v>161</v>
      </c>
      <c r="E162" s="252" t="s">
        <v>1</v>
      </c>
      <c r="F162" s="253" t="s">
        <v>1555</v>
      </c>
      <c r="G162" s="251"/>
      <c r="H162" s="252" t="s">
        <v>1</v>
      </c>
      <c r="I162" s="254"/>
      <c r="J162" s="251"/>
      <c r="K162" s="251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161</v>
      </c>
      <c r="AU162" s="259" t="s">
        <v>89</v>
      </c>
      <c r="AV162" s="14" t="s">
        <v>83</v>
      </c>
      <c r="AW162" s="14" t="s">
        <v>32</v>
      </c>
      <c r="AX162" s="14" t="s">
        <v>76</v>
      </c>
      <c r="AY162" s="259" t="s">
        <v>151</v>
      </c>
    </row>
    <row r="163" s="14" customFormat="1">
      <c r="A163" s="14"/>
      <c r="B163" s="250"/>
      <c r="C163" s="251"/>
      <c r="D163" s="240" t="s">
        <v>161</v>
      </c>
      <c r="E163" s="252" t="s">
        <v>1</v>
      </c>
      <c r="F163" s="253" t="s">
        <v>1556</v>
      </c>
      <c r="G163" s="251"/>
      <c r="H163" s="252" t="s">
        <v>1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161</v>
      </c>
      <c r="AU163" s="259" t="s">
        <v>89</v>
      </c>
      <c r="AV163" s="14" t="s">
        <v>83</v>
      </c>
      <c r="AW163" s="14" t="s">
        <v>32</v>
      </c>
      <c r="AX163" s="14" t="s">
        <v>76</v>
      </c>
      <c r="AY163" s="259" t="s">
        <v>151</v>
      </c>
    </row>
    <row r="164" s="14" customFormat="1">
      <c r="A164" s="14"/>
      <c r="B164" s="250"/>
      <c r="C164" s="251"/>
      <c r="D164" s="240" t="s">
        <v>161</v>
      </c>
      <c r="E164" s="252" t="s">
        <v>1</v>
      </c>
      <c r="F164" s="253" t="s">
        <v>1557</v>
      </c>
      <c r="G164" s="251"/>
      <c r="H164" s="252" t="s">
        <v>1</v>
      </c>
      <c r="I164" s="254"/>
      <c r="J164" s="251"/>
      <c r="K164" s="251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161</v>
      </c>
      <c r="AU164" s="259" t="s">
        <v>89</v>
      </c>
      <c r="AV164" s="14" t="s">
        <v>83</v>
      </c>
      <c r="AW164" s="14" t="s">
        <v>32</v>
      </c>
      <c r="AX164" s="14" t="s">
        <v>76</v>
      </c>
      <c r="AY164" s="259" t="s">
        <v>151</v>
      </c>
    </row>
    <row r="165" s="14" customFormat="1">
      <c r="A165" s="14"/>
      <c r="B165" s="250"/>
      <c r="C165" s="251"/>
      <c r="D165" s="240" t="s">
        <v>161</v>
      </c>
      <c r="E165" s="252" t="s">
        <v>1</v>
      </c>
      <c r="F165" s="253" t="s">
        <v>1558</v>
      </c>
      <c r="G165" s="251"/>
      <c r="H165" s="252" t="s">
        <v>1</v>
      </c>
      <c r="I165" s="254"/>
      <c r="J165" s="251"/>
      <c r="K165" s="251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161</v>
      </c>
      <c r="AU165" s="259" t="s">
        <v>89</v>
      </c>
      <c r="AV165" s="14" t="s">
        <v>83</v>
      </c>
      <c r="AW165" s="14" t="s">
        <v>32</v>
      </c>
      <c r="AX165" s="14" t="s">
        <v>76</v>
      </c>
      <c r="AY165" s="259" t="s">
        <v>151</v>
      </c>
    </row>
    <row r="166" s="14" customFormat="1">
      <c r="A166" s="14"/>
      <c r="B166" s="250"/>
      <c r="C166" s="251"/>
      <c r="D166" s="240" t="s">
        <v>161</v>
      </c>
      <c r="E166" s="252" t="s">
        <v>1</v>
      </c>
      <c r="F166" s="253" t="s">
        <v>1559</v>
      </c>
      <c r="G166" s="251"/>
      <c r="H166" s="252" t="s">
        <v>1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161</v>
      </c>
      <c r="AU166" s="259" t="s">
        <v>89</v>
      </c>
      <c r="AV166" s="14" t="s">
        <v>83</v>
      </c>
      <c r="AW166" s="14" t="s">
        <v>32</v>
      </c>
      <c r="AX166" s="14" t="s">
        <v>76</v>
      </c>
      <c r="AY166" s="259" t="s">
        <v>151</v>
      </c>
    </row>
    <row r="167" s="14" customFormat="1">
      <c r="A167" s="14"/>
      <c r="B167" s="250"/>
      <c r="C167" s="251"/>
      <c r="D167" s="240" t="s">
        <v>161</v>
      </c>
      <c r="E167" s="252" t="s">
        <v>1</v>
      </c>
      <c r="F167" s="253" t="s">
        <v>1560</v>
      </c>
      <c r="G167" s="251"/>
      <c r="H167" s="252" t="s">
        <v>1</v>
      </c>
      <c r="I167" s="254"/>
      <c r="J167" s="251"/>
      <c r="K167" s="251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161</v>
      </c>
      <c r="AU167" s="259" t="s">
        <v>89</v>
      </c>
      <c r="AV167" s="14" t="s">
        <v>83</v>
      </c>
      <c r="AW167" s="14" t="s">
        <v>32</v>
      </c>
      <c r="AX167" s="14" t="s">
        <v>76</v>
      </c>
      <c r="AY167" s="259" t="s">
        <v>151</v>
      </c>
    </row>
    <row r="168" s="14" customFormat="1">
      <c r="A168" s="14"/>
      <c r="B168" s="250"/>
      <c r="C168" s="251"/>
      <c r="D168" s="240" t="s">
        <v>161</v>
      </c>
      <c r="E168" s="252" t="s">
        <v>1</v>
      </c>
      <c r="F168" s="253" t="s">
        <v>1561</v>
      </c>
      <c r="G168" s="251"/>
      <c r="H168" s="252" t="s">
        <v>1</v>
      </c>
      <c r="I168" s="254"/>
      <c r="J168" s="251"/>
      <c r="K168" s="251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161</v>
      </c>
      <c r="AU168" s="259" t="s">
        <v>89</v>
      </c>
      <c r="AV168" s="14" t="s">
        <v>83</v>
      </c>
      <c r="AW168" s="14" t="s">
        <v>32</v>
      </c>
      <c r="AX168" s="14" t="s">
        <v>76</v>
      </c>
      <c r="AY168" s="259" t="s">
        <v>151</v>
      </c>
    </row>
    <row r="169" s="13" customFormat="1">
      <c r="A169" s="13"/>
      <c r="B169" s="238"/>
      <c r="C169" s="239"/>
      <c r="D169" s="240" t="s">
        <v>161</v>
      </c>
      <c r="E169" s="241" t="s">
        <v>1</v>
      </c>
      <c r="F169" s="242" t="s">
        <v>83</v>
      </c>
      <c r="G169" s="239"/>
      <c r="H169" s="243">
        <v>1</v>
      </c>
      <c r="I169" s="244"/>
      <c r="J169" s="239"/>
      <c r="K169" s="239"/>
      <c r="L169" s="245"/>
      <c r="M169" s="271"/>
      <c r="N169" s="272"/>
      <c r="O169" s="272"/>
      <c r="P169" s="272"/>
      <c r="Q169" s="272"/>
      <c r="R169" s="272"/>
      <c r="S169" s="272"/>
      <c r="T169" s="27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161</v>
      </c>
      <c r="AU169" s="249" t="s">
        <v>89</v>
      </c>
      <c r="AV169" s="13" t="s">
        <v>89</v>
      </c>
      <c r="AW169" s="13" t="s">
        <v>32</v>
      </c>
      <c r="AX169" s="13" t="s">
        <v>76</v>
      </c>
      <c r="AY169" s="249" t="s">
        <v>151</v>
      </c>
    </row>
    <row r="170" s="2" customFormat="1" ht="6.96" customHeight="1">
      <c r="A170" s="37"/>
      <c r="B170" s="65"/>
      <c r="C170" s="66"/>
      <c r="D170" s="66"/>
      <c r="E170" s="66"/>
      <c r="F170" s="66"/>
      <c r="G170" s="66"/>
      <c r="H170" s="66"/>
      <c r="I170" s="66"/>
      <c r="J170" s="66"/>
      <c r="K170" s="66"/>
      <c r="L170" s="43"/>
      <c r="M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</row>
  </sheetData>
  <sheetProtection sheet="1" autoFilter="0" formatColumns="0" formatRows="0" objects="1" scenarios="1" spinCount="100000" saltValue="mL31cQZwAx/sLItZ0jO9knRiRPtB9v9z/y2sCMZeiKkMQ7ZRE9seA4jBUK7HvV2TK3THZF8Fs2rnLcE4SEsvQw==" hashValue="XmMOiqdgKiewFbFBXNpaS3f28kzS8mzGIpaABLwxBK4n0QNFi7r04QPdJ0AbBNFQcbW7QpIJ2Uo56qdTkY7E4w==" algorithmName="SHA-512" password="CC35"/>
  <autoFilter ref="C119:K16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5"/>
      <c r="C3" s="146"/>
      <c r="D3" s="146"/>
      <c r="E3" s="146"/>
      <c r="F3" s="146"/>
      <c r="G3" s="146"/>
      <c r="H3" s="19"/>
    </row>
    <row r="4" s="1" customFormat="1" ht="24.96" customHeight="1">
      <c r="B4" s="19"/>
      <c r="C4" s="147" t="s">
        <v>1562</v>
      </c>
      <c r="H4" s="19"/>
    </row>
    <row r="5" s="1" customFormat="1" ht="12" customHeight="1">
      <c r="B5" s="19"/>
      <c r="C5" s="279" t="s">
        <v>13</v>
      </c>
      <c r="D5" s="155" t="s">
        <v>14</v>
      </c>
      <c r="E5" s="1"/>
      <c r="F5" s="1"/>
      <c r="H5" s="19"/>
    </row>
    <row r="6" s="1" customFormat="1" ht="36.96" customHeight="1">
      <c r="B6" s="19"/>
      <c r="C6" s="280" t="s">
        <v>16</v>
      </c>
      <c r="D6" s="281" t="s">
        <v>17</v>
      </c>
      <c r="E6" s="1"/>
      <c r="F6" s="1"/>
      <c r="H6" s="19"/>
    </row>
    <row r="7" s="1" customFormat="1" ht="16.5" customHeight="1">
      <c r="B7" s="19"/>
      <c r="C7" s="149" t="s">
        <v>22</v>
      </c>
      <c r="D7" s="152" t="str">
        <f>'Rekapitulace stavby'!AN8</f>
        <v>11. 1. 2023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8"/>
      <c r="B9" s="282"/>
      <c r="C9" s="283" t="s">
        <v>57</v>
      </c>
      <c r="D9" s="284" t="s">
        <v>58</v>
      </c>
      <c r="E9" s="284" t="s">
        <v>138</v>
      </c>
      <c r="F9" s="285" t="s">
        <v>1563</v>
      </c>
      <c r="G9" s="198"/>
      <c r="H9" s="282"/>
    </row>
    <row r="10" s="2" customFormat="1" ht="26.4" customHeight="1">
      <c r="A10" s="37"/>
      <c r="B10" s="43"/>
      <c r="C10" s="286" t="s">
        <v>1564</v>
      </c>
      <c r="D10" s="286" t="s">
        <v>87</v>
      </c>
      <c r="E10" s="37"/>
      <c r="F10" s="37"/>
      <c r="G10" s="37"/>
      <c r="H10" s="43"/>
    </row>
    <row r="11" s="2" customFormat="1" ht="16.8" customHeight="1">
      <c r="A11" s="37"/>
      <c r="B11" s="43"/>
      <c r="C11" s="287" t="s">
        <v>1565</v>
      </c>
      <c r="D11" s="288" t="s">
        <v>1566</v>
      </c>
      <c r="E11" s="289" t="s">
        <v>1</v>
      </c>
      <c r="F11" s="290">
        <v>49.859999999999999</v>
      </c>
      <c r="G11" s="37"/>
      <c r="H11" s="43"/>
    </row>
    <row r="12" s="2" customFormat="1" ht="16.8" customHeight="1">
      <c r="A12" s="37"/>
      <c r="B12" s="43"/>
      <c r="C12" s="287" t="s">
        <v>1567</v>
      </c>
      <c r="D12" s="288" t="s">
        <v>1568</v>
      </c>
      <c r="E12" s="289" t="s">
        <v>1</v>
      </c>
      <c r="F12" s="290">
        <v>210.59999999999999</v>
      </c>
      <c r="G12" s="37"/>
      <c r="H12" s="43"/>
    </row>
    <row r="13" s="2" customFormat="1" ht="16.8" customHeight="1">
      <c r="A13" s="37"/>
      <c r="B13" s="43"/>
      <c r="C13" s="287" t="s">
        <v>1569</v>
      </c>
      <c r="D13" s="288" t="s">
        <v>1570</v>
      </c>
      <c r="E13" s="289" t="s">
        <v>1</v>
      </c>
      <c r="F13" s="290">
        <v>155.16</v>
      </c>
      <c r="G13" s="37"/>
      <c r="H13" s="43"/>
    </row>
    <row r="14" s="2" customFormat="1" ht="16.8" customHeight="1">
      <c r="A14" s="37"/>
      <c r="B14" s="43"/>
      <c r="C14" s="287" t="s">
        <v>1571</v>
      </c>
      <c r="D14" s="288" t="s">
        <v>1572</v>
      </c>
      <c r="E14" s="289" t="s">
        <v>1</v>
      </c>
      <c r="F14" s="290">
        <v>232.04700000000005</v>
      </c>
      <c r="G14" s="37"/>
      <c r="H14" s="43"/>
    </row>
    <row r="15" s="2" customFormat="1" ht="16.8" customHeight="1">
      <c r="A15" s="37"/>
      <c r="B15" s="43"/>
      <c r="C15" s="287" t="s">
        <v>1573</v>
      </c>
      <c r="D15" s="288" t="s">
        <v>1574</v>
      </c>
      <c r="E15" s="289" t="s">
        <v>1</v>
      </c>
      <c r="F15" s="290">
        <v>118.935</v>
      </c>
      <c r="G15" s="37"/>
      <c r="H15" s="43"/>
    </row>
    <row r="16" s="2" customFormat="1" ht="7.44" customHeight="1">
      <c r="A16" s="37"/>
      <c r="B16" s="178"/>
      <c r="C16" s="179"/>
      <c r="D16" s="179"/>
      <c r="E16" s="179"/>
      <c r="F16" s="179"/>
      <c r="G16" s="179"/>
      <c r="H16" s="43"/>
    </row>
    <row r="17" s="2" customFormat="1">
      <c r="A17" s="37"/>
      <c r="B17" s="37"/>
      <c r="C17" s="37"/>
      <c r="D17" s="37"/>
      <c r="E17" s="37"/>
      <c r="F17" s="37"/>
      <c r="G17" s="37"/>
      <c r="H17" s="37"/>
    </row>
  </sheetData>
  <sheetProtection sheet="1" formatColumns="0" formatRows="0" objects="1" scenarios="1" spinCount="100000" saltValue="PdWFuB+H0H8+ZUyuOUkWgfVckzMzu1lzLni7z16jW+8JMxv3zDnaKzQ32p8mquLwiAjBAqj0m9bmB7YIZQ/JyA==" hashValue="44SddczHhYPuPTxnIfaW0N5lKTFDf8q0eH76FjyL9d5hi0m4LH/HMJhkXyUfC7zMD+ZcC5inbae5P33kDoYZa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Avuk</dc:creator>
  <cp:lastModifiedBy>Marek Avuk</cp:lastModifiedBy>
  <dcterms:created xsi:type="dcterms:W3CDTF">2023-01-11T12:57:22Z</dcterms:created>
  <dcterms:modified xsi:type="dcterms:W3CDTF">2023-01-11T12:57:30Z</dcterms:modified>
</cp:coreProperties>
</file>