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S:\k-29_Martin Norek\"/>
    </mc:Choice>
  </mc:AlternateContent>
  <bookViews>
    <workbookView xWindow="0" yWindow="0" windowWidth="0" windowHeight="0"/>
  </bookViews>
  <sheets>
    <sheet name="Rekapitulace stavby" sheetId="1" r:id="rId1"/>
    <sheet name="VRN - Vedlejší a ostatní ..." sheetId="2" r:id="rId2"/>
    <sheet name="01-00 - Bourání" sheetId="3" r:id="rId3"/>
    <sheet name="01-01 - Návrh" sheetId="4" r:id="rId4"/>
    <sheet name="01-02 - Zařízení silnopro..." sheetId="5" r:id="rId5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'VRN - Vedlejší a ostatní ...'!$C$121:$K$148</definedName>
    <definedName name="_xlnm.Print_Area" localSheetId="1">'VRN - Vedlejší a ostatní ...'!$C$4:$J$76,'VRN - Vedlejší a ostatní ...'!$C$82:$J$101,'VRN - Vedlejší a ostatní ...'!$C$107:$K$148</definedName>
    <definedName name="_xlnm.Print_Titles" localSheetId="1">'VRN - Vedlejší a ostatní ...'!$121:$121</definedName>
    <definedName name="_xlnm._FilterDatabase" localSheetId="2" hidden="1">'01-00 - Bourání'!$C$134:$K$507</definedName>
    <definedName name="_xlnm.Print_Area" localSheetId="2">'01-00 - Bourání'!$C$4:$J$76,'01-00 - Bourání'!$C$82:$J$114,'01-00 - Bourání'!$C$120:$K$507</definedName>
    <definedName name="_xlnm.Print_Titles" localSheetId="2">'01-00 - Bourání'!$134:$134</definedName>
    <definedName name="_xlnm._FilterDatabase" localSheetId="3" hidden="1">'01-01 - Návrh'!$C$136:$K$563</definedName>
    <definedName name="_xlnm.Print_Area" localSheetId="3">'01-01 - Návrh'!$C$4:$J$76,'01-01 - Návrh'!$C$82:$J$116,'01-01 - Návrh'!$C$122:$K$563</definedName>
    <definedName name="_xlnm.Print_Titles" localSheetId="3">'01-01 - Návrh'!$136:$136</definedName>
    <definedName name="_xlnm._FilterDatabase" localSheetId="4" hidden="1">'01-02 - Zařízení silnopro...'!$C$128:$K$200</definedName>
    <definedName name="_xlnm.Print_Area" localSheetId="4">'01-02 - Zařízení silnopro...'!$C$4:$J$76,'01-02 - Zařízení silnopro...'!$C$82:$J$108,'01-02 - Zařízení silnopro...'!$C$114:$K$200</definedName>
    <definedName name="_xlnm.Print_Titles" localSheetId="4">'01-02 - Zařízení silnopro...'!$128:$128</definedName>
  </definedNames>
  <calcPr/>
</workbook>
</file>

<file path=xl/calcChain.xml><?xml version="1.0" encoding="utf-8"?>
<calcChain xmlns="http://schemas.openxmlformats.org/spreadsheetml/2006/main">
  <c i="5" l="1" r="J130"/>
  <c r="J39"/>
  <c r="J38"/>
  <c i="1" r="AY100"/>
  <c i="5" r="J37"/>
  <c i="1" r="AX100"/>
  <c i="5" r="BI199"/>
  <c r="BH199"/>
  <c r="BG199"/>
  <c r="BE199"/>
  <c r="T199"/>
  <c r="R199"/>
  <c r="P199"/>
  <c r="BI197"/>
  <c r="BH197"/>
  <c r="BG197"/>
  <c r="BE197"/>
  <c r="T197"/>
  <c r="R197"/>
  <c r="P197"/>
  <c r="BI195"/>
  <c r="BH195"/>
  <c r="BG195"/>
  <c r="BE195"/>
  <c r="T195"/>
  <c r="R195"/>
  <c r="P195"/>
  <c r="BI192"/>
  <c r="BH192"/>
  <c r="BG192"/>
  <c r="BE192"/>
  <c r="T192"/>
  <c r="T191"/>
  <c r="R192"/>
  <c r="R191"/>
  <c r="P192"/>
  <c r="P191"/>
  <c r="BI189"/>
  <c r="BH189"/>
  <c r="BG189"/>
  <c r="BE189"/>
  <c r="T189"/>
  <c r="T188"/>
  <c r="R189"/>
  <c r="R188"/>
  <c r="P189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0"/>
  <c r="BH140"/>
  <c r="BG140"/>
  <c r="BE140"/>
  <c r="T140"/>
  <c r="T139"/>
  <c r="R140"/>
  <c r="R139"/>
  <c r="P140"/>
  <c r="P139"/>
  <c r="BI137"/>
  <c r="BH137"/>
  <c r="BG137"/>
  <c r="BE137"/>
  <c r="T137"/>
  <c r="R137"/>
  <c r="P137"/>
  <c r="BI135"/>
  <c r="BH135"/>
  <c r="BG135"/>
  <c r="BE135"/>
  <c r="T135"/>
  <c r="R135"/>
  <c r="P135"/>
  <c r="BI132"/>
  <c r="BH132"/>
  <c r="BG132"/>
  <c r="BE132"/>
  <c r="T132"/>
  <c r="T131"/>
  <c r="R132"/>
  <c r="R131"/>
  <c r="P132"/>
  <c r="P131"/>
  <c r="J99"/>
  <c r="J125"/>
  <c r="F125"/>
  <c r="F123"/>
  <c r="E121"/>
  <c r="J93"/>
  <c r="F93"/>
  <c r="F91"/>
  <c r="E89"/>
  <c r="J26"/>
  <c r="E26"/>
  <c r="J126"/>
  <c r="J25"/>
  <c r="J20"/>
  <c r="E20"/>
  <c r="F94"/>
  <c r="J19"/>
  <c r="J14"/>
  <c r="J123"/>
  <c r="E7"/>
  <c r="E117"/>
  <c i="4" r="J39"/>
  <c r="J38"/>
  <c i="1" r="AY99"/>
  <c i="4" r="J37"/>
  <c i="1" r="AX99"/>
  <c i="4" r="BI561"/>
  <c r="BH561"/>
  <c r="BG561"/>
  <c r="BE561"/>
  <c r="T561"/>
  <c r="R561"/>
  <c r="P561"/>
  <c r="BI554"/>
  <c r="BH554"/>
  <c r="BG554"/>
  <c r="BE554"/>
  <c r="T554"/>
  <c r="R554"/>
  <c r="P554"/>
  <c r="BI550"/>
  <c r="BH550"/>
  <c r="BG550"/>
  <c r="BE550"/>
  <c r="T550"/>
  <c r="R550"/>
  <c r="P550"/>
  <c r="BI547"/>
  <c r="BH547"/>
  <c r="BG547"/>
  <c r="BE547"/>
  <c r="T547"/>
  <c r="R547"/>
  <c r="P547"/>
  <c r="BI544"/>
  <c r="BH544"/>
  <c r="BG544"/>
  <c r="BE544"/>
  <c r="T544"/>
  <c r="R544"/>
  <c r="P544"/>
  <c r="BI541"/>
  <c r="BH541"/>
  <c r="BG541"/>
  <c r="BE541"/>
  <c r="T541"/>
  <c r="R541"/>
  <c r="P541"/>
  <c r="BI538"/>
  <c r="BH538"/>
  <c r="BG538"/>
  <c r="BE538"/>
  <c r="T538"/>
  <c r="R538"/>
  <c r="P538"/>
  <c r="BI532"/>
  <c r="BH532"/>
  <c r="BG532"/>
  <c r="BE532"/>
  <c r="T532"/>
  <c r="R532"/>
  <c r="P532"/>
  <c r="BI529"/>
  <c r="BH529"/>
  <c r="BG529"/>
  <c r="BE529"/>
  <c r="T529"/>
  <c r="R529"/>
  <c r="P529"/>
  <c r="BI523"/>
  <c r="BH523"/>
  <c r="BG523"/>
  <c r="BE523"/>
  <c r="T523"/>
  <c r="R523"/>
  <c r="P523"/>
  <c r="BI517"/>
  <c r="BH517"/>
  <c r="BG517"/>
  <c r="BE517"/>
  <c r="T517"/>
  <c r="T511"/>
  <c r="R517"/>
  <c r="R511"/>
  <c r="P517"/>
  <c r="P511"/>
  <c r="BI512"/>
  <c r="BH512"/>
  <c r="BG512"/>
  <c r="BE512"/>
  <c r="T512"/>
  <c r="R512"/>
  <c r="P512"/>
  <c r="BI508"/>
  <c r="BH508"/>
  <c r="BG508"/>
  <c r="BE508"/>
  <c r="T508"/>
  <c r="R508"/>
  <c r="P508"/>
  <c r="BI506"/>
  <c r="BH506"/>
  <c r="BG506"/>
  <c r="BE506"/>
  <c r="T506"/>
  <c r="R506"/>
  <c r="P506"/>
  <c r="BI500"/>
  <c r="BH500"/>
  <c r="BG500"/>
  <c r="BE500"/>
  <c r="T500"/>
  <c r="R500"/>
  <c r="P500"/>
  <c r="BI498"/>
  <c r="BH498"/>
  <c r="BG498"/>
  <c r="BE498"/>
  <c r="T498"/>
  <c r="R498"/>
  <c r="P498"/>
  <c r="BI494"/>
  <c r="BH494"/>
  <c r="BG494"/>
  <c r="BE494"/>
  <c r="T494"/>
  <c r="R494"/>
  <c r="P494"/>
  <c r="BI493"/>
  <c r="BH493"/>
  <c r="BG493"/>
  <c r="BE493"/>
  <c r="T493"/>
  <c r="R493"/>
  <c r="P493"/>
  <c r="BI492"/>
  <c r="BH492"/>
  <c r="BG492"/>
  <c r="BE492"/>
  <c r="T492"/>
  <c r="R492"/>
  <c r="P492"/>
  <c r="BI491"/>
  <c r="BH491"/>
  <c r="BG491"/>
  <c r="BE491"/>
  <c r="T491"/>
  <c r="R491"/>
  <c r="P491"/>
  <c r="BI490"/>
  <c r="BH490"/>
  <c r="BG490"/>
  <c r="BE490"/>
  <c r="T490"/>
  <c r="R490"/>
  <c r="P490"/>
  <c r="BI485"/>
  <c r="BH485"/>
  <c r="BG485"/>
  <c r="BE485"/>
  <c r="T485"/>
  <c r="R485"/>
  <c r="P485"/>
  <c r="BI482"/>
  <c r="BH482"/>
  <c r="BG482"/>
  <c r="BE482"/>
  <c r="T482"/>
  <c r="R482"/>
  <c r="P482"/>
  <c r="BI475"/>
  <c r="BH475"/>
  <c r="BG475"/>
  <c r="BE475"/>
  <c r="T475"/>
  <c r="R475"/>
  <c r="P475"/>
  <c r="BI468"/>
  <c r="BH468"/>
  <c r="BG468"/>
  <c r="BE468"/>
  <c r="T468"/>
  <c r="R468"/>
  <c r="P468"/>
  <c r="BI462"/>
  <c r="BH462"/>
  <c r="BG462"/>
  <c r="BE462"/>
  <c r="T462"/>
  <c r="R462"/>
  <c r="P462"/>
  <c r="BI455"/>
  <c r="BH455"/>
  <c r="BG455"/>
  <c r="BE455"/>
  <c r="T455"/>
  <c r="R455"/>
  <c r="P455"/>
  <c r="BI450"/>
  <c r="BH450"/>
  <c r="BG450"/>
  <c r="BE450"/>
  <c r="T450"/>
  <c r="R450"/>
  <c r="P450"/>
  <c r="BI445"/>
  <c r="BH445"/>
  <c r="BG445"/>
  <c r="BE445"/>
  <c r="T445"/>
  <c r="R445"/>
  <c r="P445"/>
  <c r="BI437"/>
  <c r="BH437"/>
  <c r="BG437"/>
  <c r="BE437"/>
  <c r="T437"/>
  <c r="R437"/>
  <c r="P437"/>
  <c r="BI434"/>
  <c r="BH434"/>
  <c r="BG434"/>
  <c r="BE434"/>
  <c r="T434"/>
  <c r="R434"/>
  <c r="P434"/>
  <c r="BI432"/>
  <c r="BH432"/>
  <c r="BG432"/>
  <c r="BE432"/>
  <c r="T432"/>
  <c r="R432"/>
  <c r="P432"/>
  <c r="BI429"/>
  <c r="BH429"/>
  <c r="BG429"/>
  <c r="BE429"/>
  <c r="T429"/>
  <c r="R429"/>
  <c r="P429"/>
  <c r="BI428"/>
  <c r="BH428"/>
  <c r="BG428"/>
  <c r="BE428"/>
  <c r="T428"/>
  <c r="R428"/>
  <c r="P428"/>
  <c r="BI424"/>
  <c r="BH424"/>
  <c r="BG424"/>
  <c r="BE424"/>
  <c r="T424"/>
  <c r="R424"/>
  <c r="P424"/>
  <c r="BI419"/>
  <c r="BH419"/>
  <c r="BG419"/>
  <c r="BE419"/>
  <c r="T419"/>
  <c r="R419"/>
  <c r="P419"/>
  <c r="BI418"/>
  <c r="BH418"/>
  <c r="BG418"/>
  <c r="BE418"/>
  <c r="T418"/>
  <c r="R418"/>
  <c r="P418"/>
  <c r="BI415"/>
  <c r="BH415"/>
  <c r="BG415"/>
  <c r="BE415"/>
  <c r="T415"/>
  <c r="R415"/>
  <c r="P415"/>
  <c r="BI412"/>
  <c r="BH412"/>
  <c r="BG412"/>
  <c r="BE412"/>
  <c r="T412"/>
  <c r="R412"/>
  <c r="P412"/>
  <c r="BI409"/>
  <c r="BH409"/>
  <c r="BG409"/>
  <c r="BE409"/>
  <c r="T409"/>
  <c r="R409"/>
  <c r="P409"/>
  <c r="BI406"/>
  <c r="BH406"/>
  <c r="BG406"/>
  <c r="BE406"/>
  <c r="T406"/>
  <c r="R406"/>
  <c r="P406"/>
  <c r="BI402"/>
  <c r="BH402"/>
  <c r="BG402"/>
  <c r="BE402"/>
  <c r="T402"/>
  <c r="R402"/>
  <c r="P402"/>
  <c r="BI394"/>
  <c r="BH394"/>
  <c r="BG394"/>
  <c r="BE394"/>
  <c r="T394"/>
  <c r="R394"/>
  <c r="P394"/>
  <c r="BI390"/>
  <c r="BH390"/>
  <c r="BG390"/>
  <c r="BE390"/>
  <c r="T390"/>
  <c r="R390"/>
  <c r="P390"/>
  <c r="BI387"/>
  <c r="BH387"/>
  <c r="BG387"/>
  <c r="BE387"/>
  <c r="T387"/>
  <c r="R387"/>
  <c r="P387"/>
  <c r="BI385"/>
  <c r="BH385"/>
  <c r="BG385"/>
  <c r="BE385"/>
  <c r="T385"/>
  <c r="R385"/>
  <c r="P385"/>
  <c r="BI382"/>
  <c r="BH382"/>
  <c r="BG382"/>
  <c r="BE382"/>
  <c r="T382"/>
  <c r="R382"/>
  <c r="P382"/>
  <c r="BI375"/>
  <c r="BH375"/>
  <c r="BG375"/>
  <c r="BE375"/>
  <c r="T375"/>
  <c r="R375"/>
  <c r="P375"/>
  <c r="BI371"/>
  <c r="BH371"/>
  <c r="BG371"/>
  <c r="BE371"/>
  <c r="T371"/>
  <c r="R371"/>
  <c r="P371"/>
  <c r="BI364"/>
  <c r="BH364"/>
  <c r="BG364"/>
  <c r="BE364"/>
  <c r="T364"/>
  <c r="R364"/>
  <c r="P364"/>
  <c r="BI359"/>
  <c r="BH359"/>
  <c r="BG359"/>
  <c r="BE359"/>
  <c r="T359"/>
  <c r="R359"/>
  <c r="P359"/>
  <c r="BI351"/>
  <c r="BH351"/>
  <c r="BG351"/>
  <c r="BE351"/>
  <c r="T351"/>
  <c r="R351"/>
  <c r="P351"/>
  <c r="BI313"/>
  <c r="BH313"/>
  <c r="BG313"/>
  <c r="BE313"/>
  <c r="T313"/>
  <c r="R313"/>
  <c r="P313"/>
  <c r="BI300"/>
  <c r="BH300"/>
  <c r="BG300"/>
  <c r="BE300"/>
  <c r="T300"/>
  <c r="R300"/>
  <c r="P300"/>
  <c r="BI289"/>
  <c r="BH289"/>
  <c r="BG289"/>
  <c r="BE289"/>
  <c r="T289"/>
  <c r="R289"/>
  <c r="P289"/>
  <c r="BI268"/>
  <c r="BH268"/>
  <c r="BG268"/>
  <c r="BE268"/>
  <c r="T268"/>
  <c r="R268"/>
  <c r="P268"/>
  <c r="BI261"/>
  <c r="BH261"/>
  <c r="BG261"/>
  <c r="BE261"/>
  <c r="T261"/>
  <c r="R261"/>
  <c r="P261"/>
  <c r="BI259"/>
  <c r="BH259"/>
  <c r="BG259"/>
  <c r="BE259"/>
  <c r="T259"/>
  <c r="R259"/>
  <c r="P259"/>
  <c r="BI257"/>
  <c r="BH257"/>
  <c r="BG257"/>
  <c r="BE257"/>
  <c r="T257"/>
  <c r="R257"/>
  <c r="P257"/>
  <c r="BI255"/>
  <c r="BH255"/>
  <c r="BG255"/>
  <c r="BE255"/>
  <c r="T255"/>
  <c r="R255"/>
  <c r="P255"/>
  <c r="BI252"/>
  <c r="BH252"/>
  <c r="BG252"/>
  <c r="BE252"/>
  <c r="T252"/>
  <c r="R252"/>
  <c r="P252"/>
  <c r="BI246"/>
  <c r="BH246"/>
  <c r="BG246"/>
  <c r="BE246"/>
  <c r="T246"/>
  <c r="R246"/>
  <c r="P246"/>
  <c r="BI244"/>
  <c r="BH244"/>
  <c r="BG244"/>
  <c r="BE244"/>
  <c r="T244"/>
  <c r="T243"/>
  <c r="R244"/>
  <c r="R243"/>
  <c r="P244"/>
  <c r="P243"/>
  <c r="BI239"/>
  <c r="BH239"/>
  <c r="BG239"/>
  <c r="BE239"/>
  <c r="T239"/>
  <c r="T238"/>
  <c r="R239"/>
  <c r="R238"/>
  <c r="P239"/>
  <c r="P238"/>
  <c r="BI237"/>
  <c r="BH237"/>
  <c r="BG237"/>
  <c r="BE237"/>
  <c r="T237"/>
  <c r="R237"/>
  <c r="P237"/>
  <c r="BI236"/>
  <c r="BH236"/>
  <c r="BG236"/>
  <c r="BE236"/>
  <c r="T236"/>
  <c r="R236"/>
  <c r="P236"/>
  <c r="BI229"/>
  <c r="BH229"/>
  <c r="BG229"/>
  <c r="BE229"/>
  <c r="T229"/>
  <c r="R229"/>
  <c r="P229"/>
  <c r="BI225"/>
  <c r="BH225"/>
  <c r="BG225"/>
  <c r="BE225"/>
  <c r="T225"/>
  <c r="R225"/>
  <c r="P225"/>
  <c r="BI220"/>
  <c r="BH220"/>
  <c r="BG220"/>
  <c r="BE220"/>
  <c r="T220"/>
  <c r="R220"/>
  <c r="P220"/>
  <c r="BI217"/>
  <c r="BH217"/>
  <c r="BG217"/>
  <c r="BE217"/>
  <c r="T217"/>
  <c r="R217"/>
  <c r="P217"/>
  <c r="BI214"/>
  <c r="BH214"/>
  <c r="BG214"/>
  <c r="BE214"/>
  <c r="T214"/>
  <c r="R214"/>
  <c r="P214"/>
  <c r="BI211"/>
  <c r="BH211"/>
  <c r="BG211"/>
  <c r="BE211"/>
  <c r="T211"/>
  <c r="R211"/>
  <c r="P211"/>
  <c r="BI206"/>
  <c r="BH206"/>
  <c r="BG206"/>
  <c r="BE206"/>
  <c r="T206"/>
  <c r="R206"/>
  <c r="P206"/>
  <c r="BI198"/>
  <c r="BH198"/>
  <c r="BG198"/>
  <c r="BE198"/>
  <c r="T198"/>
  <c r="R198"/>
  <c r="P198"/>
  <c r="BI197"/>
  <c r="BH197"/>
  <c r="BG197"/>
  <c r="BE197"/>
  <c r="T197"/>
  <c r="R197"/>
  <c r="P197"/>
  <c r="BI194"/>
  <c r="BH194"/>
  <c r="BG194"/>
  <c r="BE194"/>
  <c r="T194"/>
  <c r="R194"/>
  <c r="P194"/>
  <c r="BI191"/>
  <c r="BH191"/>
  <c r="BG191"/>
  <c r="BE191"/>
  <c r="T191"/>
  <c r="R191"/>
  <c r="P191"/>
  <c r="BI184"/>
  <c r="BH184"/>
  <c r="BG184"/>
  <c r="BE184"/>
  <c r="T184"/>
  <c r="R184"/>
  <c r="P184"/>
  <c r="BI181"/>
  <c r="BH181"/>
  <c r="BG181"/>
  <c r="BE181"/>
  <c r="T181"/>
  <c r="R181"/>
  <c r="P181"/>
  <c r="BI178"/>
  <c r="BH178"/>
  <c r="BG178"/>
  <c r="BE178"/>
  <c r="T178"/>
  <c r="R178"/>
  <c r="P178"/>
  <c r="BI175"/>
  <c r="BH175"/>
  <c r="BG175"/>
  <c r="BE175"/>
  <c r="T175"/>
  <c r="R175"/>
  <c r="P175"/>
  <c r="BI167"/>
  <c r="BH167"/>
  <c r="BG167"/>
  <c r="BE167"/>
  <c r="T167"/>
  <c r="R167"/>
  <c r="P167"/>
  <c r="BI163"/>
  <c r="BH163"/>
  <c r="BG163"/>
  <c r="BE163"/>
  <c r="T163"/>
  <c r="R163"/>
  <c r="P163"/>
  <c r="BI158"/>
  <c r="BH158"/>
  <c r="BG158"/>
  <c r="BE158"/>
  <c r="T158"/>
  <c r="R158"/>
  <c r="P158"/>
  <c r="BI155"/>
  <c r="BH155"/>
  <c r="BG155"/>
  <c r="BE155"/>
  <c r="T155"/>
  <c r="R155"/>
  <c r="P155"/>
  <c r="BI148"/>
  <c r="BH148"/>
  <c r="BG148"/>
  <c r="BE148"/>
  <c r="T148"/>
  <c r="R148"/>
  <c r="P148"/>
  <c r="BI140"/>
  <c r="BH140"/>
  <c r="BG140"/>
  <c r="BE140"/>
  <c r="T140"/>
  <c r="T139"/>
  <c r="R140"/>
  <c r="R139"/>
  <c r="P140"/>
  <c r="P139"/>
  <c r="J133"/>
  <c r="F133"/>
  <c r="F131"/>
  <c r="E129"/>
  <c r="J93"/>
  <c r="F93"/>
  <c r="F91"/>
  <c r="E89"/>
  <c r="J26"/>
  <c r="E26"/>
  <c r="J94"/>
  <c r="J25"/>
  <c r="J20"/>
  <c r="E20"/>
  <c r="F134"/>
  <c r="J19"/>
  <c r="J14"/>
  <c r="J91"/>
  <c r="E7"/>
  <c r="E125"/>
  <c i="3" r="J39"/>
  <c r="J38"/>
  <c i="1" r="AY98"/>
  <c i="3" r="J37"/>
  <c i="1" r="AX98"/>
  <c i="3" r="BI500"/>
  <c r="BH500"/>
  <c r="BG500"/>
  <c r="BE500"/>
  <c r="T500"/>
  <c r="T499"/>
  <c r="R500"/>
  <c r="R499"/>
  <c r="P500"/>
  <c r="P499"/>
  <c r="BI492"/>
  <c r="BH492"/>
  <c r="BG492"/>
  <c r="BE492"/>
  <c r="T492"/>
  <c r="T484"/>
  <c r="R492"/>
  <c r="R484"/>
  <c r="P492"/>
  <c r="P484"/>
  <c r="BI485"/>
  <c r="BH485"/>
  <c r="BG485"/>
  <c r="BE485"/>
  <c r="T485"/>
  <c r="R485"/>
  <c r="P485"/>
  <c r="BI479"/>
  <c r="BH479"/>
  <c r="BG479"/>
  <c r="BE479"/>
  <c r="T479"/>
  <c r="R479"/>
  <c r="P479"/>
  <c r="BI472"/>
  <c r="BH472"/>
  <c r="BG472"/>
  <c r="BE472"/>
  <c r="T472"/>
  <c r="R472"/>
  <c r="P472"/>
  <c r="BI469"/>
  <c r="BH469"/>
  <c r="BG469"/>
  <c r="BE469"/>
  <c r="T469"/>
  <c r="R469"/>
  <c r="P469"/>
  <c r="BI466"/>
  <c r="BH466"/>
  <c r="BG466"/>
  <c r="BE466"/>
  <c r="T466"/>
  <c r="R466"/>
  <c r="P466"/>
  <c r="BI463"/>
  <c r="BH463"/>
  <c r="BG463"/>
  <c r="BE463"/>
  <c r="T463"/>
  <c r="R463"/>
  <c r="P463"/>
  <c r="BI460"/>
  <c r="BH460"/>
  <c r="BG460"/>
  <c r="BE460"/>
  <c r="T460"/>
  <c r="R460"/>
  <c r="P460"/>
  <c r="BI453"/>
  <c r="BH453"/>
  <c r="BG453"/>
  <c r="BE453"/>
  <c r="T453"/>
  <c r="R453"/>
  <c r="P453"/>
  <c r="BI445"/>
  <c r="BH445"/>
  <c r="BG445"/>
  <c r="BE445"/>
  <c r="T445"/>
  <c r="R445"/>
  <c r="P445"/>
  <c r="BI438"/>
  <c r="BH438"/>
  <c r="BG438"/>
  <c r="BE438"/>
  <c r="T438"/>
  <c r="R438"/>
  <c r="P438"/>
  <c r="BI431"/>
  <c r="BH431"/>
  <c r="BG431"/>
  <c r="BE431"/>
  <c r="T431"/>
  <c r="R431"/>
  <c r="P431"/>
  <c r="BI424"/>
  <c r="BH424"/>
  <c r="BG424"/>
  <c r="BE424"/>
  <c r="T424"/>
  <c r="R424"/>
  <c r="P424"/>
  <c r="BI416"/>
  <c r="BH416"/>
  <c r="BG416"/>
  <c r="BE416"/>
  <c r="T416"/>
  <c r="R416"/>
  <c r="P416"/>
  <c r="BI408"/>
  <c r="BH408"/>
  <c r="BG408"/>
  <c r="BE408"/>
  <c r="T408"/>
  <c r="R408"/>
  <c r="P408"/>
  <c r="BI401"/>
  <c r="BH401"/>
  <c r="BG401"/>
  <c r="BE401"/>
  <c r="T401"/>
  <c r="R401"/>
  <c r="P401"/>
  <c r="BI394"/>
  <c r="BH394"/>
  <c r="BG394"/>
  <c r="BE394"/>
  <c r="T394"/>
  <c r="R394"/>
  <c r="P394"/>
  <c r="BI387"/>
  <c r="BH387"/>
  <c r="BG387"/>
  <c r="BE387"/>
  <c r="T387"/>
  <c r="R387"/>
  <c r="P387"/>
  <c r="BI380"/>
  <c r="BH380"/>
  <c r="BG380"/>
  <c r="BE380"/>
  <c r="T380"/>
  <c r="R380"/>
  <c r="P380"/>
  <c r="BI372"/>
  <c r="BH372"/>
  <c r="BG372"/>
  <c r="BE372"/>
  <c r="T372"/>
  <c r="R372"/>
  <c r="P372"/>
  <c r="BI363"/>
  <c r="BH363"/>
  <c r="BG363"/>
  <c r="BE363"/>
  <c r="T363"/>
  <c r="R363"/>
  <c r="P363"/>
  <c r="BI348"/>
  <c r="BH348"/>
  <c r="BG348"/>
  <c r="BE348"/>
  <c r="T348"/>
  <c r="R348"/>
  <c r="P348"/>
  <c r="BI339"/>
  <c r="BH339"/>
  <c r="BG339"/>
  <c r="BE339"/>
  <c r="T339"/>
  <c r="R339"/>
  <c r="P339"/>
  <c r="BI320"/>
  <c r="BH320"/>
  <c r="BG320"/>
  <c r="BE320"/>
  <c r="T320"/>
  <c r="R320"/>
  <c r="P320"/>
  <c r="BI306"/>
  <c r="BH306"/>
  <c r="BG306"/>
  <c r="BE306"/>
  <c r="T306"/>
  <c r="R306"/>
  <c r="P306"/>
  <c r="BI300"/>
  <c r="BH300"/>
  <c r="BG300"/>
  <c r="BE300"/>
  <c r="T300"/>
  <c r="R300"/>
  <c r="P300"/>
  <c r="BI298"/>
  <c r="BH298"/>
  <c r="BG298"/>
  <c r="BE298"/>
  <c r="T298"/>
  <c r="T297"/>
  <c r="R298"/>
  <c r="R297"/>
  <c r="P298"/>
  <c r="P297"/>
  <c r="BI290"/>
  <c r="BH290"/>
  <c r="BG290"/>
  <c r="BE290"/>
  <c r="T290"/>
  <c r="T282"/>
  <c r="R290"/>
  <c r="R282"/>
  <c r="P290"/>
  <c r="P282"/>
  <c r="BI283"/>
  <c r="BH283"/>
  <c r="BG283"/>
  <c r="BE283"/>
  <c r="T283"/>
  <c r="R283"/>
  <c r="P283"/>
  <c r="BI278"/>
  <c r="BH278"/>
  <c r="BG278"/>
  <c r="BE278"/>
  <c r="T278"/>
  <c r="T277"/>
  <c r="R278"/>
  <c r="R277"/>
  <c r="P278"/>
  <c r="P277"/>
  <c r="BI271"/>
  <c r="BH271"/>
  <c r="BG271"/>
  <c r="BE271"/>
  <c r="T271"/>
  <c r="R271"/>
  <c r="P271"/>
  <c r="BI268"/>
  <c r="BH268"/>
  <c r="BG268"/>
  <c r="BE268"/>
  <c r="T268"/>
  <c r="R268"/>
  <c r="P268"/>
  <c r="BI261"/>
  <c r="BH261"/>
  <c r="BG261"/>
  <c r="BE261"/>
  <c r="T261"/>
  <c r="R261"/>
  <c r="P261"/>
  <c r="BI258"/>
  <c r="BH258"/>
  <c r="BG258"/>
  <c r="BE258"/>
  <c r="T258"/>
  <c r="R258"/>
  <c r="P258"/>
  <c r="BI255"/>
  <c r="BH255"/>
  <c r="BG255"/>
  <c r="BE255"/>
  <c r="T255"/>
  <c r="R255"/>
  <c r="P255"/>
  <c r="BI250"/>
  <c r="BH250"/>
  <c r="BG250"/>
  <c r="BE250"/>
  <c r="T250"/>
  <c r="R250"/>
  <c r="P250"/>
  <c r="BI245"/>
  <c r="BH245"/>
  <c r="BG245"/>
  <c r="BE245"/>
  <c r="T245"/>
  <c r="R245"/>
  <c r="P245"/>
  <c r="BI242"/>
  <c r="BH242"/>
  <c r="BG242"/>
  <c r="BE242"/>
  <c r="T242"/>
  <c r="R242"/>
  <c r="P242"/>
  <c r="BI234"/>
  <c r="BH234"/>
  <c r="BG234"/>
  <c r="BE234"/>
  <c r="T234"/>
  <c r="R234"/>
  <c r="P234"/>
  <c r="BI227"/>
  <c r="BH227"/>
  <c r="BG227"/>
  <c r="BE227"/>
  <c r="T227"/>
  <c r="R227"/>
  <c r="P227"/>
  <c r="BI219"/>
  <c r="BH219"/>
  <c r="BG219"/>
  <c r="BE219"/>
  <c r="T219"/>
  <c r="R219"/>
  <c r="P219"/>
  <c r="BI212"/>
  <c r="BH212"/>
  <c r="BG212"/>
  <c r="BE212"/>
  <c r="T212"/>
  <c r="R212"/>
  <c r="P212"/>
  <c r="BI205"/>
  <c r="BH205"/>
  <c r="BG205"/>
  <c r="BE205"/>
  <c r="T205"/>
  <c r="R205"/>
  <c r="P205"/>
  <c r="BI198"/>
  <c r="BH198"/>
  <c r="BG198"/>
  <c r="BE198"/>
  <c r="T198"/>
  <c r="R198"/>
  <c r="P198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1"/>
  <c r="BH181"/>
  <c r="BG181"/>
  <c r="BE181"/>
  <c r="T181"/>
  <c r="R181"/>
  <c r="P181"/>
  <c r="BI176"/>
  <c r="BH176"/>
  <c r="BG176"/>
  <c r="BE176"/>
  <c r="T176"/>
  <c r="R176"/>
  <c r="P176"/>
  <c r="BI171"/>
  <c r="BH171"/>
  <c r="BG171"/>
  <c r="BE171"/>
  <c r="T171"/>
  <c r="R171"/>
  <c r="P171"/>
  <c r="BI168"/>
  <c r="BH168"/>
  <c r="BG168"/>
  <c r="BE168"/>
  <c r="T168"/>
  <c r="R168"/>
  <c r="P168"/>
  <c r="BI165"/>
  <c r="BH165"/>
  <c r="BG165"/>
  <c r="BE165"/>
  <c r="T165"/>
  <c r="R165"/>
  <c r="P165"/>
  <c r="BI160"/>
  <c r="BH160"/>
  <c r="BG160"/>
  <c r="BE160"/>
  <c r="T160"/>
  <c r="R160"/>
  <c r="P160"/>
  <c r="BI153"/>
  <c r="BH153"/>
  <c r="BG153"/>
  <c r="BE153"/>
  <c r="T153"/>
  <c r="R153"/>
  <c r="P153"/>
  <c r="BI144"/>
  <c r="BH144"/>
  <c r="BG144"/>
  <c r="BE144"/>
  <c r="T144"/>
  <c r="R144"/>
  <c r="P144"/>
  <c r="BI141"/>
  <c r="BH141"/>
  <c r="BG141"/>
  <c r="BE141"/>
  <c r="T141"/>
  <c r="R141"/>
  <c r="P141"/>
  <c r="BI138"/>
  <c r="BH138"/>
  <c r="BG138"/>
  <c r="BE138"/>
  <c r="T138"/>
  <c r="R138"/>
  <c r="P138"/>
  <c r="J131"/>
  <c r="F131"/>
  <c r="F129"/>
  <c r="E127"/>
  <c r="J93"/>
  <c r="F93"/>
  <c r="F91"/>
  <c r="E89"/>
  <c r="J26"/>
  <c r="E26"/>
  <c r="J94"/>
  <c r="J25"/>
  <c r="J20"/>
  <c r="E20"/>
  <c r="F94"/>
  <c r="J19"/>
  <c r="J14"/>
  <c r="J91"/>
  <c r="E7"/>
  <c r="E85"/>
  <c i="1" r="AY96"/>
  <c i="2" r="J39"/>
  <c r="J38"/>
  <c r="J37"/>
  <c i="1" r="AX96"/>
  <c i="2"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1"/>
  <c r="BH131"/>
  <c r="BG131"/>
  <c r="BE131"/>
  <c r="T131"/>
  <c r="R131"/>
  <c r="P131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J118"/>
  <c r="F118"/>
  <c r="F116"/>
  <c r="E114"/>
  <c r="J93"/>
  <c r="F93"/>
  <c r="F91"/>
  <c r="E89"/>
  <c r="J26"/>
  <c r="E26"/>
  <c r="J119"/>
  <c r="J25"/>
  <c r="J20"/>
  <c r="E20"/>
  <c r="F119"/>
  <c r="J19"/>
  <c r="J14"/>
  <c r="J116"/>
  <c r="E7"/>
  <c r="E110"/>
  <c i="1" r="L90"/>
  <c r="AM90"/>
  <c r="AM89"/>
  <c r="L89"/>
  <c r="AM87"/>
  <c r="L87"/>
  <c r="L85"/>
  <c r="L84"/>
  <c i="4" r="J246"/>
  <c r="J490"/>
  <c r="BK561"/>
  <c r="J359"/>
  <c r="J547"/>
  <c r="J261"/>
  <c r="J255"/>
  <c r="J181"/>
  <c r="J148"/>
  <c r="BK229"/>
  <c r="BK437"/>
  <c i="5" r="BK184"/>
  <c i="2" r="J135"/>
  <c r="J127"/>
  <c i="3" r="J138"/>
  <c i="4" r="J236"/>
  <c r="BK375"/>
  <c i="2" r="J147"/>
  <c r="J133"/>
  <c r="BK147"/>
  <c i="3" r="BK469"/>
  <c r="BK394"/>
  <c i="4" r="BK387"/>
  <c r="BK184"/>
  <c r="J475"/>
  <c r="BK191"/>
  <c r="J191"/>
  <c i="5" r="BK186"/>
  <c r="J161"/>
  <c r="BK161"/>
  <c r="J178"/>
  <c r="J176"/>
  <c r="BK149"/>
  <c r="J157"/>
  <c i="4" r="BK445"/>
  <c r="J529"/>
  <c r="J197"/>
  <c r="J434"/>
  <c r="BK268"/>
  <c r="BK239"/>
  <c r="J508"/>
  <c r="J198"/>
  <c r="J402"/>
  <c r="J550"/>
  <c r="BK382"/>
  <c r="J259"/>
  <c r="BK485"/>
  <c r="BK494"/>
  <c i="5" r="J147"/>
  <c r="BK189"/>
  <c r="BK145"/>
  <c r="BK164"/>
  <c i="2" r="J141"/>
  <c r="BK135"/>
  <c r="J129"/>
  <c r="F39"/>
  <c i="3" r="BK168"/>
  <c r="BK268"/>
  <c r="BK205"/>
  <c r="BK242"/>
  <c r="BK363"/>
  <c r="J394"/>
  <c r="J234"/>
  <c r="BK485"/>
  <c r="J472"/>
  <c r="BK153"/>
  <c r="J492"/>
  <c r="BK445"/>
  <c r="BK160"/>
  <c i="4" r="BK415"/>
  <c r="BK206"/>
  <c r="J523"/>
  <c r="BK432"/>
  <c r="BK385"/>
  <c r="J155"/>
  <c r="J415"/>
  <c r="BK198"/>
  <c r="BK211"/>
  <c r="BK468"/>
  <c r="BK538"/>
  <c r="BK351"/>
  <c r="J538"/>
  <c r="BK550"/>
  <c r="J450"/>
  <c r="J390"/>
  <c r="J268"/>
  <c r="J217"/>
  <c r="J206"/>
  <c i="5" r="J159"/>
  <c r="BK153"/>
  <c r="BK140"/>
  <c r="BK166"/>
  <c r="J168"/>
  <c r="BK192"/>
  <c i="3" r="J372"/>
  <c r="J453"/>
  <c r="BK258"/>
  <c r="BK306"/>
  <c r="BK198"/>
  <c i="4" r="J492"/>
  <c r="J517"/>
  <c r="BK434"/>
  <c r="J184"/>
  <c r="J412"/>
  <c r="J252"/>
  <c r="BK236"/>
  <c r="BK244"/>
  <c r="BK300"/>
  <c i="5" r="BK199"/>
  <c r="BK180"/>
  <c r="BK151"/>
  <c r="J143"/>
  <c i="2" r="BK139"/>
  <c r="BK127"/>
  <c i="3" r="J144"/>
  <c r="J339"/>
  <c r="J300"/>
  <c r="BK387"/>
  <c r="BK348"/>
  <c r="BK261"/>
  <c r="BK463"/>
  <c r="J188"/>
  <c r="BK431"/>
  <c i="4" r="BK532"/>
  <c r="BK313"/>
  <c r="BK163"/>
  <c r="J382"/>
  <c r="BK462"/>
  <c r="BK541"/>
  <c r="BK455"/>
  <c r="BK406"/>
  <c r="BK155"/>
  <c i="5" r="BK197"/>
  <c r="J172"/>
  <c r="BK147"/>
  <c r="J189"/>
  <c r="J140"/>
  <c i="2" r="BK143"/>
  <c r="BK129"/>
  <c i="3" r="J160"/>
  <c r="BK300"/>
  <c r="J245"/>
  <c r="BK438"/>
  <c r="BK424"/>
  <c r="BK460"/>
  <c r="BK138"/>
  <c r="BK320"/>
  <c r="J485"/>
  <c r="BK176"/>
  <c i="4" r="BK402"/>
  <c r="J300"/>
  <c r="BK418"/>
  <c r="BK517"/>
  <c r="J424"/>
  <c r="BK181"/>
  <c r="J445"/>
  <c r="J512"/>
  <c r="BK359"/>
  <c r="BK246"/>
  <c i="5" r="J195"/>
  <c i="1" r="AS95"/>
  <c i="4" r="J500"/>
  <c r="BK261"/>
  <c r="BK450"/>
  <c r="BK197"/>
  <c r="J493"/>
  <c r="J428"/>
  <c r="BK490"/>
  <c r="BK419"/>
  <c r="BK255"/>
  <c r="BK364"/>
  <c r="BK512"/>
  <c r="BK148"/>
  <c r="BK491"/>
  <c r="BK220"/>
  <c r="BK428"/>
  <c r="J257"/>
  <c r="BK259"/>
  <c r="J244"/>
  <c r="BK257"/>
  <c r="BK140"/>
  <c i="5" r="BK168"/>
  <c r="BK178"/>
  <c r="BK170"/>
  <c i="2" r="J139"/>
  <c r="J143"/>
  <c i="3" r="BK416"/>
  <c r="J198"/>
  <c r="BK339"/>
  <c r="BK144"/>
  <c r="J191"/>
  <c r="J212"/>
  <c r="BK245"/>
  <c r="J479"/>
  <c r="BK191"/>
  <c r="J469"/>
  <c r="J438"/>
  <c i="4" r="J409"/>
  <c r="BK194"/>
  <c r="BK475"/>
  <c r="J406"/>
  <c r="BK508"/>
  <c r="J194"/>
  <c r="BK554"/>
  <c r="BK178"/>
  <c r="J561"/>
  <c r="J167"/>
  <c i="5" r="BK174"/>
  <c r="BK159"/>
  <c i="2" r="BK141"/>
  <c i="3" r="J424"/>
  <c r="J348"/>
  <c r="BK189"/>
  <c r="BK255"/>
  <c r="J176"/>
  <c r="J250"/>
  <c r="BK212"/>
  <c r="J283"/>
  <c r="BK380"/>
  <c r="J168"/>
  <c r="J320"/>
  <c r="BK181"/>
  <c r="BK472"/>
  <c r="J171"/>
  <c i="4" r="J419"/>
  <c r="J394"/>
  <c r="J175"/>
  <c r="BK390"/>
  <c r="BK252"/>
  <c r="J418"/>
  <c r="BK371"/>
  <c r="BK289"/>
  <c r="J158"/>
  <c i="5" r="J174"/>
  <c r="J180"/>
  <c r="J197"/>
  <c r="BK155"/>
  <c r="J153"/>
  <c r="J186"/>
  <c r="J149"/>
  <c r="J155"/>
  <c r="BK132"/>
  <c i="3" r="J463"/>
  <c r="J363"/>
  <c i="4" r="BK429"/>
  <c r="J163"/>
  <c r="BK225"/>
  <c r="J498"/>
  <c r="J429"/>
  <c r="J371"/>
  <c i="5" r="BK135"/>
  <c i="1" r="AS97"/>
  <c i="2" r="BK133"/>
  <c r="J125"/>
  <c r="F37"/>
  <c i="3" r="J408"/>
  <c r="J258"/>
  <c r="J255"/>
  <c r="BK492"/>
  <c r="J219"/>
  <c r="BK500"/>
  <c r="J416"/>
  <c i="4" r="BK506"/>
  <c r="BK237"/>
  <c r="J229"/>
  <c r="J506"/>
  <c r="BK492"/>
  <c r="BK175"/>
  <c r="J455"/>
  <c r="J364"/>
  <c r="J387"/>
  <c r="BK500"/>
  <c r="BK158"/>
  <c i="5" r="J135"/>
  <c r="J164"/>
  <c r="BK137"/>
  <c r="J132"/>
  <c i="2" r="J145"/>
  <c r="BK137"/>
  <c r="J131"/>
  <c r="J35"/>
  <c i="3" r="J205"/>
  <c r="BK466"/>
  <c r="J271"/>
  <c r="BK234"/>
  <c r="BK298"/>
  <c r="BK219"/>
  <c r="J268"/>
  <c r="J431"/>
  <c r="J500"/>
  <c r="J306"/>
  <c r="J261"/>
  <c r="J141"/>
  <c r="J445"/>
  <c r="BK453"/>
  <c i="4" r="J432"/>
  <c r="BK523"/>
  <c r="BK167"/>
  <c r="J468"/>
  <c r="J532"/>
  <c r="J237"/>
  <c r="BK409"/>
  <c r="BK547"/>
  <c r="J544"/>
  <c r="J437"/>
  <c r="J140"/>
  <c r="J482"/>
  <c r="J211"/>
  <c r="J351"/>
  <c i="5" r="J192"/>
  <c r="BK157"/>
  <c i="2" r="F35"/>
  <c i="3" r="BK141"/>
  <c r="J401"/>
  <c r="J298"/>
  <c r="BK165"/>
  <c r="BK290"/>
  <c r="BK171"/>
  <c r="BK227"/>
  <c r="J380"/>
  <c r="J242"/>
  <c r="BK372"/>
  <c r="BK188"/>
  <c r="J278"/>
  <c r="J189"/>
  <c r="BK479"/>
  <c r="BK408"/>
  <c i="4" r="BK498"/>
  <c r="J491"/>
  <c r="J220"/>
  <c r="J494"/>
  <c r="BK529"/>
  <c r="J313"/>
  <c r="BK482"/>
  <c r="BK394"/>
  <c r="J375"/>
  <c r="BK214"/>
  <c r="BK424"/>
  <c r="J554"/>
  <c r="BK412"/>
  <c r="J178"/>
  <c r="BK217"/>
  <c r="J214"/>
  <c r="J239"/>
  <c r="J289"/>
  <c i="5" r="BK172"/>
  <c r="J145"/>
  <c r="J151"/>
  <c r="BK143"/>
  <c r="J199"/>
  <c i="2" r="BK145"/>
  <c r="J137"/>
  <c r="BK131"/>
  <c r="BK125"/>
  <c i="3" r="J466"/>
  <c r="J387"/>
  <c r="BK278"/>
  <c r="BK401"/>
  <c r="J227"/>
  <c r="BK283"/>
  <c r="J181"/>
  <c r="BK250"/>
  <c r="J290"/>
  <c r="J153"/>
  <c r="BK271"/>
  <c r="J165"/>
  <c r="J460"/>
  <c i="4" r="BK493"/>
  <c r="J541"/>
  <c r="BK544"/>
  <c r="J462"/>
  <c r="J385"/>
  <c r="J485"/>
  <c r="J225"/>
  <c i="5" r="BK176"/>
  <c r="BK195"/>
  <c r="J170"/>
  <c r="BK182"/>
  <c r="J166"/>
  <c r="J182"/>
  <c r="J184"/>
  <c r="J137"/>
  <c i="3" l="1" r="T190"/>
  <c i="4" r="P166"/>
  <c r="T205"/>
  <c i="2" r="BK124"/>
  <c r="J124"/>
  <c r="J100"/>
  <c i="3" r="T152"/>
  <c r="T151"/>
  <c r="R299"/>
  <c r="R281"/>
  <c i="4" r="BK147"/>
  <c r="J147"/>
  <c r="J102"/>
  <c r="T245"/>
  <c r="R166"/>
  <c r="P205"/>
  <c r="T228"/>
  <c i="2" r="R124"/>
  <c r="R123"/>
  <c r="R122"/>
  <c i="3" r="R137"/>
  <c r="P379"/>
  <c i="4" r="P245"/>
  <c r="BK497"/>
  <c r="J497"/>
  <c r="J112"/>
  <c r="P522"/>
  <c r="R553"/>
  <c i="3" r="P137"/>
  <c r="R241"/>
  <c r="P452"/>
  <c i="4" r="T166"/>
  <c r="BK205"/>
  <c r="J205"/>
  <c r="J105"/>
  <c r="BK228"/>
  <c r="J228"/>
  <c r="J106"/>
  <c r="R228"/>
  <c i="3" r="R190"/>
  <c r="R452"/>
  <c i="4" r="P147"/>
  <c r="P146"/>
  <c r="R245"/>
  <c r="P497"/>
  <c r="P553"/>
  <c i="3" r="T137"/>
  <c r="T136"/>
  <c r="BK379"/>
  <c r="J379"/>
  <c r="J110"/>
  <c i="4" r="T393"/>
  <c r="R522"/>
  <c i="3" r="T241"/>
  <c r="BK452"/>
  <c r="J452"/>
  <c r="J111"/>
  <c i="4" r="T147"/>
  <c i="2" r="T124"/>
  <c r="T123"/>
  <c r="T122"/>
  <c i="3" r="BK241"/>
  <c r="J241"/>
  <c r="J104"/>
  <c r="BK152"/>
  <c r="J152"/>
  <c r="J102"/>
  <c r="T299"/>
  <c i="4" r="P393"/>
  <c r="BK522"/>
  <c r="J522"/>
  <c r="J114"/>
  <c i="3" r="P152"/>
  <c r="R379"/>
  <c i="4" r="BK245"/>
  <c r="J245"/>
  <c r="J110"/>
  <c r="T497"/>
  <c r="BK553"/>
  <c r="J553"/>
  <c r="J115"/>
  <c i="3" r="R152"/>
  <c r="R151"/>
  <c r="T379"/>
  <c i="4" r="R393"/>
  <c i="3" r="BK190"/>
  <c r="J190"/>
  <c r="J103"/>
  <c r="BK299"/>
  <c i="4" r="R147"/>
  <c r="BK393"/>
  <c r="J393"/>
  <c r="J111"/>
  <c r="R497"/>
  <c r="T522"/>
  <c r="T553"/>
  <c i="3" r="P190"/>
  <c r="P299"/>
  <c r="P281"/>
  <c i="5" r="P134"/>
  <c r="P129"/>
  <c i="1" r="AU100"/>
  <c i="5" r="T134"/>
  <c r="T129"/>
  <c r="BK142"/>
  <c r="J142"/>
  <c r="J103"/>
  <c r="R142"/>
  <c r="BK163"/>
  <c r="J163"/>
  <c r="J104"/>
  <c r="R163"/>
  <c i="2" r="P124"/>
  <c r="P123"/>
  <c r="P122"/>
  <c i="1" r="AU96"/>
  <c i="3" r="BK137"/>
  <c r="J137"/>
  <c r="J100"/>
  <c r="P241"/>
  <c r="T452"/>
  <c i="4" r="BK166"/>
  <c r="J166"/>
  <c r="J103"/>
  <c r="R205"/>
  <c r="R204"/>
  <c r="P228"/>
  <c i="5" r="BK134"/>
  <c r="J134"/>
  <c r="J101"/>
  <c r="R134"/>
  <c r="R129"/>
  <c r="P142"/>
  <c r="T142"/>
  <c r="P163"/>
  <c r="T163"/>
  <c r="BK194"/>
  <c r="J194"/>
  <c r="J107"/>
  <c r="P194"/>
  <c r="R194"/>
  <c r="T194"/>
  <c i="3" r="BK277"/>
  <c r="J277"/>
  <c r="J105"/>
  <c r="BK297"/>
  <c r="J297"/>
  <c r="J108"/>
  <c i="4" r="BK511"/>
  <c r="J511"/>
  <c r="J113"/>
  <c i="3" r="BK282"/>
  <c r="J282"/>
  <c r="J107"/>
  <c i="4" r="BK238"/>
  <c r="J238"/>
  <c r="J107"/>
  <c r="BK139"/>
  <c r="J139"/>
  <c r="J100"/>
  <c i="3" r="BK499"/>
  <c r="J499"/>
  <c r="J113"/>
  <c r="BK484"/>
  <c r="J484"/>
  <c r="J112"/>
  <c i="5" r="BK188"/>
  <c r="J188"/>
  <c r="J105"/>
  <c i="4" r="BK243"/>
  <c r="J243"/>
  <c r="J109"/>
  <c i="5" r="BK131"/>
  <c r="J131"/>
  <c r="J100"/>
  <c r="BK139"/>
  <c r="J139"/>
  <c r="J102"/>
  <c r="BK191"/>
  <c r="J191"/>
  <c r="J106"/>
  <c i="4" r="BK146"/>
  <c r="J146"/>
  <c r="J101"/>
  <c r="BK204"/>
  <c r="J204"/>
  <c r="J104"/>
  <c i="5" r="J91"/>
  <c r="J94"/>
  <c r="BF145"/>
  <c r="BF159"/>
  <c r="BF199"/>
  <c i="4" r="BK138"/>
  <c i="5" r="BF151"/>
  <c r="BF161"/>
  <c r="BF195"/>
  <c r="BF197"/>
  <c r="BF140"/>
  <c r="BF182"/>
  <c r="F126"/>
  <c r="BF147"/>
  <c r="BF178"/>
  <c r="BF184"/>
  <c r="BF189"/>
  <c i="4" r="BK242"/>
  <c r="J242"/>
  <c r="J108"/>
  <c i="5" r="E85"/>
  <c r="BF149"/>
  <c r="BF153"/>
  <c r="BF155"/>
  <c r="BF170"/>
  <c r="BF172"/>
  <c r="BF174"/>
  <c r="BF186"/>
  <c r="BF137"/>
  <c r="BF157"/>
  <c r="BF176"/>
  <c r="BF180"/>
  <c r="BF132"/>
  <c r="BF135"/>
  <c r="BF143"/>
  <c r="BF168"/>
  <c r="BF164"/>
  <c r="BF166"/>
  <c r="BF192"/>
  <c i="4" r="F94"/>
  <c r="J134"/>
  <c r="BF181"/>
  <c r="BF211"/>
  <c r="BF412"/>
  <c r="BF419"/>
  <c r="BF424"/>
  <c r="BF429"/>
  <c r="BF175"/>
  <c r="BF236"/>
  <c r="BF239"/>
  <c r="BF259"/>
  <c r="BF364"/>
  <c r="BF371"/>
  <c r="BF387"/>
  <c r="BF462"/>
  <c r="E85"/>
  <c r="BF198"/>
  <c r="BF220"/>
  <c r="BF385"/>
  <c r="BF492"/>
  <c r="BF246"/>
  <c r="BF252"/>
  <c r="BF255"/>
  <c r="BF289"/>
  <c r="BF300"/>
  <c r="BF313"/>
  <c r="BF406"/>
  <c r="BF409"/>
  <c r="BF512"/>
  <c r="BF390"/>
  <c r="BF394"/>
  <c r="BF437"/>
  <c r="BF475"/>
  <c r="BF544"/>
  <c r="BF547"/>
  <c r="BF206"/>
  <c r="BF217"/>
  <c r="BF244"/>
  <c r="BF432"/>
  <c r="BF493"/>
  <c r="BF148"/>
  <c r="BF197"/>
  <c r="BF214"/>
  <c r="BF450"/>
  <c r="BF554"/>
  <c r="BF184"/>
  <c r="BF225"/>
  <c r="BF428"/>
  <c r="BF538"/>
  <c r="BF541"/>
  <c r="BF550"/>
  <c i="3" r="J299"/>
  <c r="J109"/>
  <c i="4" r="BF229"/>
  <c r="BF382"/>
  <c r="BF445"/>
  <c r="BF498"/>
  <c r="BF561"/>
  <c i="3" r="BK151"/>
  <c r="J151"/>
  <c r="J101"/>
  <c i="4" r="BF167"/>
  <c r="BF257"/>
  <c r="BF351"/>
  <c r="BF375"/>
  <c r="BF402"/>
  <c r="BF491"/>
  <c r="BF494"/>
  <c r="BF523"/>
  <c r="BF140"/>
  <c r="BF158"/>
  <c r="BF163"/>
  <c r="BF178"/>
  <c r="BF194"/>
  <c r="BF359"/>
  <c r="BF415"/>
  <c r="BF418"/>
  <c r="BF500"/>
  <c r="BF490"/>
  <c r="BF508"/>
  <c r="BF506"/>
  <c r="BF529"/>
  <c r="BF532"/>
  <c r="J131"/>
  <c r="BF155"/>
  <c r="BF191"/>
  <c r="BF237"/>
  <c r="BF261"/>
  <c r="BF434"/>
  <c r="BF455"/>
  <c r="BF468"/>
  <c r="BF482"/>
  <c r="BF268"/>
  <c r="BF485"/>
  <c r="BF517"/>
  <c i="3" r="F132"/>
  <c i="2" r="BK123"/>
  <c r="J123"/>
  <c r="J99"/>
  <c i="3" r="J129"/>
  <c r="BF372"/>
  <c r="BF472"/>
  <c r="BF492"/>
  <c r="E123"/>
  <c r="J132"/>
  <c r="BF189"/>
  <c r="BF255"/>
  <c r="BF466"/>
  <c r="BF485"/>
  <c r="BF500"/>
  <c r="BF438"/>
  <c r="BF469"/>
  <c r="BF198"/>
  <c r="BF205"/>
  <c r="BF245"/>
  <c r="BF298"/>
  <c r="BF479"/>
  <c r="BF144"/>
  <c r="BF250"/>
  <c r="BF380"/>
  <c r="BF445"/>
  <c r="BF141"/>
  <c r="BF165"/>
  <c r="BF242"/>
  <c r="BF339"/>
  <c r="BF171"/>
  <c r="BF212"/>
  <c r="BF219"/>
  <c r="BF234"/>
  <c r="BF271"/>
  <c r="BF290"/>
  <c r="BF394"/>
  <c r="BF431"/>
  <c r="BF153"/>
  <c r="BF261"/>
  <c r="BF268"/>
  <c r="BF363"/>
  <c r="BF401"/>
  <c r="BF408"/>
  <c r="BF424"/>
  <c r="BF181"/>
  <c r="BF227"/>
  <c r="BF258"/>
  <c r="BF278"/>
  <c r="BF300"/>
  <c r="BF306"/>
  <c r="BF320"/>
  <c r="BF416"/>
  <c r="BF138"/>
  <c r="BF160"/>
  <c r="BF176"/>
  <c r="BF188"/>
  <c r="BF191"/>
  <c r="BF283"/>
  <c r="BF348"/>
  <c r="BF387"/>
  <c r="BF460"/>
  <c r="BF453"/>
  <c r="BF168"/>
  <c r="BF463"/>
  <c i="2" r="BF147"/>
  <c i="1" r="BD96"/>
  <c i="2" r="E85"/>
  <c r="J91"/>
  <c r="J94"/>
  <c r="F94"/>
  <c r="BF125"/>
  <c r="BF127"/>
  <c r="BF129"/>
  <c r="BF131"/>
  <c r="BF133"/>
  <c r="BF135"/>
  <c r="BF137"/>
  <c r="BF139"/>
  <c r="BF141"/>
  <c r="BF143"/>
  <c i="1" r="AZ96"/>
  <c r="BB96"/>
  <c i="2" r="BF145"/>
  <c i="1" r="AV96"/>
  <c i="2" r="F38"/>
  <c i="5" r="J35"/>
  <c i="1" r="AV100"/>
  <c i="3" r="F35"/>
  <c i="1" r="AZ98"/>
  <c i="3" r="J35"/>
  <c i="1" r="AV98"/>
  <c i="5" r="F39"/>
  <c i="1" r="BD100"/>
  <c i="5" r="F37"/>
  <c i="1" r="BB100"/>
  <c i="5" r="F35"/>
  <c i="1" r="AZ100"/>
  <c r="AU95"/>
  <c i="4" r="F39"/>
  <c i="1" r="BD99"/>
  <c r="AS94"/>
  <c i="4" r="F38"/>
  <c i="1" r="BC99"/>
  <c r="AZ95"/>
  <c r="AV95"/>
  <c i="4" r="F37"/>
  <c i="1" r="BB99"/>
  <c i="3" r="F37"/>
  <c i="1" r="BB98"/>
  <c i="5" r="F38"/>
  <c i="1" r="BC100"/>
  <c i="4" r="J35"/>
  <c i="1" r="AV99"/>
  <c i="3" r="F39"/>
  <c i="1" r="BD98"/>
  <c r="BD95"/>
  <c i="4" r="F35"/>
  <c i="1" r="AZ99"/>
  <c i="3" r="F38"/>
  <c i="1" r="BC98"/>
  <c r="BB95"/>
  <c r="AX95"/>
  <c i="3" l="1" r="T281"/>
  <c r="T135"/>
  <c r="P151"/>
  <c r="P136"/>
  <c r="P135"/>
  <c i="1" r="AU98"/>
  <c i="4" r="R242"/>
  <c r="T146"/>
  <c i="3" r="R136"/>
  <c r="R135"/>
  <c i="4" r="P204"/>
  <c r="P138"/>
  <c r="P137"/>
  <c i="1" r="AU99"/>
  <c i="4" r="T204"/>
  <c r="P242"/>
  <c r="R146"/>
  <c r="R138"/>
  <c r="R137"/>
  <c i="3" r="BK281"/>
  <c r="J281"/>
  <c r="J106"/>
  <c i="4" r="T242"/>
  <c i="1" r="BC96"/>
  <c i="5" r="BK129"/>
  <c r="J129"/>
  <c i="4" r="BK137"/>
  <c r="J137"/>
  <c r="J138"/>
  <c r="J99"/>
  <c i="3" r="BK136"/>
  <c r="J136"/>
  <c r="J99"/>
  <c i="2" r="BK122"/>
  <c r="J122"/>
  <c r="J32"/>
  <c i="1" r="AG96"/>
  <c r="AG95"/>
  <c i="3" r="J36"/>
  <c i="1" r="AW98"/>
  <c r="AT98"/>
  <c i="2" r="F36"/>
  <c i="1" r="BA96"/>
  <c r="BA95"/>
  <c r="AW95"/>
  <c r="AT95"/>
  <c i="4" r="J36"/>
  <c i="1" r="AW99"/>
  <c r="AT99"/>
  <c i="5" r="J32"/>
  <c i="1" r="AG100"/>
  <c i="3" r="F36"/>
  <c i="1" r="BA98"/>
  <c r="BB97"/>
  <c r="AX97"/>
  <c i="5" r="J36"/>
  <c i="1" r="AW100"/>
  <c r="AT100"/>
  <c r="AN100"/>
  <c r="BC95"/>
  <c r="AY95"/>
  <c i="2" r="J36"/>
  <c i="1" r="AW96"/>
  <c r="AT96"/>
  <c i="4" r="F36"/>
  <c i="1" r="BA99"/>
  <c i="4" r="J32"/>
  <c i="1" r="AG99"/>
  <c r="AZ97"/>
  <c r="AV97"/>
  <c i="5" r="F36"/>
  <c i="1" r="BA100"/>
  <c r="BD97"/>
  <c r="BC97"/>
  <c r="AY97"/>
  <c i="4" l="1" r="T138"/>
  <c r="T137"/>
  <c i="5" r="J98"/>
  <c i="1" r="AN99"/>
  <c i="4" r="J98"/>
  <c i="5" r="J41"/>
  <c i="4" r="J41"/>
  <c i="3" r="BK135"/>
  <c r="J135"/>
  <c i="1" r="AN96"/>
  <c i="2" r="J98"/>
  <c r="J41"/>
  <c i="1" r="AN95"/>
  <c r="BD94"/>
  <c r="W33"/>
  <c r="BB94"/>
  <c r="W31"/>
  <c r="BC94"/>
  <c r="W32"/>
  <c r="AU97"/>
  <c r="AU94"/>
  <c r="AZ94"/>
  <c r="W29"/>
  <c i="3" r="J32"/>
  <c i="1" r="AG98"/>
  <c r="AG97"/>
  <c r="AG94"/>
  <c r="AK26"/>
  <c r="BA97"/>
  <c r="AW97"/>
  <c r="AT97"/>
  <c i="3" l="1" r="J41"/>
  <c i="1" r="AN98"/>
  <c i="3" r="J98"/>
  <c i="1" r="AN97"/>
  <c r="AV94"/>
  <c r="AK29"/>
  <c r="AX94"/>
  <c r="BA94"/>
  <c r="W30"/>
  <c r="AY94"/>
  <c l="1"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<sst xmlns="http://schemas.openxmlformats.org/spreadsheetml/2006/main">
  <si>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</si>
  <si>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</si>
  <si>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</si>
  <si>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</si>
  <si>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</si>
  <si>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{f5dbffd9-74b5-43d3-bd39-e5973ba30c47}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</si>
  <si>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</si>
  <si>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</si>
  <si>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</si>
  <si>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</si>
  <si>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</si>
  <si>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</si>
  <si>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</si>
  <si>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</si>
  <si>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24-007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</si>
  <si>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</si>
  <si>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</si>
  <si>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krovu na objektu č.p.1935 v Jihlavě</t>
  </si>
  <si>
    <t>KSO:</t>
  </si>
  <si>
    <t>8035913</t>
  </si>
  <si>
    <t>CC-CZ:</t>
  </si>
  <si>
    <t>Místo:</t>
  </si>
  <si>
    <t>Jihlava, ulice Žižkova</t>
  </si>
  <si>
    <t>Datum:</t>
  </si>
  <si>
    <t>31. 1. 2025</t>
  </si>
  <si>
    <t>Zadavatel:</t>
  </si>
  <si>
    <t>IČ:</t>
  </si>
  <si>
    <t>00286010</t>
  </si>
  <si>
    <t>Statutární město Jihlava</t>
  </si>
  <si>
    <t>DIČ:</t>
  </si>
  <si>
    <t>Uchazeč:</t>
  </si>
  <si>
    <t>Vyplň údaj</t>
  </si>
  <si>
    <t>Projektant:</t>
  </si>
  <si>
    <t>19452748</t>
  </si>
  <si>
    <t>Martin Norek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</si>
  <si>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</si>
  <si>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</si>
  <si>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</si>
  <si>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</si>
  <si>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</si>
  <si>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</si>
  <si>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</si>
  <si>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</si>
  <si>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</si>
  <si>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</si>
  <si>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</si>
  <si>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</si>
  <si>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</si>
  <si>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</si>
  <si>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</si>
  <si>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</si>
  <si>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</si>
  <si>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</si>
  <si>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</si>
  <si>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</si>
  <si>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</si>
  <si>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</si>
  <si>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</si>
  <si>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</si>
  <si>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</si>
  <si>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</si>
  <si>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</si>
  <si>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</si>
  <si>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</si>
  <si>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</si>
  <si>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</si>
  <si>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</si>
  <si>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</si>
  <si>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</si>
  <si>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</si>
  <si>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</si>
  <si>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</si>
  <si>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</si>
  <si>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</si>
  <si>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</si>
  <si>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</si>
  <si>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</si>
  <si>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</si>
  <si>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</si>
  <si>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</si>
  <si>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</si>
  <si>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</si>
  <si>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</si>
  <si>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VRN</t>
  </si>
  <si>
    <t>Vedlejší a ostatní rozpočtové náklady</t>
  </si>
  <si>
    <t>VON</t>
  </si>
  <si>
    <t>1</t>
  </si>
  <si>
    <t>{49f1d07e-09c9-4e63-beb1-f21cf9fd1169}</t>
  </si>
  <si>
    <t>/</t>
  </si>
  <si>
    <t>Soupis</t>
  </si>
  <si>
    <t>2</t>
  </si>
  <si>
    <t>{c65ae764-ef8f-4148-9709-81b29e17e770}</t>
  </si>
  <si>
    <t>SO-01</t>
  </si>
  <si>
    <t xml:space="preserve">Objekt č.p.1965 </t>
  </si>
  <si>
    <t>STA</t>
  </si>
  <si>
    <t>{ae4de465-87e3-476d-8592-590c0ef86f40}</t>
  </si>
  <si>
    <t>01-00</t>
  </si>
  <si>
    <t>Bourání</t>
  </si>
  <si>
    <t>{0952dd91-5124-40c3-a55c-4f0fd0da4ff4}</t>
  </si>
  <si>
    <t>01-01</t>
  </si>
  <si>
    <t>Návrh</t>
  </si>
  <si>
    <t>{189e20b1-da45-4947-9405-8e77dfafb19d}</t>
  </si>
  <si>
    <t>803 59 13</t>
  </si>
  <si>
    <t>01-02</t>
  </si>
  <si>
    <t>Zařízení silnoproudé elektrotechniky</t>
  </si>
  <si>
    <t>{2b487f71-3969-4bf2-b632-ae93eb9306a6}</t>
  </si>
  <si>
    <t>KRYCÍ LIST SOUPISU PRACÍ</t>
  </si>
  <si>
    <t>Objekt:</t>
  </si>
  <si>
    <t>VRN - Vedlejší a ostatní rozpočtové náklady</t>
  </si>
  <si>
    <t>Soupis:</t>
  </si>
  <si>
    <t xml:space="preserve">- U veškerých dodávek a výrobků bude do ceny zahrnuta jejich montáž vč. dodávky potřebného kotvení, doplňkového materiálu, staveništní a mimo staveništní dopravy v případě že tyto činnosti nejsou oceněny v samostatných položkách jednotlivých částí soupisu prací. U vybraných výrobků je nutné do ceny díla zahrnout zpracování dodavatelské případně výrobní dokumentace, dále výrobu prototypů, provádění barevného a materiálového vzorkování apod. 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V případě nejasností u některé z položek uváděných v soupisu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 - Tento soupis prací řeší vedlejší a ostatní náklady dle vyhl. 169/2016Sb. §9 a 10 v tomto jediném společném soupisu pro všechny uváděné stavební, provozní a inženýrské objekty v zakázce, rovněž i pro všechny etapy výstavby. 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</si>
  <si>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</si>
  <si>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</si>
  <si>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</si>
  <si>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</si>
  <si>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</si>
  <si>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</si>
  <si>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 xml:space="preserve">    O02 - Vedlejší a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</si>
  <si>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</si>
  <si>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</si>
  <si>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</si>
  <si>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</si>
  <si>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</si>
  <si>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</si>
  <si>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</si>
  <si>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</si>
  <si>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</si>
  <si>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</si>
  <si>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</si>
  <si>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</si>
  <si>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</si>
  <si>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</si>
  <si>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</si>
  <si>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</si>
  <si>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</si>
  <si>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O02</t>
  </si>
  <si>
    <t>Vedlejší a ostatní náklady</t>
  </si>
  <si>
    <t>K</t>
  </si>
  <si>
    <t>0100</t>
  </si>
  <si>
    <t>Zařízení staveniště</t>
  </si>
  <si>
    <t>kpl</t>
  </si>
  <si>
    <t>1240126341</t>
  </si>
  <si>
    <t>PP</t>
  </si>
  <si>
    <t xml:space="preserve">Veškeré náklady a činnosti související s vybudováním, provozem a likvidací staveniště v rozsahu vyžadujícím řádné provedení  díla.
Stavební zařízení pro sklad, hygienické zázemí a administrativní činnost stavby (stavební buňky dle potřeby stavby).
Zajištění připojení staveniště na elektrickou energii, vodu, odpad a odvodnění staveniště. 
Provádění každodenního hrubého úklidu staveniště a průběžné likvidace vznikajících odpadů oprávněnou osobou. 
Pravidelné čištění a úklid příjezdových a přístupových komunikací.
Oplocení staveniště (trvalé a dočasné). Ostraha staveniště. 
Uvedení ploch dotčených stavbou do původního stavu.</t>
  </si>
  <si>
    <t>0101</t>
  </si>
  <si>
    <t>Bezpečnost a ochrana zdraví při práci (BOZP)</t>
  </si>
  <si>
    <t>1394522077</t>
  </si>
  <si>
    <t>Veškeré prvky zajišťující bezpečnost a ochranu zdraví při práci - dodávka, montáž, údržba, obnova a demontáž.
(trvalé oplocení, mobilní oplocení, výstražné značení, přechody výkopů, atd. ) 
Povinnosti vyplývající z plánu BOZP vč. připomínek příslušných úřadů.</t>
  </si>
  <si>
    <t>3</t>
  </si>
  <si>
    <t>0102</t>
  </si>
  <si>
    <t>Dočasné dopravní opatření</t>
  </si>
  <si>
    <t>-449053838</t>
  </si>
  <si>
    <t>Náklady na vyhotovení návrhu dočasného dopravního značení a zvláštního užívání komunikace, vč. projednání, odsouhlasení s dotčenými orgány a organizacemi a zajištění správních rozhodnutí. 
Dodání dopravních značek a světelné signalizace, jejich rozmístění a přemísťování a jejich údržba v průběhu výstavby včetně následného odstranění, poplatky za správní řízení, splnění podmínek správních rozhodnutí a orgánu DOSS.</t>
  </si>
  <si>
    <t>0105</t>
  </si>
  <si>
    <t>Náklady vyplývající z požadavků DOSS a správců inženýrských sítí.</t>
  </si>
  <si>
    <t>-1334955976</t>
  </si>
  <si>
    <t>Veškeré náklady vyplývající se zajištění plnění požadavků DOSS a správců inženýrských sítí (objednání vytýčení inženýrských sítí, komunikace se správci in. sítí a DOSS dle jejich vyjádření a rozhodnutí - viz. dokladová část, .....) vč. příslušných administratovních úkonů. 
O veškerých úkonech zhotovitele směrem k DOSS a správců inženýrských sítí, bude zhotovitelem informován TDI, TDS a investor.</t>
  </si>
  <si>
    <t>5</t>
  </si>
  <si>
    <t>0301</t>
  </si>
  <si>
    <t xml:space="preserve">Vytýčení stávajících inženýrských sítí </t>
  </si>
  <si>
    <t>1880854393</t>
  </si>
  <si>
    <t>Vytýčení stávajících inženýrských sítí i jejich správci. Bude provedeno vč. stabilizace bodů pro potřeby stavby po celou dobu výstavby.</t>
  </si>
  <si>
    <t>6</t>
  </si>
  <si>
    <t>0401</t>
  </si>
  <si>
    <t xml:space="preserve">Projektová dokumentace skutečného provedení  po dokončení stavby</t>
  </si>
  <si>
    <t>-1773495778</t>
  </si>
  <si>
    <t>Projektová dokumentace skutečného provedení 3x tištěně a 3x elektronicky na CD</t>
  </si>
  <si>
    <t>7</t>
  </si>
  <si>
    <t>0505</t>
  </si>
  <si>
    <t>Kompletace dokladové části stavby k předání, převzetí a kolaudaci díla</t>
  </si>
  <si>
    <t>1047780156</t>
  </si>
  <si>
    <t xml:space="preserve">Doklady o vlastnostech materiálů, o provedených zkouškách a měření, o výchozích kontrolách provozuschopnosti,  o zaškolení obsluhy, revizní zprávy-bez závad, doklady o oprávnění k provádění prací, doklady o likvidaci odpadů, návody k obsluze, kopie záručních listů   - 3x tištěně a 1x  na CD nosiči</t>
  </si>
  <si>
    <t>8</t>
  </si>
  <si>
    <t>0601</t>
  </si>
  <si>
    <t>Zpracování a předložení harmonogramů</t>
  </si>
  <si>
    <t>1477048399</t>
  </si>
  <si>
    <t xml:space="preserve">Náklady na vyhotovení a předložení finančního a časového harmonogramu prací a plnění vč. průběžné aktualizace harmonogramu během výstavby. </t>
  </si>
  <si>
    <t>9</t>
  </si>
  <si>
    <t>0602</t>
  </si>
  <si>
    <t>Náklady spojené s prováděním stavby v blízkosti stávajících objektů, technologie a zeleně</t>
  </si>
  <si>
    <t>-426533918</t>
  </si>
  <si>
    <t xml:space="preserve">Náklady spojené s prováděním stavby v blízkosti stávajících objektů (provozů), technologií a zeleně. Omezení vlivu stavby na sousední objekty a stávající technologie - zakrytí konstrukcí a technologií (prach, hluk), zajištění přístupu do sousedních objektů, zajištění konstrukcí a technologií proti poškození. Ochrana stávající vzrostlé zeleně po dobu výstavby. </t>
  </si>
  <si>
    <t>10</t>
  </si>
  <si>
    <t>0603</t>
  </si>
  <si>
    <t>Náklady spojené prováděním stavby uvnitř stávajícího objektu za provozu</t>
  </si>
  <si>
    <t>-1207170737</t>
  </si>
  <si>
    <t xml:space="preserve">Náklady spojené s prováděním stavby uvnitř stávajícího objektu za stávajícícho provozu objektu vč. technologií. Omezení vlivu stavby - zakrytí konstrukcí a technologií (prach, hluk, vibrace), zajištění konstrukcí a technologií proti poškození. Náklady na pravidelný úklid objektu, omezení manipulačních a stavebních ploch, další související omezující vlivy.
Koordinace postupu výstavby s nepřetržitým celodenním provozem objektu.                                                                                                                                                            </t>
  </si>
  <si>
    <t>11</t>
  </si>
  <si>
    <t>0608</t>
  </si>
  <si>
    <t>Zkoušky toxicity jednotlivých druhů odpadů vzniklých na stavbě - výluhem</t>
  </si>
  <si>
    <t>soubor</t>
  </si>
  <si>
    <t>1564197909</t>
  </si>
  <si>
    <t>Zkoušky akutní toxicity s naředěním vodním výluhem odpadu dle platných předpisů</t>
  </si>
  <si>
    <t>98702</t>
  </si>
  <si>
    <t xml:space="preserve">Vzorkování výrobků a prvků (větrací hlavice,  .... )</t>
  </si>
  <si>
    <t>190699541</t>
  </si>
  <si>
    <t>Vzorkování výrobků a prvků (větrací hlavice, světlíky, .... ) podléhajících odsouhlasení TDS a památkové péči</t>
  </si>
  <si>
    <t xml:space="preserve">SO-01 - Objekt č.p.1965 </t>
  </si>
  <si>
    <t>01-00 - Bourání</t>
  </si>
  <si>
    <t xml:space="preserve">- Uchazeč o veřejnou zakázku je povinen při oceňování soutěžního SOUPISU PRACÍ ocenit veškeré položky uvedené v soupisech a provést kontrolu funkce aritmetických vzorců jednotlivých položkových SOUPISŮ ve vazbě na jednotlivé oddíly, rekapitulace a krycí listy. - Kde není výslovně uvedeno, bude pracovní postup a technologie provádění stanovena oprávněnou osobou zhotovitele  - Pro sestavení SOUPISU PRACÍ v podrobnostech vymezených vyhl. č. 169/2016Sb. byla použita v převážné míře cenová soustava ÚRS. - V rámci nabídkových cen nutno zohlednit max. možné odstávky technologií viz. průvodní zpráva. - V případě nejasností u některé z položek uváděných v supisu prací, kontaktuje uchazeč zadavatele. - Vlastní položky, komplety, soubory a položky s vyšší cenou než dle ceníku jsou stanoveny na základě zkušeností projektanta z období 3 let a odpovídají situaci na trhu. - Tento soupis prací je nedílnou součástí komplexního celkového soupisu na předmětnou akci.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</si>
  <si>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</si>
  <si>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</si>
  <si>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</si>
  <si>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  94 - Lešení a stavební výtahy</t>
  </si>
  <si>
    <t xml:space="preserve">  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</si>
  <si>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</si>
  <si>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</si>
  <si>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</si>
  <si>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</si>
  <si>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742 - Elektroinstalace - slaboproud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</si>
  <si>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</si>
  <si>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</si>
  <si>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</si>
  <si>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</si>
  <si>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783 - Dokončovací práce - nátěry</t>
  </si>
  <si>
    <t>HSV</t>
  </si>
  <si>
    <t>Práce a dodávky HSV</t>
  </si>
  <si>
    <t>Úpravy povrchů, podlahy a osazování výplní</t>
  </si>
  <si>
    <t>619996147</t>
  </si>
  <si>
    <t>Ochrana podlahy zakrytím geotextilií</t>
  </si>
  <si>
    <t>m2</t>
  </si>
  <si>
    <t>CS ÚRS 2025 01</t>
  </si>
  <si>
    <t>462767865</t>
  </si>
  <si>
    <t>Ochrana stavebních konstrukcí a samostatných prvků včetně pozdějšího odstranění geotextilií zakrytím podlahy</t>
  </si>
  <si>
    <t>Online PSC</t>
  </si>
  <si>
    <t>https://podminky.urs.cz/item/CS_URS_2025_01/619996147</t>
  </si>
  <si>
    <t>629991011</t>
  </si>
  <si>
    <t>Zakrytí výplní otvorů a svislých ploch fólií přilepenou lepící páskou</t>
  </si>
  <si>
    <t>-771665524</t>
  </si>
  <si>
    <t>Zakrytí vnějších ploch před znečištěním včetně pozdějšího odkrytí výplní otvorů a svislých ploch fólií přilepenou lepící páskou</t>
  </si>
  <si>
    <t>https://podminky.urs.cz/item/CS_URS_2025_01/629991011</t>
  </si>
  <si>
    <t>629995201</t>
  </si>
  <si>
    <t>Očištění vnějších ploch otryskáním sušeným křemičitým pískem</t>
  </si>
  <si>
    <t>1376514689</t>
  </si>
  <si>
    <t>Očištění vnějších ploch tryskáním křemičitým pískem sušeným</t>
  </si>
  <si>
    <t>https://podminky.urs.cz/item/CS_URS_2025_01/629995201</t>
  </si>
  <si>
    <t>VV</t>
  </si>
  <si>
    <t>č.1.1.02 - Výkres krovu - stávající stav + bourání</t>
  </si>
  <si>
    <t>pozn.6</t>
  </si>
  <si>
    <t>(0,75+0,75)*2*(3,5+4,5)</t>
  </si>
  <si>
    <t>Součet</t>
  </si>
  <si>
    <t>Ostatní konstrukce a práce, bourání</t>
  </si>
  <si>
    <t>94</t>
  </si>
  <si>
    <t>Lešení a stavební výtahy</t>
  </si>
  <si>
    <t>941211112</t>
  </si>
  <si>
    <t>Montáž lešení řadového rámového lehkého zatížení do 200 kg/m2 š od 0,6 do 0,9 m v přes 10 do 25 m</t>
  </si>
  <si>
    <t>-2116633911</t>
  </si>
  <si>
    <t>Lešení řadové rámové lehké pracovní s podlahami s provozním zatížením tř. 3 do 200 kg/m2 šířky tř. SW06 od 0,6 do 0,9 m výšky přes 10 do 25 m montáž</t>
  </si>
  <si>
    <t>https://podminky.urs.cz/item/CS_URS_2025_01/941211112</t>
  </si>
  <si>
    <t>(0,9+14,83+0,9)*6,15</t>
  </si>
  <si>
    <t>11,41*(10,54-6,15+1,5)</t>
  </si>
  <si>
    <t>(0,9+13,78+1,62+0,9*2)*5,7</t>
  </si>
  <si>
    <t>941211212</t>
  </si>
  <si>
    <t>Příplatek k lešení řadovému rámovému lehkému do 200 kg/m2 š od 0,6 do 0,9 m v přes 10 do 25 m za každý den použití</t>
  </si>
  <si>
    <t>387004756</t>
  </si>
  <si>
    <t>Lešení řadové rámové lehké pracovní s podlahami s provozním zatížením tř. 3 do 200 kg/m2 šířky tř. SW06 od 0,6 do 0,9 m výšky přes 10 do 25 m příplatek za každý den použití</t>
  </si>
  <si>
    <t>https://podminky.urs.cz/item/CS_URS_2025_01/941211212</t>
  </si>
  <si>
    <t>272,65*30</t>
  </si>
  <si>
    <t>944511111</t>
  </si>
  <si>
    <t>Montáž ochranné sítě z textilie z umělých vláken</t>
  </si>
  <si>
    <t>362027006</t>
  </si>
  <si>
    <t>Síť ochranná zavěšená na konstrukci lešení z textilie z umělých vláken montáž</t>
  </si>
  <si>
    <t>https://podminky.urs.cz/item/CS_URS_2025_01/944511111</t>
  </si>
  <si>
    <t>944511211</t>
  </si>
  <si>
    <t>Příplatek k ochranné síti za každý den použití</t>
  </si>
  <si>
    <t>660811399</t>
  </si>
  <si>
    <t>Síť ochranná zavěšená na konstrukci lešení z textilie z umělých vláken příplatek k ceně za každý den použití</t>
  </si>
  <si>
    <t>https://podminky.urs.cz/item/CS_URS_2025_01/944511211</t>
  </si>
  <si>
    <t>949521111</t>
  </si>
  <si>
    <t>Montáž podchodu u dílcových lešení š do 1,5 m</t>
  </si>
  <si>
    <t>m</t>
  </si>
  <si>
    <t>700748633</t>
  </si>
  <si>
    <t>Podchod u dílcových lešení zřizovaný současně s lehkým nebo těžkým pracovním lešením, šířky do 1,5 m montáž</t>
  </si>
  <si>
    <t>https://podminky.urs.cz/item/CS_URS_2025_01/949521111</t>
  </si>
  <si>
    <t>2+2</t>
  </si>
  <si>
    <t>949521211</t>
  </si>
  <si>
    <t>Příplatek k podchodu u dílcových lešení š do 1,5 m za každý den použití</t>
  </si>
  <si>
    <t>11357016</t>
  </si>
  <si>
    <t>Podchod u dílcových lešení zřizovaný současně s lehkým nebo těžkým pracovním lešením, šířky do 1,5 m příplatek k ceně za každý den použití</t>
  </si>
  <si>
    <t>https://podminky.urs.cz/item/CS_URS_2025_01/949521211</t>
  </si>
  <si>
    <t>4*30</t>
  </si>
  <si>
    <t>964061331</t>
  </si>
  <si>
    <t>Uvolnění zhlaví trámů ze zdiva cihelného průřezu zhlaví do 0,05 m2</t>
  </si>
  <si>
    <t>kus</t>
  </si>
  <si>
    <t>-301749406</t>
  </si>
  <si>
    <t>Uvolnění zhlaví trámu pro jakoukoliv délku uložení, ze zdiva cihelného, o průřezu zhlaví do 0,05 m2</t>
  </si>
  <si>
    <t>https://podminky.urs.cz/item/CS_URS_2025_01/964061331</t>
  </si>
  <si>
    <t>C - vazný trám</t>
  </si>
  <si>
    <t>993111111A</t>
  </si>
  <si>
    <t>Dovoz lešení řadového včetně naložení a složení</t>
  </si>
  <si>
    <t>-225819673</t>
  </si>
  <si>
    <t>99390001A</t>
  </si>
  <si>
    <t>M+D lešení bourací práce pro komín včetně pronájmu</t>
  </si>
  <si>
    <t>1214187153</t>
  </si>
  <si>
    <t>96</t>
  </si>
  <si>
    <t>Bourání konstrukcí</t>
  </si>
  <si>
    <t>13</t>
  </si>
  <si>
    <t>965081113</t>
  </si>
  <si>
    <t>Bourání dlažby z dlaždic půdních plochy přes 1 m2</t>
  </si>
  <si>
    <t>-2030620283</t>
  </si>
  <si>
    <t>Bourání podlah z dlaždic bez podkladního lože nebo mazaniny, s jakoukoliv výplní spár půdních, plochy přes 1 m2</t>
  </si>
  <si>
    <t>https://podminky.urs.cz/item/CS_URS_2025_01/965081113</t>
  </si>
  <si>
    <t>skladba B4</t>
  </si>
  <si>
    <t>14*8,9</t>
  </si>
  <si>
    <t>14</t>
  </si>
  <si>
    <t>965082933</t>
  </si>
  <si>
    <t>Odstranění násypů pod podlahami tl do 200 mm pl přes 2 m2</t>
  </si>
  <si>
    <t>m3</t>
  </si>
  <si>
    <t>1443982544</t>
  </si>
  <si>
    <t>Odstranění násypu pod podlahami nebo ochranného násypu na střechách tl. do 200 mm, plochy přes 2 m2</t>
  </si>
  <si>
    <t>https://podminky.urs.cz/item/CS_URS_2025_01/965082933</t>
  </si>
  <si>
    <t>14*8,9*0,20</t>
  </si>
  <si>
    <t>15</t>
  </si>
  <si>
    <t>968072455</t>
  </si>
  <si>
    <t>Vybourání kovových dveřních zárubní pl do 2 m2</t>
  </si>
  <si>
    <t>-1396989990</t>
  </si>
  <si>
    <t>Vybourání kovových rámů oken s křídly, dveřních zárubní, vrat, stěn, ostění nebo obkladů dveřních zárubní, plochy do 2 m2</t>
  </si>
  <si>
    <t>https://podminky.urs.cz/item/CS_URS_2025_01/968072455</t>
  </si>
  <si>
    <t>pozn.7</t>
  </si>
  <si>
    <t>0,6*0,6*2</t>
  </si>
  <si>
    <t>16</t>
  </si>
  <si>
    <t>978019361</t>
  </si>
  <si>
    <t>Otlučení (osekání) vnější vápenné nebo vápenocementové omítky stupně členitosti 3 až 5 v rozsahu přes 30 do 50 %</t>
  </si>
  <si>
    <t>-840220607</t>
  </si>
  <si>
    <t>Otlučení vápenných nebo vápenocementových omítek vnějších ploch s vyškrabáním spar a s očištěním zdiva stupně členitosti 3 až 5, v rozsahu přes 40 do 50 %</t>
  </si>
  <si>
    <t>https://podminky.urs.cz/item/CS_URS_2025_01/978019361</t>
  </si>
  <si>
    <t>pozn.15</t>
  </si>
  <si>
    <t>(14,83+13,78)*1</t>
  </si>
  <si>
    <t>17</t>
  </si>
  <si>
    <t>978015391</t>
  </si>
  <si>
    <t>Otlučení (osekání) vnější vápenné nebo vápenocementové omítky stupně členitosti 1 a 2 v rozsahu přes 80 do 100 %</t>
  </si>
  <si>
    <t>1708666308</t>
  </si>
  <si>
    <t>Otlučení vápenných nebo vápenocementových omítek vnějších ploch s vyškrabáním spar a s očištěním zdiva stupně členitosti 1 a 2, v rozsahu přes 80 do 100 %</t>
  </si>
  <si>
    <t>https://podminky.urs.cz/item/CS_URS_2025_01/978015391</t>
  </si>
  <si>
    <t>pozn.10 (KV04+KV05)</t>
  </si>
  <si>
    <t>28*1</t>
  </si>
  <si>
    <t>18,7*1</t>
  </si>
  <si>
    <t>18</t>
  </si>
  <si>
    <t>978023471</t>
  </si>
  <si>
    <t>Vyškrabání spár zdiva cihelného komínového</t>
  </si>
  <si>
    <t>331660619</t>
  </si>
  <si>
    <t>Vyškrabání cementové malty ze spár zdiva cihelného komínového nad střechou</t>
  </si>
  <si>
    <t>https://podminky.urs.cz/item/CS_URS_2025_01/978023471</t>
  </si>
  <si>
    <t>19</t>
  </si>
  <si>
    <t>978013191</t>
  </si>
  <si>
    <t>Otlučení (osekání) vnitřní vápenné nebo vápenocementové omítky stěn v rozsahu přes 50 do 100 % s vyškrabáním spar</t>
  </si>
  <si>
    <t>686249459</t>
  </si>
  <si>
    <t>Otlučení vápenných nebo vápenocementových omítek vnitřních ploch stěn s vyškrabáním spar, s očištěním zdiva, v rozsahu přes 50 do 100 %</t>
  </si>
  <si>
    <t>https://podminky.urs.cz/item/CS_URS_2025_01/978013191</t>
  </si>
  <si>
    <t>pozn.2</t>
  </si>
  <si>
    <t>(0,75+0,75)*2*3*2</t>
  </si>
  <si>
    <t>997</t>
  </si>
  <si>
    <t>Doprava suti a vybouraných hmot</t>
  </si>
  <si>
    <t>20</t>
  </si>
  <si>
    <t>997013153</t>
  </si>
  <si>
    <t>Vnitrostaveništní doprava suti a vybouraných hmot pro budovy v přes 9 do 12 m s omezením mechanizace</t>
  </si>
  <si>
    <t>t</t>
  </si>
  <si>
    <t>991900544</t>
  </si>
  <si>
    <t>Vnitrostaveništní doprava suti a vybouraných hmot vodorovně do 50 m s naložením s omezením mechanizace pro budovy a haly výšky přes 9 do 12 m</t>
  </si>
  <si>
    <t>https://podminky.urs.cz/item/CS_URS_2025_01/997013153</t>
  </si>
  <si>
    <t>997013311</t>
  </si>
  <si>
    <t>Montáž a demontáž shozu suti v do 10 m</t>
  </si>
  <si>
    <t>-286083463</t>
  </si>
  <si>
    <t>Shoz na stavební suť montáž a demontáž shozu výšky do 10 m</t>
  </si>
  <si>
    <t>https://podminky.urs.cz/item/CS_URS_2025_01/997013311</t>
  </si>
  <si>
    <t>7,5*(2+2)</t>
  </si>
  <si>
    <t>22</t>
  </si>
  <si>
    <t>997013321</t>
  </si>
  <si>
    <t>Příplatek k shozu suti v do 10 m za první a ZKD den použití</t>
  </si>
  <si>
    <t>663377546</t>
  </si>
  <si>
    <t>Shoz na stavební suť montáž a demontáž shozu výšky Příplatek za první a každý další den použití shozu výšky do 10 m</t>
  </si>
  <si>
    <t>https://podminky.urs.cz/item/CS_URS_2025_01/997013321</t>
  </si>
  <si>
    <t>30*30</t>
  </si>
  <si>
    <t>23</t>
  </si>
  <si>
    <t>997013501</t>
  </si>
  <si>
    <t>Odvoz suti a vybouraných hmot na skládku nebo meziskládku do 1 km se složením</t>
  </si>
  <si>
    <t>834729169</t>
  </si>
  <si>
    <t>Odvoz suti a vybouraných hmot na skládku nebo meziskládku se složením, na vzdálenost do 1 km</t>
  </si>
  <si>
    <t>https://podminky.urs.cz/item/CS_URS_2025_01/997013501</t>
  </si>
  <si>
    <t>24</t>
  </si>
  <si>
    <t>997013509</t>
  </si>
  <si>
    <t>Příplatek k odvozu suti a vybouraných hmot na skládku ZKD 1 km přes 1 km</t>
  </si>
  <si>
    <t>705504423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</si>
  <si>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</si>
  <si>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</si>
  <si>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25</t>
  </si>
  <si>
    <t>997013609</t>
  </si>
  <si>
    <t>Poplatek za uložení na skládce (skládkovné) stavebního odpadu ze směsí nebo oddělených frakcí betonu, cihel a keramických výrobků kód odpadu 17 01 07</t>
  </si>
  <si>
    <t>-1819438505</t>
  </si>
  <si>
    <t>Poplatek za uložení stavebního odpadu na skládce (skládkovné) ze směsí nebo oddělených frakcí betonu, cihel a keramických výrobků zatříděného do Katalogu odpadů pod kódem 17 01 07</t>
  </si>
  <si>
    <t>https://podminky.urs.cz/item/CS_URS_2025_01/997013609</t>
  </si>
  <si>
    <t>69,905</t>
  </si>
  <si>
    <t>-18,727</t>
  </si>
  <si>
    <t>-0,149</t>
  </si>
  <si>
    <t>26</t>
  </si>
  <si>
    <t>997013811</t>
  </si>
  <si>
    <t>Poplatek za uložení na skládce (skládkovné) stavebního odpadu dřevěného kód odpadu 17 02 01</t>
  </si>
  <si>
    <t>377839023</t>
  </si>
  <si>
    <t>Poplatek za uložení stavebního odpadu na skládce (skládkovné) dřevěného zatříděného do Katalogu odpadů pod kódem 17 02 01</t>
  </si>
  <si>
    <t>https://podminky.urs.cz/item/CS_URS_2025_01/997013811</t>
  </si>
  <si>
    <t>27</t>
  </si>
  <si>
    <t>997013814</t>
  </si>
  <si>
    <t>Poplatek za uložení na skládce (skládkovné) stavebního odpadu izolací kód odpadu 17 06 04</t>
  </si>
  <si>
    <t>-620106092</t>
  </si>
  <si>
    <t>Poplatek za uložení stavebního odpadu na skládce (skládkovné) z izolačních materiálů zatříděného do Katalogu odpadů pod kódem 17 06 04</t>
  </si>
  <si>
    <t>https://podminky.urs.cz/item/CS_URS_2025_01/997013814</t>
  </si>
  <si>
    <t>od.712</t>
  </si>
  <si>
    <t>0,149</t>
  </si>
  <si>
    <t>998</t>
  </si>
  <si>
    <t>Přesun hmot</t>
  </si>
  <si>
    <t>28</t>
  </si>
  <si>
    <t>998011009</t>
  </si>
  <si>
    <t>Přesun hmot pro budovy zděné s omezením mechanizace pro budovy v přes 6 do 12 m</t>
  </si>
  <si>
    <t>-454399037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</si>
  <si>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</si>
  <si>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https://podminky.urs.cz/item/CS_URS_2025_01/998011009</t>
  </si>
  <si>
    <t>PSV</t>
  </si>
  <si>
    <t>Práce a dodávky PSV</t>
  </si>
  <si>
    <t>712</t>
  </si>
  <si>
    <t>Povlakové krytiny</t>
  </si>
  <si>
    <t>29</t>
  </si>
  <si>
    <t>712431801</t>
  </si>
  <si>
    <t>Odstranění povlakové krytiny střech přes 10° do 30° z pásů uložených na sucho AIP nebo NAIP</t>
  </si>
  <si>
    <t>-737117146</t>
  </si>
  <si>
    <t>Odstranění povlakové krytiny střech šikmých přes 10° do 30° z pásů uložených na sucho AIP nebo NAIP</t>
  </si>
  <si>
    <t>https://podminky.urs.cz/item/CS_URS_2025_01/712431801</t>
  </si>
  <si>
    <t>č.1.1.03 - půdorys střechy - stávající stav + bourání</t>
  </si>
  <si>
    <t>skladba B1 + B2</t>
  </si>
  <si>
    <t>205</t>
  </si>
  <si>
    <t>30</t>
  </si>
  <si>
    <t>712631801</t>
  </si>
  <si>
    <t>Odstranění povlakové krytiny střech přes 30° z pásů uložených na sucho AIP nebo NAIP</t>
  </si>
  <si>
    <t>791512507</t>
  </si>
  <si>
    <t>Odstranění povlakové krytiny střech šikmých přes 30° z pásů uložených na sucho AIP nebo NAIP</t>
  </si>
  <si>
    <t>https://podminky.urs.cz/item/CS_URS_2025_01/712631801</t>
  </si>
  <si>
    <t>skladba B3</t>
  </si>
  <si>
    <t>742</t>
  </si>
  <si>
    <t>Elektroinstalace - slaboproud</t>
  </si>
  <si>
    <t>31</t>
  </si>
  <si>
    <t>742420821A</t>
  </si>
  <si>
    <t>Demontáž satelitu + uložení pro další použití</t>
  </si>
  <si>
    <t>-523901200</t>
  </si>
  <si>
    <t>762</t>
  </si>
  <si>
    <t>Konstrukce tesařské</t>
  </si>
  <si>
    <t>32</t>
  </si>
  <si>
    <t>762085811</t>
  </si>
  <si>
    <t>Demontáž kotevních želez hmotnosti do 5 kg</t>
  </si>
  <si>
    <t>-860875535</t>
  </si>
  <si>
    <t>https://podminky.urs.cz/item/CS_URS_2025_01/762085811</t>
  </si>
  <si>
    <t>kotvení pozednice</t>
  </si>
  <si>
    <t>60</t>
  </si>
  <si>
    <t>33</t>
  </si>
  <si>
    <t>762331811</t>
  </si>
  <si>
    <t>Demontáž vázaných kcí krovů z hranolů průřezové pl do 120 cm2</t>
  </si>
  <si>
    <t>-1823233143</t>
  </si>
  <si>
    <t>Demontáž vázaných konstrukcí krovů sklonu do 60° z hranolů, hranolků, fošen, průřezové plochy do 120 cm2</t>
  </si>
  <si>
    <t>https://podminky.urs.cz/item/CS_URS_2025_01/762331811</t>
  </si>
  <si>
    <t>A2 - příložka 50x100</t>
  </si>
  <si>
    <t>(2,7+4,1)*5*2</t>
  </si>
  <si>
    <t>(3,94+3,2)*5*2</t>
  </si>
  <si>
    <t>E - pásek 100x120</t>
  </si>
  <si>
    <t>1,2*2*(5+5)</t>
  </si>
  <si>
    <t xml:space="preserve">F - vzpěra 100x100 </t>
  </si>
  <si>
    <t>(3+3)*14</t>
  </si>
  <si>
    <t>J - přídavné otvory 100x120</t>
  </si>
  <si>
    <t>(1,5+2,5)*2*14</t>
  </si>
  <si>
    <t>34</t>
  </si>
  <si>
    <t>762331812</t>
  </si>
  <si>
    <t>Demontáž vázaných kcí krovů z hranolů průřezové pl přes 120 do 224 cm2</t>
  </si>
  <si>
    <t>-606765119</t>
  </si>
  <si>
    <t>Demontáž vázaných konstrukcí krovů sklonu do 60° z hranolů, hranolků, fošen, průřezové plochy přes 120 do 224 cm2</t>
  </si>
  <si>
    <t>https://podminky.urs.cz/item/CS_URS_2025_01/762331812</t>
  </si>
  <si>
    <t>A - krokev 120x120</t>
  </si>
  <si>
    <t>(2,7+4,1)*14</t>
  </si>
  <si>
    <t>(3,94+3,2)*14</t>
  </si>
  <si>
    <t>2,5*13</t>
  </si>
  <si>
    <t>D3 - pozednice 140x140</t>
  </si>
  <si>
    <t>7,5</t>
  </si>
  <si>
    <t>D4 - pozednice 140x160</t>
  </si>
  <si>
    <t>6,5</t>
  </si>
  <si>
    <t>D5 - pozednice 100x140</t>
  </si>
  <si>
    <t>D6 - pozednice 100x140</t>
  </si>
  <si>
    <t>G - kleština 120x160</t>
  </si>
  <si>
    <t>6,5*14</t>
  </si>
  <si>
    <t>35</t>
  </si>
  <si>
    <t>762331813</t>
  </si>
  <si>
    <t>Demontáž vázaných kcí krovů z hranolů průřezové pl přes 224 do 288 cm2</t>
  </si>
  <si>
    <t>1832962784</t>
  </si>
  <si>
    <t>Demontáž vázaných konstrukcí krovů sklonu do 60° z hranolů, hranolků, fošen, průřezové plochy přes 224 do 288 cm2</t>
  </si>
  <si>
    <t>https://podminky.urs.cz/item/CS_URS_2025_01/762331813</t>
  </si>
  <si>
    <t>B - sloupek 160160</t>
  </si>
  <si>
    <t>2,3*(5+5)</t>
  </si>
  <si>
    <t>I - vaznice 160x180</t>
  </si>
  <si>
    <t>14*2</t>
  </si>
  <si>
    <t>36</t>
  </si>
  <si>
    <t>762331814</t>
  </si>
  <si>
    <t>Demontáž vázaných kcí krovů z hranolů průřezové pl přes 288 do 450 cm2</t>
  </si>
  <si>
    <t>-1513965508</t>
  </si>
  <si>
    <t>Demontáž vázaných konstrukcí krovů sklonu do 60° z hranolů, hranolků, fošen, průřezové plochy přes 288 do 450 cm2</t>
  </si>
  <si>
    <t>https://podminky.urs.cz/item/CS_URS_2025_01/762331814</t>
  </si>
  <si>
    <t>C - vazný trám 180x220</t>
  </si>
  <si>
    <t>9*5</t>
  </si>
  <si>
    <t>D1 - pozednice 160x220</t>
  </si>
  <si>
    <t>D2 - pozednice 140x220</t>
  </si>
  <si>
    <t>3+3</t>
  </si>
  <si>
    <t>D7 - pozednice 160x200</t>
  </si>
  <si>
    <t>H - kráče 180x220</t>
  </si>
  <si>
    <t>2*14*2</t>
  </si>
  <si>
    <t>37</t>
  </si>
  <si>
    <t>762341811</t>
  </si>
  <si>
    <t>Demontáž bednění střech z prken</t>
  </si>
  <si>
    <t>1152173456</t>
  </si>
  <si>
    <t>Demontáž bednění a laťování bednění střech rovných, obloukových, sklonu do 60° se všemi nadstřešními konstrukcemi z prken hrubých, hoblovaných tl. do 32 mm</t>
  </si>
  <si>
    <t>https://podminky.urs.cz/item/CS_URS_2025_01/762341811</t>
  </si>
  <si>
    <t>38</t>
  </si>
  <si>
    <t>762815811</t>
  </si>
  <si>
    <t>Demontáž záklopů stropů k dalšímu použití z hrubých prken tl do 32 mm</t>
  </si>
  <si>
    <t>-654692908</t>
  </si>
  <si>
    <t>Demontáž záklopů stropů vrchních a zapuštěných k dalšímu použití z hrubých prken, tl. do 32 mm</t>
  </si>
  <si>
    <t>https://podminky.urs.cz/item/CS_URS_2025_01/762815811</t>
  </si>
  <si>
    <t>764</t>
  </si>
  <si>
    <t>Konstrukce klempířské</t>
  </si>
  <si>
    <t>39</t>
  </si>
  <si>
    <t>764001821</t>
  </si>
  <si>
    <t>Demontáž krytiny ze svitků nebo tabulí do suti</t>
  </si>
  <si>
    <t>-262053023</t>
  </si>
  <si>
    <t>Demontáž klempířských konstrukcí krytiny ze svitků nebo tabulí do suti</t>
  </si>
  <si>
    <t>https://podminky.urs.cz/item/CS_URS_2025_01/764001821</t>
  </si>
  <si>
    <t>40</t>
  </si>
  <si>
    <t>764002801</t>
  </si>
  <si>
    <t>Demontáž závětrné lišty do suti</t>
  </si>
  <si>
    <t>-1463975084</t>
  </si>
  <si>
    <t>Demontáž klempířských konstrukcí závětrné lišty do suti</t>
  </si>
  <si>
    <t>https://podminky.urs.cz/item/CS_URS_2025_01/764002801</t>
  </si>
  <si>
    <t>2,5*2</t>
  </si>
  <si>
    <t>41</t>
  </si>
  <si>
    <t>764002812</t>
  </si>
  <si>
    <t>Demontáž okapového plechu do suti v krytině skládané</t>
  </si>
  <si>
    <t>444640327</t>
  </si>
  <si>
    <t>Demontáž klempířských konstrukcí okapového plechu do suti, v krytině skládané</t>
  </si>
  <si>
    <t>https://podminky.urs.cz/item/CS_URS_2025_01/764002812</t>
  </si>
  <si>
    <t>pozn.9</t>
  </si>
  <si>
    <t>14,83+13,87</t>
  </si>
  <si>
    <t>42</t>
  </si>
  <si>
    <t>764002835</t>
  </si>
  <si>
    <t>Demontáž sněhového zachytávače kusového do suti</t>
  </si>
  <si>
    <t>-396916917</t>
  </si>
  <si>
    <t>Demontáž klempířských konstrukcí sněhového zachytávače kusového do suti</t>
  </si>
  <si>
    <t>https://podminky.urs.cz/item/CS_URS_2025_01/764002835</t>
  </si>
  <si>
    <t>pozn.10</t>
  </si>
  <si>
    <t>43</t>
  </si>
  <si>
    <t>764002841</t>
  </si>
  <si>
    <t>Demontáž oplechování horních ploch zdí a nadezdívek do suti</t>
  </si>
  <si>
    <t>113106692</t>
  </si>
  <si>
    <t>Demontáž klempířských konstrukcí oplechování horních ploch zdí a nadezdívek do suti</t>
  </si>
  <si>
    <t>https://podminky.urs.cz/item/CS_URS_2025_01/764002841</t>
  </si>
  <si>
    <t>18,7</t>
  </si>
  <si>
    <t>44</t>
  </si>
  <si>
    <t>764002871</t>
  </si>
  <si>
    <t>Demontáž lemování zdí do suti</t>
  </si>
  <si>
    <t>1942570004</t>
  </si>
  <si>
    <t>Demontáž klempířských konstrukcí lemování zdí do suti</t>
  </si>
  <si>
    <t>https://podminky.urs.cz/item/CS_URS_2025_01/764002871</t>
  </si>
  <si>
    <t>45</t>
  </si>
  <si>
    <t>764002881</t>
  </si>
  <si>
    <t>Demontáž lemování střešních prostupů do suti</t>
  </si>
  <si>
    <t>753069732</t>
  </si>
  <si>
    <t>Demontáž klempířských konstrukcí lemování střešních prostupů do suti</t>
  </si>
  <si>
    <t>https://podminky.urs.cz/item/CS_URS_2025_01/764002881</t>
  </si>
  <si>
    <t>pozn.11</t>
  </si>
  <si>
    <t>(0,75+1+0,6*2)*2*0,6*2</t>
  </si>
  <si>
    <t>46</t>
  </si>
  <si>
    <t>764003801</t>
  </si>
  <si>
    <t>Demontáž lemování trub, konzol, držáků, ventilačních nástavců a jiných kusových prvků do suti</t>
  </si>
  <si>
    <t>-271073288</t>
  </si>
  <si>
    <t>Demontáž klempířských konstrukcí lemování trub, konzol, držáků, ventilačních nástavců a ostatních kusových prvků do suti</t>
  </si>
  <si>
    <t>https://podminky.urs.cz/item/CS_URS_2025_01/764003801</t>
  </si>
  <si>
    <t>pozn.12+13</t>
  </si>
  <si>
    <t>1+1</t>
  </si>
  <si>
    <t>47</t>
  </si>
  <si>
    <t>764004801</t>
  </si>
  <si>
    <t>Demontáž podokapního žlabu do suti</t>
  </si>
  <si>
    <t>834624567</t>
  </si>
  <si>
    <t>Demontáž klempířských konstrukcí žlabu podokapního do suti</t>
  </si>
  <si>
    <t>https://podminky.urs.cz/item/CS_URS_2025_01/764004801</t>
  </si>
  <si>
    <t>pozn.5</t>
  </si>
  <si>
    <t>15+14,5</t>
  </si>
  <si>
    <t>48</t>
  </si>
  <si>
    <t>764004861</t>
  </si>
  <si>
    <t>Demontáž svodu do suti</t>
  </si>
  <si>
    <t>-2005159150</t>
  </si>
  <si>
    <t>Demontáž klempířských konstrukcí svodu do suti</t>
  </si>
  <si>
    <t>https://podminky.urs.cz/item/CS_URS_2025_01/764004861</t>
  </si>
  <si>
    <t>7*2+3</t>
  </si>
  <si>
    <t>765</t>
  </si>
  <si>
    <t>Krytina skládaná</t>
  </si>
  <si>
    <t>49</t>
  </si>
  <si>
    <t>765131801</t>
  </si>
  <si>
    <t>Demontáž vláknocementové skládané krytiny sklonu do 30° do suti</t>
  </si>
  <si>
    <t>145169289</t>
  </si>
  <si>
    <t>Demontáž vláknocementové krytiny skládané sklonu do 30° do suti</t>
  </si>
  <si>
    <t>https://podminky.urs.cz/item/CS_URS_2025_01/765131801</t>
  </si>
  <si>
    <t>50</t>
  </si>
  <si>
    <t>765131841</t>
  </si>
  <si>
    <t>Příplatek k cenám demontáže skládané vláknocementové krytiny za sklon přes 30°</t>
  </si>
  <si>
    <t>465063918</t>
  </si>
  <si>
    <t>Demontáž vláknocementové krytiny skládané Příplatek k cenám za sklon přes 30° demontáže krytiny</t>
  </si>
  <si>
    <t>https://podminky.urs.cz/item/CS_URS_2025_01/765131841</t>
  </si>
  <si>
    <t>51</t>
  </si>
  <si>
    <t>765131821</t>
  </si>
  <si>
    <t>Demontáž hřebene nebo nároží z hřebenáčů vláknocementové skládané krytiny sklonu do 30° do suti</t>
  </si>
  <si>
    <t>-1889980541</t>
  </si>
  <si>
    <t>Demontáž vláknocementové krytiny skládané sklonu do 30° hřebene nebo nároží z hřebenáčů do suti</t>
  </si>
  <si>
    <t>https://podminky.urs.cz/item/CS_URS_2025_01/765131821</t>
  </si>
  <si>
    <t>52</t>
  </si>
  <si>
    <t>765131845</t>
  </si>
  <si>
    <t>Příplatek k cenám demontáže hřebene nebo nároží skládané vláknocementové krytiny za sklon přes 30°</t>
  </si>
  <si>
    <t>858826190</t>
  </si>
  <si>
    <t>Demontáž vláknocementové krytiny skládané Příplatek k cenám za sklon přes 30° demontáže hřebene nebo nároží</t>
  </si>
  <si>
    <t>https://podminky.urs.cz/item/CS_URS_2025_01/765131845</t>
  </si>
  <si>
    <t>53</t>
  </si>
  <si>
    <t>765192001</t>
  </si>
  <si>
    <t xml:space="preserve">Nouzové (provizorní) zakrytí střechy plachtou  - po celou dobu výstavby při odkrytí střechy</t>
  </si>
  <si>
    <t>-210909989</t>
  </si>
  <si>
    <t>Nouzové zakrytí střechy plachtou</t>
  </si>
  <si>
    <t>https://podminky.urs.cz/item/CS_URS_2025_01/765192001</t>
  </si>
  <si>
    <t>54</t>
  </si>
  <si>
    <t>765192811</t>
  </si>
  <si>
    <t>Demontáž střešního výlezu jakékoliv plochy</t>
  </si>
  <si>
    <t>-895072193</t>
  </si>
  <si>
    <t>https://podminky.urs.cz/item/CS_URS_2025_01/765192811</t>
  </si>
  <si>
    <t>pozn.4</t>
  </si>
  <si>
    <t>3+2</t>
  </si>
  <si>
    <t>55</t>
  </si>
  <si>
    <t>765192811A</t>
  </si>
  <si>
    <t>Demontáž držáku satelitní antény + uložení pro další použití</t>
  </si>
  <si>
    <t>-479453984</t>
  </si>
  <si>
    <t>pozn.14</t>
  </si>
  <si>
    <t>766</t>
  </si>
  <si>
    <t>Konstrukce truhlářské</t>
  </si>
  <si>
    <t>56</t>
  </si>
  <si>
    <t>766211812</t>
  </si>
  <si>
    <t>Demontáž schodišťového madla upevněného na stěnovou konstrukci</t>
  </si>
  <si>
    <t>78564427</t>
  </si>
  <si>
    <t>Demontáž madel schodišťových upevněných na stěnovou konstrukci</t>
  </si>
  <si>
    <t>https://podminky.urs.cz/item/CS_URS_2025_01/766211812</t>
  </si>
  <si>
    <t>pozn.3</t>
  </si>
  <si>
    <t>57</t>
  </si>
  <si>
    <t>766311811</t>
  </si>
  <si>
    <t>Demontáž dřevěného zábradlí vnitřního</t>
  </si>
  <si>
    <t>111587833</t>
  </si>
  <si>
    <t>Demontáž zábradlí dřevěného vnitřního</t>
  </si>
  <si>
    <t>https://podminky.urs.cz/item/CS_URS_2025_01/766311811</t>
  </si>
  <si>
    <t>pozn.1</t>
  </si>
  <si>
    <t>783</t>
  </si>
  <si>
    <t>Dokončovací práce - nátěry</t>
  </si>
  <si>
    <t>58</t>
  </si>
  <si>
    <t>783106801</t>
  </si>
  <si>
    <t>Odstranění nátěrů z truhlářských konstrukcí obroušením</t>
  </si>
  <si>
    <t>224500751</t>
  </si>
  <si>
    <t>https://podminky.urs.cz/item/CS_URS_2025_01/783106801</t>
  </si>
  <si>
    <t>pozn.8</t>
  </si>
  <si>
    <t>1,4*(0,22*14)*2*1,5</t>
  </si>
  <si>
    <t>(4,5+0,05)*2*0,4*2</t>
  </si>
  <si>
    <t>01-01 - Návrh</t>
  </si>
  <si>
    <t xml:space="preserve">    4 - Vodorovné konstrukce</t>
  </si>
  <si>
    <t xml:space="preserve">      61 - Úprava povrchů vnitřních</t>
  </si>
  <si>
    <t xml:space="preserve">      62 - Úprava povrchů vnějších</t>
  </si>
  <si>
    <t xml:space="preserve">      95 - Dokončovací konstrukce a práce pozemních staveb</t>
  </si>
  <si>
    <t xml:space="preserve">    784 - Dokončovací práce - malby a tapety</t>
  </si>
  <si>
    <t>Vodorovné konstrukce</t>
  </si>
  <si>
    <t>413231231</t>
  </si>
  <si>
    <t>Zazdívka zhlaví stropních trámů průřezu přes 0,04 m2</t>
  </si>
  <si>
    <t>1407748064</t>
  </si>
  <si>
    <t>Zazdívka zhlaví stropních trámů nebo válcovaných nosníků pálenými cihlami trámů, průřezu přes 0,04 m2</t>
  </si>
  <si>
    <t>https://podminky.urs.cz/item/CS_URS_2025_01/413231231</t>
  </si>
  <si>
    <t>viz bourání - uvolnění zhlaví</t>
  </si>
  <si>
    <t>61</t>
  </si>
  <si>
    <t>Úprava povrchů vnitřních</t>
  </si>
  <si>
    <t>612131101</t>
  </si>
  <si>
    <t>Cementový postřik vnitřních stěn nanášený celoplošně ručně</t>
  </si>
  <si>
    <t>-1108311276</t>
  </si>
  <si>
    <t>Podkladní a spojovací vrstva vnitřních omítaných ploch cementový postřik nanášený ručně celoplošně stěn</t>
  </si>
  <si>
    <t>https://podminky.urs.cz/item/CS_URS_2025_01/612131101</t>
  </si>
  <si>
    <t>č.1.1.04 - Výkres krovu - návrh</t>
  </si>
  <si>
    <t>612321121</t>
  </si>
  <si>
    <t>Vápenocementová omítka hladká jednovrstvá vnitřních stěn nanášená ručně</t>
  </si>
  <si>
    <t>1849573446</t>
  </si>
  <si>
    <t>Omítka vápenocementová vnitřních ploch nanášená ručně jednovrstvá, tloušťky do 10 mm hladká svislých konstrukcí stěn</t>
  </si>
  <si>
    <t>https://podminky.urs.cz/item/CS_URS_2025_01/612321121</t>
  </si>
  <si>
    <t>612321191</t>
  </si>
  <si>
    <t>Příplatek k vápenocementové omítce vnitřních stěn za každých dalších 5 mm tloušťky ručně</t>
  </si>
  <si>
    <t>-2143519992</t>
  </si>
  <si>
    <t>Omítka vápenocementová vnitřních ploch nanášená ručně Příplatek k cenám za každých dalších i započatých 5 mm tloušťky omítky přes 10 mm stěn</t>
  </si>
  <si>
    <t>https://podminky.urs.cz/item/CS_URS_2025_01/612321191</t>
  </si>
  <si>
    <t>18*2</t>
  </si>
  <si>
    <t>612311131</t>
  </si>
  <si>
    <t>Vápenný štuk vnitřních stěn tloušťky do 3 mm</t>
  </si>
  <si>
    <t>-1607410313</t>
  </si>
  <si>
    <t>Vápenný štuk vnitřních ploch tloušťky do 3 mm svislých konstrukcí stěn</t>
  </si>
  <si>
    <t>https://podminky.urs.cz/item/CS_URS_2025_01/612311131</t>
  </si>
  <si>
    <t>62</t>
  </si>
  <si>
    <t>Úprava povrchů vnějších</t>
  </si>
  <si>
    <t>622131101</t>
  </si>
  <si>
    <t>Cementový postřik vnějších stěn nanášený celoplošně ručně</t>
  </si>
  <si>
    <t>-1140067964</t>
  </si>
  <si>
    <t>Podkladní a spojovací vrstva vnějších omítaných ploch cementový postřik nanášený ručně celoplošně stěn</t>
  </si>
  <si>
    <t>https://podminky.urs.cz/item/CS_URS_2025_01/622131101</t>
  </si>
  <si>
    <t>622321121</t>
  </si>
  <si>
    <t>Vápenocementová omítka hladká jednovrstvá vnějších stěn nanášená ručně</t>
  </si>
  <si>
    <t>1920750534</t>
  </si>
  <si>
    <t>Omítka vápenocementová vnějších ploch nanášená ručně jednovrstvá, tloušťky do 15 mm hladká stěn</t>
  </si>
  <si>
    <t>https://podminky.urs.cz/item/CS_URS_2025_01/622321121</t>
  </si>
  <si>
    <t>622321191</t>
  </si>
  <si>
    <t>Příplatek k vápenocementové omítce vnějších stěn za každých dalších 5 mm tloušťky ručně</t>
  </si>
  <si>
    <t>1473337615</t>
  </si>
  <si>
    <t>Omítka vápenocementová vnějších ploch nanášená ručně Příplatek k cenám za každých dalších i započatých 5 mm tloušťky omítky přes 15 mm stěn</t>
  </si>
  <si>
    <t>https://podminky.urs.cz/item/CS_URS_2025_01/622321191</t>
  </si>
  <si>
    <t>622311131</t>
  </si>
  <si>
    <t>Vápenný štuk vnějších stěn tloušťky do 3 mm</t>
  </si>
  <si>
    <t>888356559</t>
  </si>
  <si>
    <t>Vápenný štuk vnějších ploch tloušťky do 3 mm stěn</t>
  </si>
  <si>
    <t>https://podminky.urs.cz/item/CS_URS_2025_01/622311131</t>
  </si>
  <si>
    <t>622325103</t>
  </si>
  <si>
    <t>Oprava vnější vápenocementové hladké omítky složitosti 1 stěn v rozsahu přes 30 do 50 %</t>
  </si>
  <si>
    <t>-1001843764</t>
  </si>
  <si>
    <t>Oprava vápenocementové omítky vnějších ploch stupně členitosti 1 hladké stěn, v rozsahu opravované plochy přes 30 do 50%</t>
  </si>
  <si>
    <t>https://podminky.urs.cz/item/CS_URS_2025_01/622325103</t>
  </si>
  <si>
    <t>pozn.13</t>
  </si>
  <si>
    <t>423110286</t>
  </si>
  <si>
    <t>642942111</t>
  </si>
  <si>
    <t>Osazování zárubní nebo rámů dveřních kovových do 2,5 m2 na MC</t>
  </si>
  <si>
    <t>676622473</t>
  </si>
  <si>
    <t>Osazování zárubní nebo rámů kovových dveřních lisovaných nebo z úhelníků bez dveřních křídel na cementovou maltu, plochy otvoru do 2,5 m2</t>
  </si>
  <si>
    <t>https://podminky.urs.cz/item/CS_URS_2025_01/642942111</t>
  </si>
  <si>
    <t>M</t>
  </si>
  <si>
    <t>553-ZV01</t>
  </si>
  <si>
    <t>M+D dvířek vč.rámu a povrchové úpravy - specifikace viz tab.PSV ozn.ZV01</t>
  </si>
  <si>
    <t>210749351</t>
  </si>
  <si>
    <t>623631001</t>
  </si>
  <si>
    <t>Spárování spárovací maltou vnějších pohledových ploch komínů z cihel</t>
  </si>
  <si>
    <t>-446386818</t>
  </si>
  <si>
    <t>Spárování vnějších ploch pohledového zdiva z cihel, spárovací maltou pilířů nebo sloupů</t>
  </si>
  <si>
    <t>https://podminky.urs.cz/item/CS_URS_2025_01/623631001</t>
  </si>
  <si>
    <t>-2114195955</t>
  </si>
  <si>
    <t>272,65*30*2</t>
  </si>
  <si>
    <t>941211812</t>
  </si>
  <si>
    <t>Demontáž lešení řadového rámového lehkého zatížení do 200 kg/m2 š od 0,6 do 0,9 m v přes 10 do 25 m</t>
  </si>
  <si>
    <t>-1825298884</t>
  </si>
  <si>
    <t>Lešení řadové rámové lehké pracovní s podlahami s provozním zatížením tř. 3 do 200 kg/m2 šířky tř. SW06 od 0,6 do 0,9 m výšky přes 10 do 25 m demontáž</t>
  </si>
  <si>
    <t>https://podminky.urs.cz/item/CS_URS_2025_01/941211812</t>
  </si>
  <si>
    <t>-1702637352</t>
  </si>
  <si>
    <t>944511811</t>
  </si>
  <si>
    <t>Demontáž ochranné sítě z textilie z umělých vláken</t>
  </si>
  <si>
    <t>127364870</t>
  </si>
  <si>
    <t>Síť ochranná zavěšená na konstrukci lešení z textilie z umělých vláken demontáž</t>
  </si>
  <si>
    <t>https://podminky.urs.cz/item/CS_URS_2025_01/944511811</t>
  </si>
  <si>
    <t>949521212</t>
  </si>
  <si>
    <t>Příplatek k podchodu u dílcových lešení š přes 1,5 do 2 m za každý den použití</t>
  </si>
  <si>
    <t>-125497894</t>
  </si>
  <si>
    <t>Podchod u dílcových lešení zřizovaný současně s lehkým nebo těžkým pracovním lešením, šířky přes 1,5 do 2,0 m příplatek k ceně za každý den použití</t>
  </si>
  <si>
    <t>https://podminky.urs.cz/item/CS_URS_2025_01/949521212</t>
  </si>
  <si>
    <t>4*30*2</t>
  </si>
  <si>
    <t>949521812</t>
  </si>
  <si>
    <t>Demontáž podchodu u dílcových lešení š přes 1,5 do 2 m</t>
  </si>
  <si>
    <t>386598775</t>
  </si>
  <si>
    <t>Podchod u dílcových lešení zřizovaný současně s lehkým nebo těžkým pracovním lešením, šířky přes 1,5 do 2,0 m demontáž</t>
  </si>
  <si>
    <t>https://podminky.urs.cz/item/CS_URS_2025_01/949521812</t>
  </si>
  <si>
    <t>95</t>
  </si>
  <si>
    <t>Dokončovací konstrukce a práce pozemních staveb</t>
  </si>
  <si>
    <t>952902611</t>
  </si>
  <si>
    <t>Čištění budov vysátí prachu z ostatních ploch</t>
  </si>
  <si>
    <t>-1630902536</t>
  </si>
  <si>
    <t>Čištění budov při provádění oprav a udržovacích prací vysátím prachu z ostatních ploch</t>
  </si>
  <si>
    <t>https://podminky.urs.cz/item/CS_URS_2025_01/952902611</t>
  </si>
  <si>
    <t>993111112A</t>
  </si>
  <si>
    <t>Odvoz lešení řadového včetně naložení a složení</t>
  </si>
  <si>
    <t>502141092</t>
  </si>
  <si>
    <t>99390002A</t>
  </si>
  <si>
    <t>M+D lešení stavební práce pro komín včetně pronájmu</t>
  </si>
  <si>
    <t>-941119681</t>
  </si>
  <si>
    <t>998012109</t>
  </si>
  <si>
    <t>Přesun hmot pro budovy monolitické s vyzdívaným obvodovým pláštěm s omezením mechanizace pro budovy v přes 6 do 12 m</t>
  </si>
  <si>
    <t>-1828684375</t>
  </si>
  <si>
    <t>Přesun hmot pro budovy občanské výstavby, bydlení, výrobu a služby nosnou svislou konstrukcí tyčovou s vyzdívaným obvodovým pláštěm vodorovná dopravní vzdálenost do 100 m s omezením mechanizace pro budovy výšky přes 6 do 12 m</t>
  </si>
  <si>
    <t>https://podminky.urs.cz/item/CS_URS_2025_01/998012109</t>
  </si>
  <si>
    <t>742420021A</t>
  </si>
  <si>
    <t>Montáž satelitu včetně upevňovacího materiálu a nové konzoly na fasádu domu (satelit použit stávající)</t>
  </si>
  <si>
    <t>-2009136907</t>
  </si>
  <si>
    <t>762083121</t>
  </si>
  <si>
    <t>Impregnace řeziva proti dřevokaznému hmyzu, houbám a plísním máčením třída ohrožení 1 a 2</t>
  </si>
  <si>
    <t>758797036</t>
  </si>
  <si>
    <t>Impregnace řeziva máčením proti dřevokaznému hmyzu, houbám a plísním, třída ohrožení 1 a 2 (dřevo v interiéru)</t>
  </si>
  <si>
    <t>https://podminky.urs.cz/item/CS_URS_2025_01/762083121</t>
  </si>
  <si>
    <t>16,997</t>
  </si>
  <si>
    <t>6,21</t>
  </si>
  <si>
    <t>762085103</t>
  </si>
  <si>
    <t>Montáž kotevních želez, příložek, patek nebo táhel</t>
  </si>
  <si>
    <t>-1237797232</t>
  </si>
  <si>
    <t>Montáž ocelových spojovacích prostředků (materiál ve specifikaci) kotevních želez příložek, patek, táhel</t>
  </si>
  <si>
    <t>https://podminky.urs.cz/item/CS_URS_2025_01/762085103</t>
  </si>
  <si>
    <t>31197006</t>
  </si>
  <si>
    <t>tyč závitová Pz 4.6 M16</t>
  </si>
  <si>
    <t>425104449</t>
  </si>
  <si>
    <t>31111008</t>
  </si>
  <si>
    <t>matice přesná šestihranná Pz DIN 934-8 M16</t>
  </si>
  <si>
    <t>100 kus</t>
  </si>
  <si>
    <t>-377441974</t>
  </si>
  <si>
    <t>31121005</t>
  </si>
  <si>
    <t>podložka pod dřevěnou konstrukci DIN 440 D 16mm</t>
  </si>
  <si>
    <t>-1007746199</t>
  </si>
  <si>
    <t>762333121</t>
  </si>
  <si>
    <t>Montáž vázaných kcí krovů nepravidelných z hraněného řeziva pl přes 50 do 120 cm2</t>
  </si>
  <si>
    <t>-281429014</t>
  </si>
  <si>
    <t>Montáž vázaných konstrukcí krovů střech pultových, sedlových, valbových, stanových nepravidelného půdorysu z řeziva hraněného průřezové plochy přes 50 do 120 cm2</t>
  </si>
  <si>
    <t>https://podminky.urs.cz/item/CS_URS_2025_01/762333121</t>
  </si>
  <si>
    <t>výpis řeziva</t>
  </si>
  <si>
    <t>E - pásek 100x100</t>
  </si>
  <si>
    <t>1,1*15</t>
  </si>
  <si>
    <t>762333122</t>
  </si>
  <si>
    <t>Montáž vázaných kcí krovů nepravidelných z hraněného řeziva pl přes 120 do 224 cm2</t>
  </si>
  <si>
    <t>-896165498</t>
  </si>
  <si>
    <t>Montáž vázaných konstrukcí krovů střech pultových, sedlových, valbových, stanových nepravidelného půdorysu z řeziva hraněného průřezové plochy přes 120 do 224 cm2</t>
  </si>
  <si>
    <t>https://podminky.urs.cz/item/CS_URS_2025_01/762333122</t>
  </si>
  <si>
    <t>A - krokev 120x160</t>
  </si>
  <si>
    <t>3,65*16+4*16+2,7*16+48+2,2*5+2,7*9</t>
  </si>
  <si>
    <t>J - přídavná kropkev 120x160</t>
  </si>
  <si>
    <t>110</t>
  </si>
  <si>
    <t>G - hambálek 120x160</t>
  </si>
  <si>
    <t>6,6*16</t>
  </si>
  <si>
    <t>D3 - pozednice 160x140</t>
  </si>
  <si>
    <t>D5 - pozednice 160x140</t>
  </si>
  <si>
    <t>D6 - pozednice 160x100</t>
  </si>
  <si>
    <t>F - vzpěra 160x140</t>
  </si>
  <si>
    <t>K - vzpěra 160x140</t>
  </si>
  <si>
    <t>3,2</t>
  </si>
  <si>
    <t>762333123</t>
  </si>
  <si>
    <t>Montáž vázaných kcí krovů nepravidelných pomocí z hraněného řeziva pl přes 224 do 288 cm2</t>
  </si>
  <si>
    <t>-832390730</t>
  </si>
  <si>
    <t>Montáž vázaných konstrukcí krovů střech pultových, sedlových, valbových, stanových nepravidelného půdorysu z řeziva hraněného průřezové plochy přes 224 do 288 cm2</t>
  </si>
  <si>
    <t>https://podminky.urs.cz/item/CS_URS_2025_01/762333123</t>
  </si>
  <si>
    <t>B - sloupek</t>
  </si>
  <si>
    <t>2,2*10</t>
  </si>
  <si>
    <t>D4 - pozednice 160x160</t>
  </si>
  <si>
    <t>D7 - pozednice 160x160</t>
  </si>
  <si>
    <t>762333124</t>
  </si>
  <si>
    <t>Montáž vázaných kcí krovů nepravidelných z hraněného řeziva pl přes 288 do 450 cm2</t>
  </si>
  <si>
    <t>-2042512417</t>
  </si>
  <si>
    <t>Montáž vázaných konstrukcí krovů střech pultových, sedlových, valbových, stanových nepravidelného půdorysu z řeziva hraněného průřezové plochy přes 288 do 450 cm2</t>
  </si>
  <si>
    <t>https://podminky.urs.cz/item/CS_URS_2025_01/762333124</t>
  </si>
  <si>
    <t>I - vaznice 160x240</t>
  </si>
  <si>
    <t>D1+D2 - pozednice 160x220</t>
  </si>
  <si>
    <t>14+5,5</t>
  </si>
  <si>
    <t>H - kráče 160x220</t>
  </si>
  <si>
    <t>C - vazný trám 160x220</t>
  </si>
  <si>
    <t>60512140</t>
  </si>
  <si>
    <t xml:space="preserve">hranol stavební řezivo  </t>
  </si>
  <si>
    <t>-503578988</t>
  </si>
  <si>
    <t>0,1*0,1*1,1*15</t>
  </si>
  <si>
    <t>0,12*0,16*(3,65*16+4*16+2,7*16+48+2,2*5+2,7*9)</t>
  </si>
  <si>
    <t>0,12*0,16*110</t>
  </si>
  <si>
    <t>0,12*0,16*6,6*16</t>
  </si>
  <si>
    <t>0,16*0,14*15</t>
  </si>
  <si>
    <t>0,16*0,14*6</t>
  </si>
  <si>
    <t>0,16*0,1*10</t>
  </si>
  <si>
    <t>0,16*0,14*20</t>
  </si>
  <si>
    <t>0,16*0,14*3,2</t>
  </si>
  <si>
    <t>B - sloupek 160x160</t>
  </si>
  <si>
    <t>0,16*0,16*2,2*10</t>
  </si>
  <si>
    <t>0,16*0,16*6</t>
  </si>
  <si>
    <t>0,16*0,16*15</t>
  </si>
  <si>
    <t>0,16*0,24*27</t>
  </si>
  <si>
    <t>0,16*0,22*(14+5,5)</t>
  </si>
  <si>
    <t>0,16*0,22*18</t>
  </si>
  <si>
    <t>0,16*0,22*50</t>
  </si>
  <si>
    <t>Mezisoučet</t>
  </si>
  <si>
    <t>15,452*0,1</t>
  </si>
  <si>
    <t>762341210</t>
  </si>
  <si>
    <t>Montáž bednění střech rovných a šikmých sklonu do 60° z hrubých prken na sraz tl do 32 mm</t>
  </si>
  <si>
    <t>379118499</t>
  </si>
  <si>
    <t>Montáž bednění střech rovných a šikmých sklonu do 60° s vyřezáním otvorů z prken hrubých na sraz tl. do 32 mm</t>
  </si>
  <si>
    <t>https://podminky.urs.cz/item/CS_URS_2025_01/762341210</t>
  </si>
  <si>
    <t>skladba S1+S2</t>
  </si>
  <si>
    <t>skladba S3</t>
  </si>
  <si>
    <t>60511012</t>
  </si>
  <si>
    <t>řezivo jehličnaté deskové neopracované střed</t>
  </si>
  <si>
    <t>773761796</t>
  </si>
  <si>
    <t>225*0,024</t>
  </si>
  <si>
    <t>5,4*0,15</t>
  </si>
  <si>
    <t>762341660</t>
  </si>
  <si>
    <t>Montáž bednění štítových okapových říms z palubek</t>
  </si>
  <si>
    <t>1565291844</t>
  </si>
  <si>
    <t>Montáž bednění střech štítových okapových říms, krajnic, závětrných prken a žaluzií ve spádu nebo rovnoběžně s okapem z palubek</t>
  </si>
  <si>
    <t>https://podminky.urs.cz/item/CS_URS_2025_01/762341660</t>
  </si>
  <si>
    <t>č.1.1.05 - půdorys střechy - návrh</t>
  </si>
  <si>
    <t>61189994</t>
  </si>
  <si>
    <t>palubky smrk tl 19mm A/B</t>
  </si>
  <si>
    <t>-2144213119</t>
  </si>
  <si>
    <t>8*1,1</t>
  </si>
  <si>
    <t>762395000</t>
  </si>
  <si>
    <t>Spojovací prostředky krovů, bednění, laťování, nadstřešních konstrukcí</t>
  </si>
  <si>
    <t>1099168192</t>
  </si>
  <si>
    <t>Spojovací prostředky krovů, bednění a laťování, nadstřešních konstrukcí svorníky, prkna, hřebíky, pásová ocel, vruty</t>
  </si>
  <si>
    <t>https://podminky.urs.cz/item/CS_URS_2025_01/762395000</t>
  </si>
  <si>
    <t>15,452</t>
  </si>
  <si>
    <t>5,4</t>
  </si>
  <si>
    <t>8*0,019</t>
  </si>
  <si>
    <t>762811210</t>
  </si>
  <si>
    <t>Montáž vrchního záklopu z hrubých prken na sraz spáry zakryté</t>
  </si>
  <si>
    <t>-634276776</t>
  </si>
  <si>
    <t>Záklop stropů montáž (materiál ve specifikaci) z prken hrubých vrchního na sraz, spáry zakryté lepenkovými pásy nebo lištami</t>
  </si>
  <si>
    <t>https://podminky.urs.cz/item/CS_URS_2025_01/762811210</t>
  </si>
  <si>
    <t>1408395744</t>
  </si>
  <si>
    <t>762895000</t>
  </si>
  <si>
    <t>Spojovací prostředky pro montáž záklopu, stropnice a podbíjení</t>
  </si>
  <si>
    <t>890530481</t>
  </si>
  <si>
    <t>Spojovací prostředky záklopu stropů, stropnic, podbíjení hřebíky, svorníky</t>
  </si>
  <si>
    <t>https://podminky.urs.cz/item/CS_URS_2025_01/762895000</t>
  </si>
  <si>
    <t>998762112</t>
  </si>
  <si>
    <t>Přesun hmot tonážní pro kce tesařské s omezením mechanizace v objektech v přes 6 do 12 m</t>
  </si>
  <si>
    <t>1213337802</t>
  </si>
  <si>
    <t>Přesun hmot pro konstrukce tesařské stanovený z hmotnosti přesunovaného materiálu vodorovná dopravní vzdálenost do 50 m s omezením mechanizace v objektech výšky přes 6 do 12 m</t>
  </si>
  <si>
    <t>https://podminky.urs.cz/item/CS_URS_2025_01/998762112</t>
  </si>
  <si>
    <t>764002414</t>
  </si>
  <si>
    <t>Montáž strukturované oddělovací rohože jakékoliv rš</t>
  </si>
  <si>
    <t>259772865</t>
  </si>
  <si>
    <t>Montáž strukturované oddělovací rohože jakékoli rš</t>
  </si>
  <si>
    <t>https://podminky.urs.cz/item/CS_URS_2025_01/764002414</t>
  </si>
  <si>
    <t>28329223</t>
  </si>
  <si>
    <t>fólie difuzně propustné s nakašírovanou strukturovanou rohoží pod hladkou plechovou krytinu</t>
  </si>
  <si>
    <t>-972904643</t>
  </si>
  <si>
    <t>225*1,15</t>
  </si>
  <si>
    <t>764111123</t>
  </si>
  <si>
    <t>Krytina střechy rovné ze šablon z Pz plechu s povrchovou úpravou přes 4 do 10 ks/m2 sklonu přes 30 do 60° včetně zakládacích šablon = specifikace krytiny viz skladba S1 + S2</t>
  </si>
  <si>
    <t>713685231</t>
  </si>
  <si>
    <t>Krytina ze svitků, ze šablon nebo taškových tabulí z pozinkovaného plechu s povrchovou úpravou s úpravou u okapů, prostupů a výčnělků střechy rovné ze šablon, počet kusů přes 4 do 10 ks/m2 přes 30 do 60°</t>
  </si>
  <si>
    <t>https://podminky.urs.cz/item/CS_URS_2025_01/764111123</t>
  </si>
  <si>
    <t>764111641</t>
  </si>
  <si>
    <t xml:space="preserve">Krytina střechy rovné drážkováním ze svitků z Pz plechu s povrchovou úpravou do rš 670 mm sklonu do 30°  = specifikace krytiny viz skladba S3</t>
  </si>
  <si>
    <t>1297308538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</si>
  <si>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</si>
  <si>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https://podminky.urs.cz/item/CS_URS_2025_01/764111641</t>
  </si>
  <si>
    <t>764111691</t>
  </si>
  <si>
    <t xml:space="preserve">Příplatek k cenám krytiny z Pz plechu s povrchovou úpravou za těsnění drážek  </t>
  </si>
  <si>
    <t>874074592</t>
  </si>
  <si>
    <t xml:space="preserve">Krytina ze svitků, ze šablon nebo taškových tabulí z pozinkovaného plechu s povrchovou úpravou s úpravou u okapů, prostupů a výčnělků Příplatek k cenám za těsnění drážek </t>
  </si>
  <si>
    <t>https://podminky.urs.cz/item/CS_URS_2025_01/764111691</t>
  </si>
  <si>
    <t>764203152</t>
  </si>
  <si>
    <t>Montáž střešního výlezu pro krytinu skládanou nebo plechovou</t>
  </si>
  <si>
    <t>1034479593</t>
  </si>
  <si>
    <t>Montáž oplechování střešních prvků střešního výlezu střechy s krytinou skládanou nebo plechovou</t>
  </si>
  <si>
    <t>https://podminky.urs.cz/item/CS_URS_2025_01/764203152</t>
  </si>
  <si>
    <t>55351066A</t>
  </si>
  <si>
    <t xml:space="preserve">výlezové okno 50x50cm  </t>
  </si>
  <si>
    <t>-1117391611</t>
  </si>
  <si>
    <t>764208111</t>
  </si>
  <si>
    <t>Montáž oplechování rovné římsy a ostatních prvků</t>
  </si>
  <si>
    <t>992963184</t>
  </si>
  <si>
    <t>https://podminky.urs.cz/item/CS_URS_2025_01/764208111</t>
  </si>
  <si>
    <t>nezaměřitelné oplechování</t>
  </si>
  <si>
    <t>55350263A</t>
  </si>
  <si>
    <t>tabule plechová tvrdá s povrchovou úpravou</t>
  </si>
  <si>
    <t>-2084085658</t>
  </si>
  <si>
    <t>50*1,1</t>
  </si>
  <si>
    <t>764211605A</t>
  </si>
  <si>
    <t>Oplechování větraného hřebene s větracím pásem z Pz s povrch úpravou, hřebenová lať - viz tab.PSV ozn.KV01 + detail B</t>
  </si>
  <si>
    <t>1763334752</t>
  </si>
  <si>
    <t>764212634</t>
  </si>
  <si>
    <t>Oplechování štítu závětrnou lištou z Pz s povrchovou úpravou rš 330 mm</t>
  </si>
  <si>
    <t>1580410757</t>
  </si>
  <si>
    <t>Oplechování střešních prvků z pozinkovaného plechu s povrchovou úpravou štítu závětrnou lištou rš 330 mm</t>
  </si>
  <si>
    <t>https://podminky.urs.cz/item/CS_URS_2025_01/764212634</t>
  </si>
  <si>
    <t>764212663</t>
  </si>
  <si>
    <t>Oplechování rovné okapové hrany z Pz s povrchovou úpravou rš 250 mm - viz tab.PSV ozn.KV02</t>
  </si>
  <si>
    <t>1312805676</t>
  </si>
  <si>
    <t>https://podminky.urs.cz/item/CS_URS_2025_01/764212663</t>
  </si>
  <si>
    <t>764218406</t>
  </si>
  <si>
    <t>Oplechování rovné římsya okapové římsy mechanicky kotvené z Pz plechu rš 500 mm - viz tab.PSV ozn.KV06 + detail G</t>
  </si>
  <si>
    <t>1269871600</t>
  </si>
  <si>
    <t>Oplechování říms a ozdobných prvků z pozinkovaného plechu rovných, bez rohů mechanicky kotvené rš 500 mm</t>
  </si>
  <si>
    <t>https://podminky.urs.cz/item/CS_URS_2025_01/764218406</t>
  </si>
  <si>
    <t>764218407</t>
  </si>
  <si>
    <t xml:space="preserve">Oplechování rovné římsy a ozdobných prvků  mechanicky kotvené z Pz plechu rš 670 mm - viz tab.PSV ozn.KV04 + KV05</t>
  </si>
  <si>
    <t>170472858</t>
  </si>
  <si>
    <t>Oplechování říms a ozdobných prvků z pozinkovaného plechu rovných, bez rohů mechanicky kotvené rš 670 mm</t>
  </si>
  <si>
    <t>https://podminky.urs.cz/item/CS_URS_2025_01/764218407</t>
  </si>
  <si>
    <t>KV04 + detail D</t>
  </si>
  <si>
    <t>KV05 + detail E</t>
  </si>
  <si>
    <t>59</t>
  </si>
  <si>
    <t>764223456A</t>
  </si>
  <si>
    <t>Sněhový zachytávač krytiny z průběžný dvoutrubkový včetně kotvení a spojek s povrchovou úpravou</t>
  </si>
  <si>
    <t>2011454727</t>
  </si>
  <si>
    <t>prvky na střeše - lopatkový zachytávač</t>
  </si>
  <si>
    <t>4+6</t>
  </si>
  <si>
    <t>764223458A</t>
  </si>
  <si>
    <t>M+D lopatkový zachytávač</t>
  </si>
  <si>
    <t>-1132225766</t>
  </si>
  <si>
    <t>764314612</t>
  </si>
  <si>
    <t>Lemování prostupů střech s krytinou skládanou nebo plechovou bez lišty z Pz s povrchovou úpravou</t>
  </si>
  <si>
    <t>616842835</t>
  </si>
  <si>
    <t>Lemování prostupů z pozinkovaného plechu s povrchovou úpravou bez lišty, střech s krytinou skládanou nebo z plechu</t>
  </si>
  <si>
    <t>https://podminky.urs.cz/item/CS_URS_2025_01/764314612</t>
  </si>
  <si>
    <t>764315632</t>
  </si>
  <si>
    <t>Lemování trub prostupovou manžetou z Pz s povrch úpravou střech s krytinou skládanou D přes 75 do 100 mm</t>
  </si>
  <si>
    <t>-217338446</t>
  </si>
  <si>
    <t>Lemování trub, konzol, držáků a ostatních kusových prvků z pozinkovaného plechu s povrchovou úpravou střech s krytinou prostupovou manžetou přes 75 do 100 mm</t>
  </si>
  <si>
    <t>https://podminky.urs.cz/item/CS_URS_2025_01/764315632</t>
  </si>
  <si>
    <t>anténa</t>
  </si>
  <si>
    <t>63</t>
  </si>
  <si>
    <t>764315633</t>
  </si>
  <si>
    <t>Lemování trub prostupovou manžetou z Pz s povrch úpravou střech s krytinou skládanou D přes 100 do 150 mm</t>
  </si>
  <si>
    <t>924948158</t>
  </si>
  <si>
    <t>Lemování trub, konzol, držáků a ostatních kusových prvků z pozinkovaného plechu s povrchovou úpravou střech s krytinou prostupovou manžetou přes 100 do 150 mm</t>
  </si>
  <si>
    <t>https://podminky.urs.cz/item/CS_URS_2025_01/764315633</t>
  </si>
  <si>
    <t>prvky na střeše - ventilačníé nástavce</t>
  </si>
  <si>
    <t>64</t>
  </si>
  <si>
    <t>764511603</t>
  </si>
  <si>
    <t>Žlab podokapní půlkruhový z Pz s povrchovou úpravou rš 400 mm</t>
  </si>
  <si>
    <t>1218287767</t>
  </si>
  <si>
    <t>Žlab podokapní z pozinkovaného plechu s povrchovou úpravou včetně háků a čel půlkruhový rš 400 mm</t>
  </si>
  <si>
    <t>https://podminky.urs.cz/item/CS_URS_2025_01/764511603</t>
  </si>
  <si>
    <t>Detail F</t>
  </si>
  <si>
    <t>31,5</t>
  </si>
  <si>
    <t>65</t>
  </si>
  <si>
    <t>764511644</t>
  </si>
  <si>
    <t>Kotlík oválný (trychtýřový) pro podokapní žlaby z Pz s povrchovou úpravou 400/120 mm</t>
  </si>
  <si>
    <t>2118649868</t>
  </si>
  <si>
    <t>Žlab podokapní z pozinkovaného plechu s povrchovou úpravou kotlík oválný (trychtýřový), rš žlabu/průměr svodu 400/100 mm</t>
  </si>
  <si>
    <t>https://podminky.urs.cz/item/CS_URS_2025_01/764511644</t>
  </si>
  <si>
    <t>66</t>
  </si>
  <si>
    <t>764518623</t>
  </si>
  <si>
    <t>Svody kruhové včetně objímek, kolen, odskoků z Pz s povrchovou úpravou průměru 120 mm</t>
  </si>
  <si>
    <t>2146400812</t>
  </si>
  <si>
    <t>Svod z pozinkovaného plechu s upraveným povrchem včetně objímek, kolen a odskoků kruhový, průměru 120 mm</t>
  </si>
  <si>
    <t>https://podminky.urs.cz/item/CS_URS_2025_01/764518623</t>
  </si>
  <si>
    <t>7*3+3</t>
  </si>
  <si>
    <t>67</t>
  </si>
  <si>
    <t>76499001A</t>
  </si>
  <si>
    <t>M+D odvětrávací komínek pro ZTI</t>
  </si>
  <si>
    <t>-749672794</t>
  </si>
  <si>
    <t>68</t>
  </si>
  <si>
    <t>76499002A</t>
  </si>
  <si>
    <t>M+D anténní prostup</t>
  </si>
  <si>
    <t>1072842036</t>
  </si>
  <si>
    <t>69</t>
  </si>
  <si>
    <t>764-KV03</t>
  </si>
  <si>
    <t xml:space="preserve">M+D lemujicí šabloby rš.670mm, laťování  - viz tab.PSV ozn.KV03 + detail C </t>
  </si>
  <si>
    <t>548125799</t>
  </si>
  <si>
    <t>70</t>
  </si>
  <si>
    <t>764-KV07</t>
  </si>
  <si>
    <t>M+D lemujicí větrací šabloby rš.670mm - viz tab.PSV ozn.KV07</t>
  </si>
  <si>
    <t>472356054</t>
  </si>
  <si>
    <t>71</t>
  </si>
  <si>
    <t>998764112</t>
  </si>
  <si>
    <t>Přesun hmot tonážní pro konstrukce klempířské s omezením mechanizace v objektech v přes 6 do 12 m</t>
  </si>
  <si>
    <t>-285344033</t>
  </si>
  <si>
    <t>Přesun hmot pro konstrukce klempířské stanovený z hmotnosti přesunovaného materiálu vodorovná dopravní vzdálenost do 50 m s omezením mechanizace v objektech výšky přes 6 do 12 m</t>
  </si>
  <si>
    <t>https://podminky.urs.cz/item/CS_URS_2025_01/998764112</t>
  </si>
  <si>
    <t>72</t>
  </si>
  <si>
    <t>765115253</t>
  </si>
  <si>
    <t xml:space="preserve">Montáž držáku satelitní antény  (držák použit stávající)</t>
  </si>
  <si>
    <t>1019290169</t>
  </si>
  <si>
    <t>https://podminky.urs.cz/item/CS_URS_2025_01/765115253</t>
  </si>
  <si>
    <t>73</t>
  </si>
  <si>
    <t>765115421</t>
  </si>
  <si>
    <t xml:space="preserve">Montáž bezpečnostního háku  </t>
  </si>
  <si>
    <t>-1359424892</t>
  </si>
  <si>
    <t>https://podminky.urs.cz/item/CS_URS_2025_01/765115421</t>
  </si>
  <si>
    <t>legenda záchytného systému</t>
  </si>
  <si>
    <t>74</t>
  </si>
  <si>
    <t>59244014</t>
  </si>
  <si>
    <t>sada bezpečnostního háku včetně připevňovacího profilu a kotevního materiálu barevná</t>
  </si>
  <si>
    <t>sada</t>
  </si>
  <si>
    <t>-1559682050</t>
  </si>
  <si>
    <t>sada bezpečnostního háku včetně připevňovacího profilu a kotevního materiálu</t>
  </si>
  <si>
    <t>75</t>
  </si>
  <si>
    <t>998765112</t>
  </si>
  <si>
    <t>Přesun hmot tonážní pro krytiny skládané s omezením mechanizace v objektech v přes 6 do 12 m</t>
  </si>
  <si>
    <t>-540650107</t>
  </si>
  <si>
    <t>Přesun hmot pro krytiny skládané stanovený z hmotnosti přesunovaného materiálu vodorovná dopravní vzdálenost do 50 m s omezením mechanizace na objektech výšky přes 6 do 12 m</t>
  </si>
  <si>
    <t>https://podminky.urs.cz/item/CS_URS_2025_01/998765112</t>
  </si>
  <si>
    <t>76</t>
  </si>
  <si>
    <t>766001A</t>
  </si>
  <si>
    <t>M+D dřevěného madla vč.kotvení a povrchové úpravy</t>
  </si>
  <si>
    <t>1440892556</t>
  </si>
  <si>
    <t>77</t>
  </si>
  <si>
    <t>766002A</t>
  </si>
  <si>
    <t>M+D dřevěného zábradlí vč.kotvení a povrchové úpravy</t>
  </si>
  <si>
    <t>-2021742270</t>
  </si>
  <si>
    <t>78</t>
  </si>
  <si>
    <t>783118201</t>
  </si>
  <si>
    <t>Lakovací jednonásobný syntetický nátěr truhlářských konstrukcí - napuštění</t>
  </si>
  <si>
    <t>921274730</t>
  </si>
  <si>
    <t>Lakovací nátěr truhlářských konstrukcí jednonásobný syntetický</t>
  </si>
  <si>
    <t>https://podminky.urs.cz/item/CS_URS_2025_01/783118201</t>
  </si>
  <si>
    <t>viz obroušené schodů</t>
  </si>
  <si>
    <t>20,216</t>
  </si>
  <si>
    <t>79</t>
  </si>
  <si>
    <t>783118211</t>
  </si>
  <si>
    <t>Lakovací dvojnásobný syntetický nátěr truhlářských konstrukcí s mezibroušením</t>
  </si>
  <si>
    <t>-789977935</t>
  </si>
  <si>
    <t>Lakovací nátěr truhlářských konstrukcí dvojnásobný s mezibroušením syntetický</t>
  </si>
  <si>
    <t>https://podminky.urs.cz/item/CS_URS_2025_01/783118211</t>
  </si>
  <si>
    <t>80</t>
  </si>
  <si>
    <t>783213101</t>
  </si>
  <si>
    <t>Napouštěcí jednonásobný syntetický nátěr tesařských konstrukcí zabudovaných do konstrukce</t>
  </si>
  <si>
    <t>-1346090261</t>
  </si>
  <si>
    <t>Napouštěcí nátěr tesařských konstrukcí zabudovaných do konstrukce jednonásobný syntetický</t>
  </si>
  <si>
    <t>https://podminky.urs.cz/item/CS_URS_2025_01/783213101</t>
  </si>
  <si>
    <t>palubky - okapová římsa</t>
  </si>
  <si>
    <t>8*2*1,5</t>
  </si>
  <si>
    <t>81</t>
  </si>
  <si>
    <t>783218111</t>
  </si>
  <si>
    <t>Lazurovací dvojnásobný syntetický nátěr tesařských konstrukcí</t>
  </si>
  <si>
    <t>2013213251</t>
  </si>
  <si>
    <t>Lazurovací nátěr tesařských konstrukcí dvojnásobný syntetický</t>
  </si>
  <si>
    <t>https://podminky.urs.cz/item/CS_URS_2025_01/783218111</t>
  </si>
  <si>
    <t>82</t>
  </si>
  <si>
    <t>783823137</t>
  </si>
  <si>
    <t>Penetrační vápenný nátěr hladkých nebo štukových omítek</t>
  </si>
  <si>
    <t>1959255957</t>
  </si>
  <si>
    <t>Penetrační nátěr omítek hladkých omítek hladkých, zrnitých tenkovrstvých nebo štukových stupně členitosti 1 a 2 vápenný</t>
  </si>
  <si>
    <t>https://podminky.urs.cz/item/CS_URS_2025_01/783823137</t>
  </si>
  <si>
    <t>83</t>
  </si>
  <si>
    <t>783827127</t>
  </si>
  <si>
    <t>Krycí jednonásobný vápenný nátěr omítek stupně členitosti 1 a 2</t>
  </si>
  <si>
    <t>2000827504</t>
  </si>
  <si>
    <t>Krycí (ochranný) nátěr omítek jednonásobný hladkých omítek hladkých, zrnitých tenkovrstvých nebo štukových stupně členitosti 1 a 2 vápenný</t>
  </si>
  <si>
    <t>https://podminky.urs.cz/item/CS_URS_2025_01/783827127</t>
  </si>
  <si>
    <t>84</t>
  </si>
  <si>
    <t>783823167</t>
  </si>
  <si>
    <t>Penetrační vápenný nátěr omítek stupně členitosti 3</t>
  </si>
  <si>
    <t>-1181669646</t>
  </si>
  <si>
    <t>Penetrační nátěr omítek hladkých omítek hladkých, zrnitých tenkovrstvých nebo štukových stupně členitosti 3 vápenný</t>
  </si>
  <si>
    <t>https://podminky.urs.cz/item/CS_URS_2025_01/783823167</t>
  </si>
  <si>
    <t>85</t>
  </si>
  <si>
    <t>783827147</t>
  </si>
  <si>
    <t>Krycí jednonásobný vápenný nátěr omítek stupně členitosti 3</t>
  </si>
  <si>
    <t>-2052959590</t>
  </si>
  <si>
    <t>Krycí (ochranný) nátěr omítek jednonásobný hladkých omítek hladkých, zrnitých tenkovrstvých nebo štukových stupně členitosti 3 vápenný</t>
  </si>
  <si>
    <t>https://podminky.urs.cz/item/CS_URS_2025_01/783827147</t>
  </si>
  <si>
    <t>784</t>
  </si>
  <si>
    <t>Dokončovací práce - malby a tapety</t>
  </si>
  <si>
    <t>86</t>
  </si>
  <si>
    <t>784312001</t>
  </si>
  <si>
    <t>Jednonásobné bílé vápenné malby v místnostech v do 3,80 m - pačokování</t>
  </si>
  <si>
    <t>-1111335868</t>
  </si>
  <si>
    <t>Malby vápenné jednonásobné, bílé v místnostech výšky do 3,80 m</t>
  </si>
  <si>
    <t>https://podminky.urs.cz/item/CS_URS_2025_01/784312001</t>
  </si>
  <si>
    <t>87</t>
  </si>
  <si>
    <t>784312021</t>
  </si>
  <si>
    <t>Dvojnásobné bílé vápenné malby v místnostech v do 3,80 m</t>
  </si>
  <si>
    <t>1307681293</t>
  </si>
  <si>
    <t>Malby vápenné dvojnásobné, bílé v místnostech výšky do 3,80 m</t>
  </si>
  <si>
    <t>https://podminky.urs.cz/item/CS_URS_2025_01/784312021</t>
  </si>
  <si>
    <t>01-02 - Zařízení silnoproudé elektrotechniky</t>
  </si>
  <si>
    <t>D1 - Název položky</t>
  </si>
  <si>
    <t>D2 - Rozváděče, výrobky</t>
  </si>
  <si>
    <t>D3 - Kabelové trasy</t>
  </si>
  <si>
    <t>D4 - Koncové prvky</t>
  </si>
  <si>
    <t>D5 - Zemnění</t>
  </si>
  <si>
    <t>D6 - Hromosvod</t>
  </si>
  <si>
    <t>D7 - Svítidla</t>
  </si>
  <si>
    <t>D8 - Kabely</t>
  </si>
  <si>
    <t>D9 - Vedlejší náklady</t>
  </si>
  <si>
    <t>D1</t>
  </si>
  <si>
    <t>Název položky</t>
  </si>
  <si>
    <t>D2</t>
  </si>
  <si>
    <t>Rozváděče, výrobky</t>
  </si>
  <si>
    <t>Pol1</t>
  </si>
  <si>
    <t>Dozbrojení stávajícího hlavního rozváděče dle specifikace projektové dokumentace (dozbrojení kombinovaného svodiče přepětí a sv. okruhu krovu)</t>
  </si>
  <si>
    <t>ks</t>
  </si>
  <si>
    <t>D3</t>
  </si>
  <si>
    <t>Kabelové trasy</t>
  </si>
  <si>
    <t>Pol2</t>
  </si>
  <si>
    <t>Vkládací lišta plastová LHD 20x20 HD, vč. kotvení</t>
  </si>
  <si>
    <t>Pol3</t>
  </si>
  <si>
    <t>Drážka ve zdivu do šířky 40 mm a hloubky 40 mm, zapravení drážky</t>
  </si>
  <si>
    <t>D4</t>
  </si>
  <si>
    <t>Koncové prvky</t>
  </si>
  <si>
    <t>Pol4</t>
  </si>
  <si>
    <t>Nástěnný vypínač, řazení 1/0, kompletní vč. klapky a rámečku, na hořlavý podklad, min. IP44</t>
  </si>
  <si>
    <t>D5</t>
  </si>
  <si>
    <t>Zemnění</t>
  </si>
  <si>
    <t>Pol5</t>
  </si>
  <si>
    <t>Zemnící pásek nerez V4A 30x3,5</t>
  </si>
  <si>
    <t>Pol6</t>
  </si>
  <si>
    <t>Zemnící tyč nerezová V4A, průměr 20 mm, délka 1500 mm</t>
  </si>
  <si>
    <t>Pol7</t>
  </si>
  <si>
    <t>Křížová svorka univerzální nerez V4A</t>
  </si>
  <si>
    <t>Pol8</t>
  </si>
  <si>
    <t>Drát nerez V4A, prům. 10</t>
  </si>
  <si>
    <t>Pol9</t>
  </si>
  <si>
    <t>Vodič H07V-5 16 mm2 ZŽ</t>
  </si>
  <si>
    <t>Pol10</t>
  </si>
  <si>
    <t>Svorkovnice MET</t>
  </si>
  <si>
    <t>Pol11</t>
  </si>
  <si>
    <t>Smršťovací bužírka na svody a zemnění</t>
  </si>
  <si>
    <t>Pol12</t>
  </si>
  <si>
    <t>Gumoasfalt</t>
  </si>
  <si>
    <t>Pol13</t>
  </si>
  <si>
    <t>Ostatní drobný materiál k zemnění</t>
  </si>
  <si>
    <t>Pol14</t>
  </si>
  <si>
    <t>Výkopové a záhozové práce (0,8 x 0,35 x 1 m)</t>
  </si>
  <si>
    <t>D6</t>
  </si>
  <si>
    <t>Hromosvod</t>
  </si>
  <si>
    <t>Pol15</t>
  </si>
  <si>
    <t>Jímací tyč, délka 2,0, materiál Al Mg Si, prům. 18, s rovným koncem</t>
  </si>
  <si>
    <t>Pol16</t>
  </si>
  <si>
    <t>Isolační tyč GFK pro jímací tyč, délka 680 mmm</t>
  </si>
  <si>
    <t>Pol17</t>
  </si>
  <si>
    <t>Isolační tyč GFK pro jímací vedení, délka 680 mmm</t>
  </si>
  <si>
    <t>Pol18</t>
  </si>
  <si>
    <t>Podpěra jímacího vedení na hřeben</t>
  </si>
  <si>
    <t>Pol19</t>
  </si>
  <si>
    <t>Podpěra jímacího vedení na plechovou střechu</t>
  </si>
  <si>
    <t>Pol20</t>
  </si>
  <si>
    <t>Podpěra jímacího vedení do zdiva</t>
  </si>
  <si>
    <t>Pol21</t>
  </si>
  <si>
    <t>Jímací vedení AlMgSi, průměr 8 mm</t>
  </si>
  <si>
    <t>Pol22</t>
  </si>
  <si>
    <t>Tvarování jímacího vedení</t>
  </si>
  <si>
    <t>Pol23</t>
  </si>
  <si>
    <t>Svorka křížová FeZn</t>
  </si>
  <si>
    <t>Pol24</t>
  </si>
  <si>
    <t>Svorka okapová</t>
  </si>
  <si>
    <t>Pol25</t>
  </si>
  <si>
    <t>Označovací štítěk svodu</t>
  </si>
  <si>
    <t>Pol26</t>
  </si>
  <si>
    <t>Zkušební svorka FeZn</t>
  </si>
  <si>
    <t>D7</t>
  </si>
  <si>
    <t>Svítidla</t>
  </si>
  <si>
    <t>Pol27</t>
  </si>
  <si>
    <t>Osazení a zapojení nástěnného svítidla, min. IP44, pro pokládku na dřevěný materiál</t>
  </si>
  <si>
    <t>D8</t>
  </si>
  <si>
    <t>Kabely</t>
  </si>
  <si>
    <t>Pol28</t>
  </si>
  <si>
    <t>CYKY-J 3x1,5</t>
  </si>
  <si>
    <t>D9</t>
  </si>
  <si>
    <t>Vedlejší náklady</t>
  </si>
  <si>
    <t>Pol29</t>
  </si>
  <si>
    <t>Dokumentace skutečného provedení</t>
  </si>
  <si>
    <t>Soubor</t>
  </si>
  <si>
    <t>Pol30</t>
  </si>
  <si>
    <t>Výchozí revize</t>
  </si>
  <si>
    <t>Pol31</t>
  </si>
  <si>
    <t>Součinnost s revizním technikem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</si>
</sst>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40" fillId="0" borderId="22" xfId="0" applyFont="1" applyBorder="1" applyAlignment="1" applyProtection="1">
      <alignment horizontal="center" vertical="center"/>
    </xf>
    <xf numFmtId="49" fontId="40" fillId="0" borderId="22" xfId="0" applyNumberFormat="1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left" vertical="center" wrapText="1"/>
    </xf>
    <xf numFmtId="0" fontId="40" fillId="0" borderId="22" xfId="0" applyFont="1" applyBorder="1" applyAlignment="1" applyProtection="1">
      <alignment horizontal="center" vertical="center" wrapText="1"/>
    </xf>
    <xf numFmtId="167" fontId="40" fillId="0" borderId="22" xfId="0" applyNumberFormat="1" applyFont="1" applyBorder="1" applyAlignment="1" applyProtection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9996147" TargetMode="External" /><Relationship Id="rId2" Type="http://schemas.openxmlformats.org/officeDocument/2006/relationships/hyperlink" Target="https://podminky.urs.cz/item/CS_URS_2025_01/629991011" TargetMode="External" /><Relationship Id="rId3" Type="http://schemas.openxmlformats.org/officeDocument/2006/relationships/hyperlink" Target="https://podminky.urs.cz/item/CS_URS_2025_01/629995201" TargetMode="External" /><Relationship Id="rId4" Type="http://schemas.openxmlformats.org/officeDocument/2006/relationships/hyperlink" Target="https://podminky.urs.cz/item/CS_URS_2025_01/941211112" TargetMode="External" /><Relationship Id="rId5" Type="http://schemas.openxmlformats.org/officeDocument/2006/relationships/hyperlink" Target="https://podminky.urs.cz/item/CS_URS_2025_01/941211212" TargetMode="External" /><Relationship Id="rId6" Type="http://schemas.openxmlformats.org/officeDocument/2006/relationships/hyperlink" Target="https://podminky.urs.cz/item/CS_URS_2025_01/944511111" TargetMode="External" /><Relationship Id="rId7" Type="http://schemas.openxmlformats.org/officeDocument/2006/relationships/hyperlink" Target="https://podminky.urs.cz/item/CS_URS_2025_01/944511211" TargetMode="External" /><Relationship Id="rId8" Type="http://schemas.openxmlformats.org/officeDocument/2006/relationships/hyperlink" Target="https://podminky.urs.cz/item/CS_URS_2025_01/949521111" TargetMode="External" /><Relationship Id="rId9" Type="http://schemas.openxmlformats.org/officeDocument/2006/relationships/hyperlink" Target="https://podminky.urs.cz/item/CS_URS_2025_01/949521211" TargetMode="External" /><Relationship Id="rId10" Type="http://schemas.openxmlformats.org/officeDocument/2006/relationships/hyperlink" Target="https://podminky.urs.cz/item/CS_URS_2025_01/964061331" TargetMode="External" /><Relationship Id="rId11" Type="http://schemas.openxmlformats.org/officeDocument/2006/relationships/hyperlink" Target="https://podminky.urs.cz/item/CS_URS_2025_01/965081113" TargetMode="External" /><Relationship Id="rId12" Type="http://schemas.openxmlformats.org/officeDocument/2006/relationships/hyperlink" Target="https://podminky.urs.cz/item/CS_URS_2025_01/965082933" TargetMode="External" /><Relationship Id="rId13" Type="http://schemas.openxmlformats.org/officeDocument/2006/relationships/hyperlink" Target="https://podminky.urs.cz/item/CS_URS_2025_01/968072455" TargetMode="External" /><Relationship Id="rId14" Type="http://schemas.openxmlformats.org/officeDocument/2006/relationships/hyperlink" Target="https://podminky.urs.cz/item/CS_URS_2025_01/978019361" TargetMode="External" /><Relationship Id="rId15" Type="http://schemas.openxmlformats.org/officeDocument/2006/relationships/hyperlink" Target="https://podminky.urs.cz/item/CS_URS_2025_01/978015391" TargetMode="External" /><Relationship Id="rId16" Type="http://schemas.openxmlformats.org/officeDocument/2006/relationships/hyperlink" Target="https://podminky.urs.cz/item/CS_URS_2025_01/978023471" TargetMode="External" /><Relationship Id="rId17" Type="http://schemas.openxmlformats.org/officeDocument/2006/relationships/hyperlink" Target="https://podminky.urs.cz/item/CS_URS_2025_01/978013191" TargetMode="External" /><Relationship Id="rId18" Type="http://schemas.openxmlformats.org/officeDocument/2006/relationships/hyperlink" Target="https://podminky.urs.cz/item/CS_URS_2025_01/997013153" TargetMode="External" /><Relationship Id="rId19" Type="http://schemas.openxmlformats.org/officeDocument/2006/relationships/hyperlink" Target="https://podminky.urs.cz/item/CS_URS_2025_01/997013311" TargetMode="External" /><Relationship Id="rId20" Type="http://schemas.openxmlformats.org/officeDocument/2006/relationships/hyperlink" Target="https://podminky.urs.cz/item/CS_URS_2025_01/997013321" TargetMode="External" /><Relationship Id="rId21" Type="http://schemas.openxmlformats.org/officeDocument/2006/relationships/hyperlink" Target="https://podminky.urs.cz/item/CS_URS_2025_01/997013501" TargetMode="External" /><Relationship Id="rId22" Type="http://schemas.openxmlformats.org/officeDocument/2006/relationships/hyperlink" Target="https://podminky.urs.cz/item/CS_URS_2025_01/997013509" TargetMode="External" /><Relationship Id="rId23" Type="http://schemas.openxmlformats.org/officeDocument/2006/relationships/hyperlink" Target="https://podminky.urs.cz/item/CS_URS_2025_01/997013609" TargetMode="External" /><Relationship Id="rId24" Type="http://schemas.openxmlformats.org/officeDocument/2006/relationships/hyperlink" Target="https://podminky.urs.cz/item/CS_URS_2025_01/997013811" TargetMode="External" /><Relationship Id="rId25" Type="http://schemas.openxmlformats.org/officeDocument/2006/relationships/hyperlink" Target="https://podminky.urs.cz/item/CS_URS_2025_01/997013814" TargetMode="External" /><Relationship Id="rId26" Type="http://schemas.openxmlformats.org/officeDocument/2006/relationships/hyperlink" Target="https://podminky.urs.cz/item/CS_URS_2025_01/998011009" TargetMode="External" /><Relationship Id="rId27" Type="http://schemas.openxmlformats.org/officeDocument/2006/relationships/hyperlink" Target="https://podminky.urs.cz/item/CS_URS_2025_01/712431801" TargetMode="External" /><Relationship Id="rId28" Type="http://schemas.openxmlformats.org/officeDocument/2006/relationships/hyperlink" Target="https://podminky.urs.cz/item/CS_URS_2025_01/712631801" TargetMode="External" /><Relationship Id="rId29" Type="http://schemas.openxmlformats.org/officeDocument/2006/relationships/hyperlink" Target="https://podminky.urs.cz/item/CS_URS_2025_01/762085811" TargetMode="External" /><Relationship Id="rId30" Type="http://schemas.openxmlformats.org/officeDocument/2006/relationships/hyperlink" Target="https://podminky.urs.cz/item/CS_URS_2025_01/762331811" TargetMode="External" /><Relationship Id="rId31" Type="http://schemas.openxmlformats.org/officeDocument/2006/relationships/hyperlink" Target="https://podminky.urs.cz/item/CS_URS_2025_01/762331812" TargetMode="External" /><Relationship Id="rId32" Type="http://schemas.openxmlformats.org/officeDocument/2006/relationships/hyperlink" Target="https://podminky.urs.cz/item/CS_URS_2025_01/762331813" TargetMode="External" /><Relationship Id="rId33" Type="http://schemas.openxmlformats.org/officeDocument/2006/relationships/hyperlink" Target="https://podminky.urs.cz/item/CS_URS_2025_01/762331814" TargetMode="External" /><Relationship Id="rId34" Type="http://schemas.openxmlformats.org/officeDocument/2006/relationships/hyperlink" Target="https://podminky.urs.cz/item/CS_URS_2025_01/762341811" TargetMode="External" /><Relationship Id="rId35" Type="http://schemas.openxmlformats.org/officeDocument/2006/relationships/hyperlink" Target="https://podminky.urs.cz/item/CS_URS_2025_01/762815811" TargetMode="External" /><Relationship Id="rId36" Type="http://schemas.openxmlformats.org/officeDocument/2006/relationships/hyperlink" Target="https://podminky.urs.cz/item/CS_URS_2025_01/764001821" TargetMode="External" /><Relationship Id="rId37" Type="http://schemas.openxmlformats.org/officeDocument/2006/relationships/hyperlink" Target="https://podminky.urs.cz/item/CS_URS_2025_01/764002801" TargetMode="External" /><Relationship Id="rId38" Type="http://schemas.openxmlformats.org/officeDocument/2006/relationships/hyperlink" Target="https://podminky.urs.cz/item/CS_URS_2025_01/764002812" TargetMode="External" /><Relationship Id="rId39" Type="http://schemas.openxmlformats.org/officeDocument/2006/relationships/hyperlink" Target="https://podminky.urs.cz/item/CS_URS_2025_01/764002835" TargetMode="External" /><Relationship Id="rId40" Type="http://schemas.openxmlformats.org/officeDocument/2006/relationships/hyperlink" Target="https://podminky.urs.cz/item/CS_URS_2025_01/764002841" TargetMode="External" /><Relationship Id="rId41" Type="http://schemas.openxmlformats.org/officeDocument/2006/relationships/hyperlink" Target="https://podminky.urs.cz/item/CS_URS_2025_01/764002871" TargetMode="External" /><Relationship Id="rId42" Type="http://schemas.openxmlformats.org/officeDocument/2006/relationships/hyperlink" Target="https://podminky.urs.cz/item/CS_URS_2025_01/764002881" TargetMode="External" /><Relationship Id="rId43" Type="http://schemas.openxmlformats.org/officeDocument/2006/relationships/hyperlink" Target="https://podminky.urs.cz/item/CS_URS_2025_01/764003801" TargetMode="External" /><Relationship Id="rId44" Type="http://schemas.openxmlformats.org/officeDocument/2006/relationships/hyperlink" Target="https://podminky.urs.cz/item/CS_URS_2025_01/764004801" TargetMode="External" /><Relationship Id="rId45" Type="http://schemas.openxmlformats.org/officeDocument/2006/relationships/hyperlink" Target="https://podminky.urs.cz/item/CS_URS_2025_01/764004861" TargetMode="External" /><Relationship Id="rId46" Type="http://schemas.openxmlformats.org/officeDocument/2006/relationships/hyperlink" Target="https://podminky.urs.cz/item/CS_URS_2025_01/765131801" TargetMode="External" /><Relationship Id="rId47" Type="http://schemas.openxmlformats.org/officeDocument/2006/relationships/hyperlink" Target="https://podminky.urs.cz/item/CS_URS_2025_01/765131841" TargetMode="External" /><Relationship Id="rId48" Type="http://schemas.openxmlformats.org/officeDocument/2006/relationships/hyperlink" Target="https://podminky.urs.cz/item/CS_URS_2025_01/765131821" TargetMode="External" /><Relationship Id="rId49" Type="http://schemas.openxmlformats.org/officeDocument/2006/relationships/hyperlink" Target="https://podminky.urs.cz/item/CS_URS_2025_01/765131845" TargetMode="External" /><Relationship Id="rId50" Type="http://schemas.openxmlformats.org/officeDocument/2006/relationships/hyperlink" Target="https://podminky.urs.cz/item/CS_URS_2025_01/765192001" TargetMode="External" /><Relationship Id="rId51" Type="http://schemas.openxmlformats.org/officeDocument/2006/relationships/hyperlink" Target="https://podminky.urs.cz/item/CS_URS_2025_01/765192811" TargetMode="External" /><Relationship Id="rId52" Type="http://schemas.openxmlformats.org/officeDocument/2006/relationships/hyperlink" Target="https://podminky.urs.cz/item/CS_URS_2025_01/766211812" TargetMode="External" /><Relationship Id="rId53" Type="http://schemas.openxmlformats.org/officeDocument/2006/relationships/hyperlink" Target="https://podminky.urs.cz/item/CS_URS_2025_01/766311811" TargetMode="External" /><Relationship Id="rId54" Type="http://schemas.openxmlformats.org/officeDocument/2006/relationships/hyperlink" Target="https://podminky.urs.cz/item/CS_URS_2025_01/783106801" TargetMode="External" /><Relationship Id="rId5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413231231" TargetMode="External" /><Relationship Id="rId2" Type="http://schemas.openxmlformats.org/officeDocument/2006/relationships/hyperlink" Target="https://podminky.urs.cz/item/CS_URS_2025_01/612131101" TargetMode="External" /><Relationship Id="rId3" Type="http://schemas.openxmlformats.org/officeDocument/2006/relationships/hyperlink" Target="https://podminky.urs.cz/item/CS_URS_2025_01/612321121" TargetMode="External" /><Relationship Id="rId4" Type="http://schemas.openxmlformats.org/officeDocument/2006/relationships/hyperlink" Target="https://podminky.urs.cz/item/CS_URS_2025_01/612321191" TargetMode="External" /><Relationship Id="rId5" Type="http://schemas.openxmlformats.org/officeDocument/2006/relationships/hyperlink" Target="https://podminky.urs.cz/item/CS_URS_2025_01/612311131" TargetMode="External" /><Relationship Id="rId6" Type="http://schemas.openxmlformats.org/officeDocument/2006/relationships/hyperlink" Target="https://podminky.urs.cz/item/CS_URS_2025_01/622131101" TargetMode="External" /><Relationship Id="rId7" Type="http://schemas.openxmlformats.org/officeDocument/2006/relationships/hyperlink" Target="https://podminky.urs.cz/item/CS_URS_2025_01/622321121" TargetMode="External" /><Relationship Id="rId8" Type="http://schemas.openxmlformats.org/officeDocument/2006/relationships/hyperlink" Target="https://podminky.urs.cz/item/CS_URS_2025_01/622321191" TargetMode="External" /><Relationship Id="rId9" Type="http://schemas.openxmlformats.org/officeDocument/2006/relationships/hyperlink" Target="https://podminky.urs.cz/item/CS_URS_2025_01/622311131" TargetMode="External" /><Relationship Id="rId10" Type="http://schemas.openxmlformats.org/officeDocument/2006/relationships/hyperlink" Target="https://podminky.urs.cz/item/CS_URS_2025_01/622325103" TargetMode="External" /><Relationship Id="rId11" Type="http://schemas.openxmlformats.org/officeDocument/2006/relationships/hyperlink" Target="https://podminky.urs.cz/item/CS_URS_2025_01/622311131" TargetMode="External" /><Relationship Id="rId12" Type="http://schemas.openxmlformats.org/officeDocument/2006/relationships/hyperlink" Target="https://podminky.urs.cz/item/CS_URS_2025_01/642942111" TargetMode="External" /><Relationship Id="rId13" Type="http://schemas.openxmlformats.org/officeDocument/2006/relationships/hyperlink" Target="https://podminky.urs.cz/item/CS_URS_2025_01/623631001" TargetMode="External" /><Relationship Id="rId14" Type="http://schemas.openxmlformats.org/officeDocument/2006/relationships/hyperlink" Target="https://podminky.urs.cz/item/CS_URS_2025_01/941211212" TargetMode="External" /><Relationship Id="rId15" Type="http://schemas.openxmlformats.org/officeDocument/2006/relationships/hyperlink" Target="https://podminky.urs.cz/item/CS_URS_2025_01/941211812" TargetMode="External" /><Relationship Id="rId16" Type="http://schemas.openxmlformats.org/officeDocument/2006/relationships/hyperlink" Target="https://podminky.urs.cz/item/CS_URS_2025_01/944511211" TargetMode="External" /><Relationship Id="rId17" Type="http://schemas.openxmlformats.org/officeDocument/2006/relationships/hyperlink" Target="https://podminky.urs.cz/item/CS_URS_2025_01/944511811" TargetMode="External" /><Relationship Id="rId18" Type="http://schemas.openxmlformats.org/officeDocument/2006/relationships/hyperlink" Target="https://podminky.urs.cz/item/CS_URS_2025_01/949521212" TargetMode="External" /><Relationship Id="rId19" Type="http://schemas.openxmlformats.org/officeDocument/2006/relationships/hyperlink" Target="https://podminky.urs.cz/item/CS_URS_2025_01/949521812" TargetMode="External" /><Relationship Id="rId20" Type="http://schemas.openxmlformats.org/officeDocument/2006/relationships/hyperlink" Target="https://podminky.urs.cz/item/CS_URS_2025_01/952902611" TargetMode="External" /><Relationship Id="rId21" Type="http://schemas.openxmlformats.org/officeDocument/2006/relationships/hyperlink" Target="https://podminky.urs.cz/item/CS_URS_2025_01/998012109" TargetMode="External" /><Relationship Id="rId22" Type="http://schemas.openxmlformats.org/officeDocument/2006/relationships/hyperlink" Target="https://podminky.urs.cz/item/CS_URS_2025_01/762083121" TargetMode="External" /><Relationship Id="rId23" Type="http://schemas.openxmlformats.org/officeDocument/2006/relationships/hyperlink" Target="https://podminky.urs.cz/item/CS_URS_2025_01/762085103" TargetMode="External" /><Relationship Id="rId24" Type="http://schemas.openxmlformats.org/officeDocument/2006/relationships/hyperlink" Target="https://podminky.urs.cz/item/CS_URS_2025_01/762333121" TargetMode="External" /><Relationship Id="rId25" Type="http://schemas.openxmlformats.org/officeDocument/2006/relationships/hyperlink" Target="https://podminky.urs.cz/item/CS_URS_2025_01/762333122" TargetMode="External" /><Relationship Id="rId26" Type="http://schemas.openxmlformats.org/officeDocument/2006/relationships/hyperlink" Target="https://podminky.urs.cz/item/CS_URS_2025_01/762333123" TargetMode="External" /><Relationship Id="rId27" Type="http://schemas.openxmlformats.org/officeDocument/2006/relationships/hyperlink" Target="https://podminky.urs.cz/item/CS_URS_2025_01/762333124" TargetMode="External" /><Relationship Id="rId28" Type="http://schemas.openxmlformats.org/officeDocument/2006/relationships/hyperlink" Target="https://podminky.urs.cz/item/CS_URS_2025_01/762341210" TargetMode="External" /><Relationship Id="rId29" Type="http://schemas.openxmlformats.org/officeDocument/2006/relationships/hyperlink" Target="https://podminky.urs.cz/item/CS_URS_2025_01/762341660" TargetMode="External" /><Relationship Id="rId30" Type="http://schemas.openxmlformats.org/officeDocument/2006/relationships/hyperlink" Target="https://podminky.urs.cz/item/CS_URS_2025_01/762395000" TargetMode="External" /><Relationship Id="rId31" Type="http://schemas.openxmlformats.org/officeDocument/2006/relationships/hyperlink" Target="https://podminky.urs.cz/item/CS_URS_2025_01/762811210" TargetMode="External" /><Relationship Id="rId32" Type="http://schemas.openxmlformats.org/officeDocument/2006/relationships/hyperlink" Target="https://podminky.urs.cz/item/CS_URS_2025_01/762895000" TargetMode="External" /><Relationship Id="rId33" Type="http://schemas.openxmlformats.org/officeDocument/2006/relationships/hyperlink" Target="https://podminky.urs.cz/item/CS_URS_2025_01/998762112" TargetMode="External" /><Relationship Id="rId34" Type="http://schemas.openxmlformats.org/officeDocument/2006/relationships/hyperlink" Target="https://podminky.urs.cz/item/CS_URS_2025_01/764002414" TargetMode="External" /><Relationship Id="rId35" Type="http://schemas.openxmlformats.org/officeDocument/2006/relationships/hyperlink" Target="https://podminky.urs.cz/item/CS_URS_2025_01/764111123" TargetMode="External" /><Relationship Id="rId36" Type="http://schemas.openxmlformats.org/officeDocument/2006/relationships/hyperlink" Target="https://podminky.urs.cz/item/CS_URS_2025_01/764111641" TargetMode="External" /><Relationship Id="rId37" Type="http://schemas.openxmlformats.org/officeDocument/2006/relationships/hyperlink" Target="https://podminky.urs.cz/item/CS_URS_2025_01/764111691" TargetMode="External" /><Relationship Id="rId38" Type="http://schemas.openxmlformats.org/officeDocument/2006/relationships/hyperlink" Target="https://podminky.urs.cz/item/CS_URS_2025_01/764203152" TargetMode="External" /><Relationship Id="rId39" Type="http://schemas.openxmlformats.org/officeDocument/2006/relationships/hyperlink" Target="https://podminky.urs.cz/item/CS_URS_2025_01/764208111" TargetMode="External" /><Relationship Id="rId40" Type="http://schemas.openxmlformats.org/officeDocument/2006/relationships/hyperlink" Target="https://podminky.urs.cz/item/CS_URS_2025_01/764212634" TargetMode="External" /><Relationship Id="rId41" Type="http://schemas.openxmlformats.org/officeDocument/2006/relationships/hyperlink" Target="https://podminky.urs.cz/item/CS_URS_2025_01/764212663" TargetMode="External" /><Relationship Id="rId42" Type="http://schemas.openxmlformats.org/officeDocument/2006/relationships/hyperlink" Target="https://podminky.urs.cz/item/CS_URS_2025_01/764218406" TargetMode="External" /><Relationship Id="rId43" Type="http://schemas.openxmlformats.org/officeDocument/2006/relationships/hyperlink" Target="https://podminky.urs.cz/item/CS_URS_2025_01/764218407" TargetMode="External" /><Relationship Id="rId44" Type="http://schemas.openxmlformats.org/officeDocument/2006/relationships/hyperlink" Target="https://podminky.urs.cz/item/CS_URS_2025_01/764314612" TargetMode="External" /><Relationship Id="rId45" Type="http://schemas.openxmlformats.org/officeDocument/2006/relationships/hyperlink" Target="https://podminky.urs.cz/item/CS_URS_2025_01/764315632" TargetMode="External" /><Relationship Id="rId46" Type="http://schemas.openxmlformats.org/officeDocument/2006/relationships/hyperlink" Target="https://podminky.urs.cz/item/CS_URS_2025_01/764315633" TargetMode="External" /><Relationship Id="rId47" Type="http://schemas.openxmlformats.org/officeDocument/2006/relationships/hyperlink" Target="https://podminky.urs.cz/item/CS_URS_2025_01/764511603" TargetMode="External" /><Relationship Id="rId48" Type="http://schemas.openxmlformats.org/officeDocument/2006/relationships/hyperlink" Target="https://podminky.urs.cz/item/CS_URS_2025_01/764511644" TargetMode="External" /><Relationship Id="rId49" Type="http://schemas.openxmlformats.org/officeDocument/2006/relationships/hyperlink" Target="https://podminky.urs.cz/item/CS_URS_2025_01/764518623" TargetMode="External" /><Relationship Id="rId50" Type="http://schemas.openxmlformats.org/officeDocument/2006/relationships/hyperlink" Target="https://podminky.urs.cz/item/CS_URS_2025_01/998764112" TargetMode="External" /><Relationship Id="rId51" Type="http://schemas.openxmlformats.org/officeDocument/2006/relationships/hyperlink" Target="https://podminky.urs.cz/item/CS_URS_2025_01/765115253" TargetMode="External" /><Relationship Id="rId52" Type="http://schemas.openxmlformats.org/officeDocument/2006/relationships/hyperlink" Target="https://podminky.urs.cz/item/CS_URS_2025_01/765115421" TargetMode="External" /><Relationship Id="rId53" Type="http://schemas.openxmlformats.org/officeDocument/2006/relationships/hyperlink" Target="https://podminky.urs.cz/item/CS_URS_2025_01/998765112" TargetMode="External" /><Relationship Id="rId54" Type="http://schemas.openxmlformats.org/officeDocument/2006/relationships/hyperlink" Target="https://podminky.urs.cz/item/CS_URS_2025_01/783118201" TargetMode="External" /><Relationship Id="rId55" Type="http://schemas.openxmlformats.org/officeDocument/2006/relationships/hyperlink" Target="https://podminky.urs.cz/item/CS_URS_2025_01/783118211" TargetMode="External" /><Relationship Id="rId56" Type="http://schemas.openxmlformats.org/officeDocument/2006/relationships/hyperlink" Target="https://podminky.urs.cz/item/CS_URS_2025_01/783213101" TargetMode="External" /><Relationship Id="rId57" Type="http://schemas.openxmlformats.org/officeDocument/2006/relationships/hyperlink" Target="https://podminky.urs.cz/item/CS_URS_2025_01/783218111" TargetMode="External" /><Relationship Id="rId58" Type="http://schemas.openxmlformats.org/officeDocument/2006/relationships/hyperlink" Target="https://podminky.urs.cz/item/CS_URS_2025_01/783823137" TargetMode="External" /><Relationship Id="rId59" Type="http://schemas.openxmlformats.org/officeDocument/2006/relationships/hyperlink" Target="https://podminky.urs.cz/item/CS_URS_2025_01/783827127" TargetMode="External" /><Relationship Id="rId60" Type="http://schemas.openxmlformats.org/officeDocument/2006/relationships/hyperlink" Target="https://podminky.urs.cz/item/CS_URS_2025_01/783823167" TargetMode="External" /><Relationship Id="rId61" Type="http://schemas.openxmlformats.org/officeDocument/2006/relationships/hyperlink" Target="https://podminky.urs.cz/item/CS_URS_2025_01/783827147" TargetMode="External" /><Relationship Id="rId62" Type="http://schemas.openxmlformats.org/officeDocument/2006/relationships/hyperlink" Target="https://podminky.urs.cz/item/CS_URS_2025_01/784312001" TargetMode="External" /><Relationship Id="rId63" Type="http://schemas.openxmlformats.org/officeDocument/2006/relationships/hyperlink" Target="https://podminky.urs.cz/item/CS_URS_2025_01/784312021" TargetMode="External" /><Relationship Id="rId6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33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55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54</v>
      </c>
      <c r="AI60" s="43"/>
      <c r="AJ60" s="43"/>
      <c r="AK60" s="43"/>
      <c r="AL60" s="43"/>
      <c r="AM60" s="65" t="s">
        <v>55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54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54</v>
      </c>
      <c r="AI75" s="43"/>
      <c r="AJ75" s="43"/>
      <c r="AK75" s="43"/>
      <c r="AL75" s="43"/>
      <c r="AM75" s="65" t="s">
        <v>55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24-007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Oprava krovu na objektu č.p.1935 v Jihlavě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21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Jihlava, ulice Žižkova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23</v>
      </c>
      <c r="AJ87" s="41"/>
      <c r="AK87" s="41"/>
      <c r="AL87" s="41"/>
      <c r="AM87" s="80" t="str">
        <f>IF(AN8= "","",AN8)</f>
        <v>31. 1. 2025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25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Statutární město Jihlava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Martin Norek</v>
      </c>
      <c r="AN89" s="72"/>
      <c r="AO89" s="72"/>
      <c r="AP89" s="72"/>
      <c r="AQ89" s="41"/>
      <c r="AR89" s="45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36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5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ROUND(AG95+AG97,2)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ROUND(AS95+AS97,2)</f>
        <v>0</v>
      </c>
      <c r="AT94" s="115">
        <f>ROUND(SUM(AV94:AW94),2)</f>
        <v>0</v>
      </c>
      <c r="AU94" s="116">
        <f>ROUND(AU95+AU97,5)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ROUND(AZ95+AZ97,2)</f>
        <v>0</v>
      </c>
      <c r="BA94" s="115">
        <f>ROUND(BA95+BA97,2)</f>
        <v>0</v>
      </c>
      <c r="BB94" s="115">
        <f>ROUND(BB95+BB97,2)</f>
        <v>0</v>
      </c>
      <c r="BC94" s="115">
        <f>ROUND(BC95+BC97,2)</f>
        <v>0</v>
      </c>
      <c r="BD94" s="117">
        <f>ROUND(BD95+BD97,2)</f>
        <v>0</v>
      </c>
      <c r="BE94" s="6"/>
      <c r="BS94" s="118" t="s">
        <v>78</v>
      </c>
      <c r="BT94" s="118" t="s">
        <v>79</v>
      </c>
      <c r="BU94" s="119" t="s">
        <v>80</v>
      </c>
      <c r="BV94" s="118" t="s">
        <v>81</v>
      </c>
      <c r="BW94" s="118" t="s">
        <v>5</v>
      </c>
      <c r="BX94" s="118" t="s">
        <v>82</v>
      </c>
      <c r="CL94" s="118" t="s">
        <v>19</v>
      </c>
    </row>
    <row r="95" s="7" customFormat="1" ht="16.5" customHeight="1">
      <c r="A95" s="7"/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ROUND(AG96,2)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85</v>
      </c>
      <c r="AR95" s="127"/>
      <c r="AS95" s="128">
        <f>ROUND(AS96,2)</f>
        <v>0</v>
      </c>
      <c r="AT95" s="129">
        <f>ROUND(SUM(AV95:AW95),2)</f>
        <v>0</v>
      </c>
      <c r="AU95" s="130">
        <f>ROUND(AU96,5)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ROUND(AZ96,2)</f>
        <v>0</v>
      </c>
      <c r="BA95" s="129">
        <f>ROUND(BA96,2)</f>
        <v>0</v>
      </c>
      <c r="BB95" s="129">
        <f>ROUND(BB96,2)</f>
        <v>0</v>
      </c>
      <c r="BC95" s="129">
        <f>ROUND(BC96,2)</f>
        <v>0</v>
      </c>
      <c r="BD95" s="131">
        <f>ROUND(BD96,2)</f>
        <v>0</v>
      </c>
      <c r="BE95" s="7"/>
      <c r="BS95" s="132" t="s">
        <v>78</v>
      </c>
      <c r="BT95" s="132" t="s">
        <v>86</v>
      </c>
      <c r="BU95" s="132" t="s">
        <v>80</v>
      </c>
      <c r="BV95" s="132" t="s">
        <v>81</v>
      </c>
      <c r="BW95" s="132" t="s">
        <v>87</v>
      </c>
      <c r="BX95" s="132" t="s">
        <v>5</v>
      </c>
      <c r="CL95" s="132" t="s">
        <v>1</v>
      </c>
      <c r="CM95" s="132" t="s">
        <v>86</v>
      </c>
    </row>
    <row r="96" s="4" customFormat="1" ht="16.5" customHeight="1">
      <c r="A96" s="133" t="s">
        <v>88</v>
      </c>
      <c r="B96" s="71"/>
      <c r="C96" s="134"/>
      <c r="D96" s="134"/>
      <c r="E96" s="135" t="s">
        <v>83</v>
      </c>
      <c r="F96" s="135"/>
      <c r="G96" s="135"/>
      <c r="H96" s="135"/>
      <c r="I96" s="135"/>
      <c r="J96" s="134"/>
      <c r="K96" s="135" t="s">
        <v>84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'VRN - Vedlejší a ostatní ...'!J32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89</v>
      </c>
      <c r="AR96" s="73"/>
      <c r="AS96" s="138">
        <v>0</v>
      </c>
      <c r="AT96" s="139">
        <f>ROUND(SUM(AV96:AW96),2)</f>
        <v>0</v>
      </c>
      <c r="AU96" s="140">
        <f>'VRN - Vedlejší a ostatní ...'!P122</f>
        <v>0</v>
      </c>
      <c r="AV96" s="139">
        <f>'VRN - Vedlejší a ostatní ...'!J35</f>
        <v>0</v>
      </c>
      <c r="AW96" s="139">
        <f>'VRN - Vedlejší a ostatní ...'!J36</f>
        <v>0</v>
      </c>
      <c r="AX96" s="139">
        <f>'VRN - Vedlejší a ostatní ...'!J37</f>
        <v>0</v>
      </c>
      <c r="AY96" s="139">
        <f>'VRN - Vedlejší a ostatní ...'!J38</f>
        <v>0</v>
      </c>
      <c r="AZ96" s="139">
        <f>'VRN - Vedlejší a ostatní ...'!F35</f>
        <v>0</v>
      </c>
      <c r="BA96" s="139">
        <f>'VRN - Vedlejší a ostatní ...'!F36</f>
        <v>0</v>
      </c>
      <c r="BB96" s="139">
        <f>'VRN - Vedlejší a ostatní ...'!F37</f>
        <v>0</v>
      </c>
      <c r="BC96" s="139">
        <f>'VRN - Vedlejší a ostatní ...'!F38</f>
        <v>0</v>
      </c>
      <c r="BD96" s="141">
        <f>'VRN - Vedlejší a ostatní ...'!F39</f>
        <v>0</v>
      </c>
      <c r="BE96" s="4"/>
      <c r="BT96" s="142" t="s">
        <v>90</v>
      </c>
      <c r="BV96" s="142" t="s">
        <v>81</v>
      </c>
      <c r="BW96" s="142" t="s">
        <v>91</v>
      </c>
      <c r="BX96" s="142" t="s">
        <v>87</v>
      </c>
      <c r="CL96" s="142" t="s">
        <v>19</v>
      </c>
    </row>
    <row r="97" s="7" customFormat="1" ht="16.5" customHeight="1">
      <c r="A97" s="7"/>
      <c r="B97" s="120"/>
      <c r="C97" s="121"/>
      <c r="D97" s="122" t="s">
        <v>92</v>
      </c>
      <c r="E97" s="122"/>
      <c r="F97" s="122"/>
      <c r="G97" s="122"/>
      <c r="H97" s="122"/>
      <c r="I97" s="123"/>
      <c r="J97" s="122" t="s">
        <v>93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ROUND(SUM(AG98:AG100),2)</f>
        <v>0</v>
      </c>
      <c r="AH97" s="123"/>
      <c r="AI97" s="123"/>
      <c r="AJ97" s="123"/>
      <c r="AK97" s="123"/>
      <c r="AL97" s="123"/>
      <c r="AM97" s="123"/>
      <c r="AN97" s="125">
        <f>SUM(AG97,AT97)</f>
        <v>0</v>
      </c>
      <c r="AO97" s="123"/>
      <c r="AP97" s="123"/>
      <c r="AQ97" s="126" t="s">
        <v>94</v>
      </c>
      <c r="AR97" s="127"/>
      <c r="AS97" s="128">
        <f>ROUND(SUM(AS98:AS100),2)</f>
        <v>0</v>
      </c>
      <c r="AT97" s="129">
        <f>ROUND(SUM(AV97:AW97),2)</f>
        <v>0</v>
      </c>
      <c r="AU97" s="130">
        <f>ROUND(SUM(AU98:AU100),5)</f>
        <v>0</v>
      </c>
      <c r="AV97" s="129">
        <f>ROUND(AZ97*L29,2)</f>
        <v>0</v>
      </c>
      <c r="AW97" s="129">
        <f>ROUND(BA97*L30,2)</f>
        <v>0</v>
      </c>
      <c r="AX97" s="129">
        <f>ROUND(BB97*L29,2)</f>
        <v>0</v>
      </c>
      <c r="AY97" s="129">
        <f>ROUND(BC97*L30,2)</f>
        <v>0</v>
      </c>
      <c r="AZ97" s="129">
        <f>ROUND(SUM(AZ98:AZ100),2)</f>
        <v>0</v>
      </c>
      <c r="BA97" s="129">
        <f>ROUND(SUM(BA98:BA100),2)</f>
        <v>0</v>
      </c>
      <c r="BB97" s="129">
        <f>ROUND(SUM(BB98:BB100),2)</f>
        <v>0</v>
      </c>
      <c r="BC97" s="129">
        <f>ROUND(SUM(BC98:BC100),2)</f>
        <v>0</v>
      </c>
      <c r="BD97" s="131">
        <f>ROUND(SUM(BD98:BD100),2)</f>
        <v>0</v>
      </c>
      <c r="BE97" s="7"/>
      <c r="BS97" s="132" t="s">
        <v>78</v>
      </c>
      <c r="BT97" s="132" t="s">
        <v>86</v>
      </c>
      <c r="BU97" s="132" t="s">
        <v>80</v>
      </c>
      <c r="BV97" s="132" t="s">
        <v>81</v>
      </c>
      <c r="BW97" s="132" t="s">
        <v>95</v>
      </c>
      <c r="BX97" s="132" t="s">
        <v>5</v>
      </c>
      <c r="CL97" s="132" t="s">
        <v>1</v>
      </c>
      <c r="CM97" s="132" t="s">
        <v>86</v>
      </c>
    </row>
    <row r="98" s="4" customFormat="1" ht="16.5" customHeight="1">
      <c r="A98" s="133" t="s">
        <v>88</v>
      </c>
      <c r="B98" s="71"/>
      <c r="C98" s="134"/>
      <c r="D98" s="134"/>
      <c r="E98" s="135" t="s">
        <v>96</v>
      </c>
      <c r="F98" s="135"/>
      <c r="G98" s="135"/>
      <c r="H98" s="135"/>
      <c r="I98" s="135"/>
      <c r="J98" s="134"/>
      <c r="K98" s="135" t="s">
        <v>97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'01-00 - Bourání'!J32</f>
        <v>0</v>
      </c>
      <c r="AH98" s="134"/>
      <c r="AI98" s="134"/>
      <c r="AJ98" s="134"/>
      <c r="AK98" s="134"/>
      <c r="AL98" s="134"/>
      <c r="AM98" s="134"/>
      <c r="AN98" s="136">
        <f>SUM(AG98,AT98)</f>
        <v>0</v>
      </c>
      <c r="AO98" s="134"/>
      <c r="AP98" s="134"/>
      <c r="AQ98" s="137" t="s">
        <v>89</v>
      </c>
      <c r="AR98" s="73"/>
      <c r="AS98" s="138">
        <v>0</v>
      </c>
      <c r="AT98" s="139">
        <f>ROUND(SUM(AV98:AW98),2)</f>
        <v>0</v>
      </c>
      <c r="AU98" s="140">
        <f>'01-00 - Bourání'!P135</f>
        <v>0</v>
      </c>
      <c r="AV98" s="139">
        <f>'01-00 - Bourání'!J35</f>
        <v>0</v>
      </c>
      <c r="AW98" s="139">
        <f>'01-00 - Bourání'!J36</f>
        <v>0</v>
      </c>
      <c r="AX98" s="139">
        <f>'01-00 - Bourání'!J37</f>
        <v>0</v>
      </c>
      <c r="AY98" s="139">
        <f>'01-00 - Bourání'!J38</f>
        <v>0</v>
      </c>
      <c r="AZ98" s="139">
        <f>'01-00 - Bourání'!F35</f>
        <v>0</v>
      </c>
      <c r="BA98" s="139">
        <f>'01-00 - Bourání'!F36</f>
        <v>0</v>
      </c>
      <c r="BB98" s="139">
        <f>'01-00 - Bourání'!F37</f>
        <v>0</v>
      </c>
      <c r="BC98" s="139">
        <f>'01-00 - Bourání'!F38</f>
        <v>0</v>
      </c>
      <c r="BD98" s="141">
        <f>'01-00 - Bourání'!F39</f>
        <v>0</v>
      </c>
      <c r="BE98" s="4"/>
      <c r="BT98" s="142" t="s">
        <v>90</v>
      </c>
      <c r="BV98" s="142" t="s">
        <v>81</v>
      </c>
      <c r="BW98" s="142" t="s">
        <v>98</v>
      </c>
      <c r="BX98" s="142" t="s">
        <v>95</v>
      </c>
      <c r="CL98" s="142" t="s">
        <v>19</v>
      </c>
    </row>
    <row r="99" s="4" customFormat="1" ht="16.5" customHeight="1">
      <c r="A99" s="133" t="s">
        <v>88</v>
      </c>
      <c r="B99" s="71"/>
      <c r="C99" s="134"/>
      <c r="D99" s="134"/>
      <c r="E99" s="135" t="s">
        <v>99</v>
      </c>
      <c r="F99" s="135"/>
      <c r="G99" s="135"/>
      <c r="H99" s="135"/>
      <c r="I99" s="135"/>
      <c r="J99" s="134"/>
      <c r="K99" s="135" t="s">
        <v>100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'01-01 - Návrh'!J32</f>
        <v>0</v>
      </c>
      <c r="AH99" s="134"/>
      <c r="AI99" s="134"/>
      <c r="AJ99" s="134"/>
      <c r="AK99" s="134"/>
      <c r="AL99" s="134"/>
      <c r="AM99" s="134"/>
      <c r="AN99" s="136">
        <f>SUM(AG99,AT99)</f>
        <v>0</v>
      </c>
      <c r="AO99" s="134"/>
      <c r="AP99" s="134"/>
      <c r="AQ99" s="137" t="s">
        <v>89</v>
      </c>
      <c r="AR99" s="73"/>
      <c r="AS99" s="138">
        <v>0</v>
      </c>
      <c r="AT99" s="139">
        <f>ROUND(SUM(AV99:AW99),2)</f>
        <v>0</v>
      </c>
      <c r="AU99" s="140">
        <f>'01-01 - Návrh'!P137</f>
        <v>0</v>
      </c>
      <c r="AV99" s="139">
        <f>'01-01 - Návrh'!J35</f>
        <v>0</v>
      </c>
      <c r="AW99" s="139">
        <f>'01-01 - Návrh'!J36</f>
        <v>0</v>
      </c>
      <c r="AX99" s="139">
        <f>'01-01 - Návrh'!J37</f>
        <v>0</v>
      </c>
      <c r="AY99" s="139">
        <f>'01-01 - Návrh'!J38</f>
        <v>0</v>
      </c>
      <c r="AZ99" s="139">
        <f>'01-01 - Návrh'!F35</f>
        <v>0</v>
      </c>
      <c r="BA99" s="139">
        <f>'01-01 - Návrh'!F36</f>
        <v>0</v>
      </c>
      <c r="BB99" s="139">
        <f>'01-01 - Návrh'!F37</f>
        <v>0</v>
      </c>
      <c r="BC99" s="139">
        <f>'01-01 - Návrh'!F38</f>
        <v>0</v>
      </c>
      <c r="BD99" s="141">
        <f>'01-01 - Návrh'!F39</f>
        <v>0</v>
      </c>
      <c r="BE99" s="4"/>
      <c r="BT99" s="142" t="s">
        <v>90</v>
      </c>
      <c r="BV99" s="142" t="s">
        <v>81</v>
      </c>
      <c r="BW99" s="142" t="s">
        <v>101</v>
      </c>
      <c r="BX99" s="142" t="s">
        <v>95</v>
      </c>
      <c r="CL99" s="142" t="s">
        <v>102</v>
      </c>
    </row>
    <row r="100" s="4" customFormat="1" ht="16.5" customHeight="1">
      <c r="A100" s="133" t="s">
        <v>88</v>
      </c>
      <c r="B100" s="71"/>
      <c r="C100" s="134"/>
      <c r="D100" s="134"/>
      <c r="E100" s="135" t="s">
        <v>103</v>
      </c>
      <c r="F100" s="135"/>
      <c r="G100" s="135"/>
      <c r="H100" s="135"/>
      <c r="I100" s="135"/>
      <c r="J100" s="134"/>
      <c r="K100" s="135" t="s">
        <v>104</v>
      </c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6">
        <f>'01-02 - Zařízení silnopro...'!J32</f>
        <v>0</v>
      </c>
      <c r="AH100" s="134"/>
      <c r="AI100" s="134"/>
      <c r="AJ100" s="134"/>
      <c r="AK100" s="134"/>
      <c r="AL100" s="134"/>
      <c r="AM100" s="134"/>
      <c r="AN100" s="136">
        <f>SUM(AG100,AT100)</f>
        <v>0</v>
      </c>
      <c r="AO100" s="134"/>
      <c r="AP100" s="134"/>
      <c r="AQ100" s="137" t="s">
        <v>89</v>
      </c>
      <c r="AR100" s="73"/>
      <c r="AS100" s="143">
        <v>0</v>
      </c>
      <c r="AT100" s="144">
        <f>ROUND(SUM(AV100:AW100),2)</f>
        <v>0</v>
      </c>
      <c r="AU100" s="145">
        <f>'01-02 - Zařízení silnopro...'!P129</f>
        <v>0</v>
      </c>
      <c r="AV100" s="144">
        <f>'01-02 - Zařízení silnopro...'!J35</f>
        <v>0</v>
      </c>
      <c r="AW100" s="144">
        <f>'01-02 - Zařízení silnopro...'!J36</f>
        <v>0</v>
      </c>
      <c r="AX100" s="144">
        <f>'01-02 - Zařízení silnopro...'!J37</f>
        <v>0</v>
      </c>
      <c r="AY100" s="144">
        <f>'01-02 - Zařízení silnopro...'!J38</f>
        <v>0</v>
      </c>
      <c r="AZ100" s="144">
        <f>'01-02 - Zařízení silnopro...'!F35</f>
        <v>0</v>
      </c>
      <c r="BA100" s="144">
        <f>'01-02 - Zařízení silnopro...'!F36</f>
        <v>0</v>
      </c>
      <c r="BB100" s="144">
        <f>'01-02 - Zařízení silnopro...'!F37</f>
        <v>0</v>
      </c>
      <c r="BC100" s="144">
        <f>'01-02 - Zařízení silnopro...'!F38</f>
        <v>0</v>
      </c>
      <c r="BD100" s="146">
        <f>'01-02 - Zařízení silnopro...'!F39</f>
        <v>0</v>
      </c>
      <c r="BE100" s="4"/>
      <c r="BT100" s="142" t="s">
        <v>90</v>
      </c>
      <c r="BV100" s="142" t="s">
        <v>81</v>
      </c>
      <c r="BW100" s="142" t="s">
        <v>105</v>
      </c>
      <c r="BX100" s="142" t="s">
        <v>95</v>
      </c>
      <c r="CL100" s="142" t="s">
        <v>19</v>
      </c>
    </row>
    <row r="101" s="2" customFormat="1" ht="30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</sheetData>
  <sheetProtection sheet="1" formatColumns="0" formatRows="0" objects="1" scenarios="1" spinCount="100000" saltValue="A+JdZOwXqyQSbEAG1vsu+0jkHzdQ7cfuPetfb7aHZyD35Zv1iSZa0V3eKBf+qj4b6tdPq8CfVTvUIOlBMij9KA==" hashValue="C3p1BiRGokuVyZoLzpAtE1YWidj5o+XkjL/hXnF2ODyvdTBR+szaJ4lcb3vfhzO3G5hrb1M7fqgtWdbzsSSTpw==" algorithmName="SHA-512" password="CC35"/>
  <mergeCells count="62">
    <mergeCell ref="L85:AJ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K96:AF96"/>
    <mergeCell ref="AN96:AP96"/>
    <mergeCell ref="AG96:AM96"/>
    <mergeCell ref="E96:I96"/>
    <mergeCell ref="D97:H97"/>
    <mergeCell ref="J97:AF97"/>
    <mergeCell ref="AN97:AP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6" location="'VRN - Vedlejší a ostatní ...'!C2" display="/"/>
    <hyperlink ref="A98" location="'01-00 - Bourání'!C2" display="/"/>
    <hyperlink ref="A99" location="'01-01 - Návrh'!C2" display="/"/>
    <hyperlink ref="A100" location="'01-02 - Zařízení silnopr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86</v>
      </c>
    </row>
    <row r="4" s="1" customFormat="1" ht="24.96" customHeight="1">
      <c r="B4" s="21"/>
      <c r="D4" s="149" t="s">
        <v>106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Oprava krovu na objektu č.p.1935 v Jihlavě</v>
      </c>
      <c r="F7" s="151"/>
      <c r="G7" s="151"/>
      <c r="H7" s="151"/>
      <c r="L7" s="21"/>
    </row>
    <row r="8" s="1" customFormat="1" ht="12" customHeight="1">
      <c r="B8" s="21"/>
      <c r="D8" s="151" t="s">
        <v>107</v>
      </c>
      <c r="L8" s="21"/>
    </row>
    <row r="9" s="2" customFormat="1" ht="16.5" customHeight="1">
      <c r="A9" s="39"/>
      <c r="B9" s="45"/>
      <c r="C9" s="39"/>
      <c r="D9" s="39"/>
      <c r="E9" s="152" t="s">
        <v>108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108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19</v>
      </c>
      <c r="G13" s="39"/>
      <c r="H13" s="39"/>
      <c r="I13" s="151" t="s">
        <v>20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21</v>
      </c>
      <c r="E14" s="39"/>
      <c r="F14" s="142" t="s">
        <v>22</v>
      </c>
      <c r="G14" s="39"/>
      <c r="H14" s="39"/>
      <c r="I14" s="151" t="s">
        <v>23</v>
      </c>
      <c r="J14" s="154" t="str">
        <f>'Rekapitulace stavby'!AN8</f>
        <v>31. 1. 2025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25</v>
      </c>
      <c r="E16" s="39"/>
      <c r="F16" s="39"/>
      <c r="G16" s="39"/>
      <c r="H16" s="39"/>
      <c r="I16" s="151" t="s">
        <v>26</v>
      </c>
      <c r="J16" s="142" t="s">
        <v>27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28</v>
      </c>
      <c r="F17" s="39"/>
      <c r="G17" s="39"/>
      <c r="H17" s="39"/>
      <c r="I17" s="151" t="s">
        <v>29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30</v>
      </c>
      <c r="E19" s="39"/>
      <c r="F19" s="39"/>
      <c r="G19" s="39"/>
      <c r="H19" s="39"/>
      <c r="I19" s="151" t="s">
        <v>26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29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32</v>
      </c>
      <c r="E22" s="39"/>
      <c r="F22" s="39"/>
      <c r="G22" s="39"/>
      <c r="H22" s="39"/>
      <c r="I22" s="151" t="s">
        <v>26</v>
      </c>
      <c r="J22" s="142" t="s">
        <v>33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34</v>
      </c>
      <c r="F23" s="39"/>
      <c r="G23" s="39"/>
      <c r="H23" s="39"/>
      <c r="I23" s="151" t="s">
        <v>29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26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29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226.5" customHeight="1">
      <c r="A29" s="155"/>
      <c r="B29" s="156"/>
      <c r="C29" s="155"/>
      <c r="D29" s="155"/>
      <c r="E29" s="157" t="s">
        <v>110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ROUND((SUM(BE122:BE148)),  2)</f>
        <v>0</v>
      </c>
      <c r="G35" s="39"/>
      <c r="H35" s="39"/>
      <c r="I35" s="165">
        <v>0.20999999999999999</v>
      </c>
      <c r="J35" s="164">
        <f>ROUND(((SUM(BE122:BE148))*I35),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ROUND((SUM(BF122:BF148)),  2)</f>
        <v>0</v>
      </c>
      <c r="G36" s="39"/>
      <c r="H36" s="39"/>
      <c r="I36" s="165">
        <v>0.12</v>
      </c>
      <c r="J36" s="164">
        <f>ROUND(((SUM(BF122:BF148))*I36),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ROUND((SUM(BG122:BG148)),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ROUND((SUM(BH122:BH148)),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ROUND((SUM(BI122:BI148)),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Oprava krovu na objektu č.p.1935 v Jihlavě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108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VRN - Vedlejší a ostatní rozpočtové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>Jihlava, ulice Žižkova</v>
      </c>
      <c r="G91" s="41"/>
      <c r="H91" s="41"/>
      <c r="I91" s="33" t="s">
        <v>23</v>
      </c>
      <c r="J91" s="80" t="str">
        <f>IF(J14="","",J14)</f>
        <v>31. 1. 2025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>Statutární město Jihlava</v>
      </c>
      <c r="G93" s="41"/>
      <c r="H93" s="41"/>
      <c r="I93" s="33" t="s">
        <v>32</v>
      </c>
      <c r="J93" s="37" t="str">
        <f>E23</f>
        <v>Martin Norek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30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112</v>
      </c>
      <c r="D96" s="186"/>
      <c r="E96" s="186"/>
      <c r="F96" s="186"/>
      <c r="G96" s="186"/>
      <c r="H96" s="186"/>
      <c r="I96" s="186"/>
      <c r="J96" s="187" t="s">
        <v>113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114</v>
      </c>
      <c r="D98" s="41"/>
      <c r="E98" s="41"/>
      <c r="F98" s="41"/>
      <c r="G98" s="41"/>
      <c r="H98" s="41"/>
      <c r="I98" s="41"/>
      <c r="J98" s="111">
        <f>J122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115</v>
      </c>
    </row>
    <row r="99" s="9" customFormat="1" ht="24.96" customHeight="1">
      <c r="A99" s="9"/>
      <c r="B99" s="189"/>
      <c r="C99" s="190"/>
      <c r="D99" s="191" t="s">
        <v>116</v>
      </c>
      <c r="E99" s="192"/>
      <c r="F99" s="192"/>
      <c r="G99" s="192"/>
      <c r="H99" s="192"/>
      <c r="I99" s="192"/>
      <c r="J99" s="193">
        <f>J123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117</v>
      </c>
      <c r="E100" s="197"/>
      <c r="F100" s="197"/>
      <c r="G100" s="197"/>
      <c r="H100" s="197"/>
      <c r="I100" s="197"/>
      <c r="J100" s="198">
        <f>J124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118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4" t="str">
        <f>E7</f>
        <v>Oprava krovu na objektu č.p.1935 v Jihlavě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1" customFormat="1" ht="12" customHeight="1">
      <c r="B111" s="22"/>
      <c r="C111" s="33" t="s">
        <v>107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="2" customFormat="1" ht="16.5" customHeight="1">
      <c r="A112" s="39"/>
      <c r="B112" s="40"/>
      <c r="C112" s="41"/>
      <c r="D112" s="41"/>
      <c r="E112" s="184" t="s">
        <v>108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109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E11</f>
        <v>VRN - Vedlejší a ostatní rozpočtové náklady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21</v>
      </c>
      <c r="D116" s="41"/>
      <c r="E116" s="41"/>
      <c r="F116" s="28" t="str">
        <f>F14</f>
        <v>Jihlava, ulice Žižkova</v>
      </c>
      <c r="G116" s="41"/>
      <c r="H116" s="41"/>
      <c r="I116" s="33" t="s">
        <v>23</v>
      </c>
      <c r="J116" s="80" t="str">
        <f>IF(J14="","",J14)</f>
        <v>31. 1. 2025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25</v>
      </c>
      <c r="D118" s="41"/>
      <c r="E118" s="41"/>
      <c r="F118" s="28" t="str">
        <f>E17</f>
        <v>Statutární město Jihlava</v>
      </c>
      <c r="G118" s="41"/>
      <c r="H118" s="41"/>
      <c r="I118" s="33" t="s">
        <v>32</v>
      </c>
      <c r="J118" s="37" t="str">
        <f>E23</f>
        <v>Martin Norek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30</v>
      </c>
      <c r="D119" s="41"/>
      <c r="E119" s="41"/>
      <c r="F119" s="28" t="str">
        <f>IF(E20="","",E20)</f>
        <v>Vyplň údaj</v>
      </c>
      <c r="G119" s="41"/>
      <c r="H119" s="41"/>
      <c r="I119" s="33" t="s">
        <v>36</v>
      </c>
      <c r="J119" s="37" t="str">
        <f>E26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0"/>
      <c r="B121" s="201"/>
      <c r="C121" s="202" t="s">
        <v>119</v>
      </c>
      <c r="D121" s="203" t="s">
        <v>64</v>
      </c>
      <c r="E121" s="203" t="s">
        <v>60</v>
      </c>
      <c r="F121" s="203" t="s">
        <v>61</v>
      </c>
      <c r="G121" s="203" t="s">
        <v>120</v>
      </c>
      <c r="H121" s="203" t="s">
        <v>121</v>
      </c>
      <c r="I121" s="203" t="s">
        <v>122</v>
      </c>
      <c r="J121" s="203" t="s">
        <v>113</v>
      </c>
      <c r="K121" s="204" t="s">
        <v>123</v>
      </c>
      <c r="L121" s="205"/>
      <c r="M121" s="101" t="s">
        <v>1</v>
      </c>
      <c r="N121" s="102" t="s">
        <v>43</v>
      </c>
      <c r="O121" s="102" t="s">
        <v>124</v>
      </c>
      <c r="P121" s="102" t="s">
        <v>125</v>
      </c>
      <c r="Q121" s="102" t="s">
        <v>126</v>
      </c>
      <c r="R121" s="102" t="s">
        <v>127</v>
      </c>
      <c r="S121" s="102" t="s">
        <v>128</v>
      </c>
      <c r="T121" s="103" t="s">
        <v>129</v>
      </c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</row>
    <row r="122" s="2" customFormat="1" ht="22.8" customHeight="1">
      <c r="A122" s="39"/>
      <c r="B122" s="40"/>
      <c r="C122" s="108" t="s">
        <v>130</v>
      </c>
      <c r="D122" s="41"/>
      <c r="E122" s="41"/>
      <c r="F122" s="41"/>
      <c r="G122" s="41"/>
      <c r="H122" s="41"/>
      <c r="I122" s="41"/>
      <c r="J122" s="206">
        <f>BK122</f>
        <v>0</v>
      </c>
      <c r="K122" s="41"/>
      <c r="L122" s="45"/>
      <c r="M122" s="104"/>
      <c r="N122" s="207"/>
      <c r="O122" s="105"/>
      <c r="P122" s="208">
        <f>P123</f>
        <v>0</v>
      </c>
      <c r="Q122" s="105"/>
      <c r="R122" s="208">
        <f>R123</f>
        <v>0</v>
      </c>
      <c r="S122" s="105"/>
      <c r="T122" s="209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78</v>
      </c>
      <c r="AU122" s="18" t="s">
        <v>115</v>
      </c>
      <c r="BK122" s="210">
        <f>BK123</f>
        <v>0</v>
      </c>
    </row>
    <row r="123" s="12" customFormat="1" ht="25.92" customHeight="1">
      <c r="A123" s="12"/>
      <c r="B123" s="211"/>
      <c r="C123" s="212"/>
      <c r="D123" s="213" t="s">
        <v>78</v>
      </c>
      <c r="E123" s="214" t="s">
        <v>131</v>
      </c>
      <c r="F123" s="214" t="s">
        <v>132</v>
      </c>
      <c r="G123" s="212"/>
      <c r="H123" s="212"/>
      <c r="I123" s="215"/>
      <c r="J123" s="216">
        <f>BK123</f>
        <v>0</v>
      </c>
      <c r="K123" s="212"/>
      <c r="L123" s="217"/>
      <c r="M123" s="218"/>
      <c r="N123" s="219"/>
      <c r="O123" s="219"/>
      <c r="P123" s="220">
        <f>P124</f>
        <v>0</v>
      </c>
      <c r="Q123" s="219"/>
      <c r="R123" s="220">
        <f>R124</f>
        <v>0</v>
      </c>
      <c r="S123" s="219"/>
      <c r="T123" s="221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133</v>
      </c>
      <c r="AT123" s="223" t="s">
        <v>78</v>
      </c>
      <c r="AU123" s="223" t="s">
        <v>79</v>
      </c>
      <c r="AY123" s="222" t="s">
        <v>134</v>
      </c>
      <c r="BK123" s="224">
        <f>BK124</f>
        <v>0</v>
      </c>
    </row>
    <row r="124" s="12" customFormat="1" ht="22.8" customHeight="1">
      <c r="A124" s="12"/>
      <c r="B124" s="211"/>
      <c r="C124" s="212"/>
      <c r="D124" s="213" t="s">
        <v>78</v>
      </c>
      <c r="E124" s="225" t="s">
        <v>135</v>
      </c>
      <c r="F124" s="225" t="s">
        <v>136</v>
      </c>
      <c r="G124" s="212"/>
      <c r="H124" s="212"/>
      <c r="I124" s="215"/>
      <c r="J124" s="226">
        <f>BK124</f>
        <v>0</v>
      </c>
      <c r="K124" s="212"/>
      <c r="L124" s="217"/>
      <c r="M124" s="218"/>
      <c r="N124" s="219"/>
      <c r="O124" s="219"/>
      <c r="P124" s="220">
        <f>SUM(P125:P148)</f>
        <v>0</v>
      </c>
      <c r="Q124" s="219"/>
      <c r="R124" s="220">
        <f>SUM(R125:R148)</f>
        <v>0</v>
      </c>
      <c r="S124" s="219"/>
      <c r="T124" s="221">
        <f>SUM(T125:T148)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133</v>
      </c>
      <c r="AT124" s="223" t="s">
        <v>78</v>
      </c>
      <c r="AU124" s="223" t="s">
        <v>86</v>
      </c>
      <c r="AY124" s="222" t="s">
        <v>134</v>
      </c>
      <c r="BK124" s="224">
        <f>SUM(BK125:BK148)</f>
        <v>0</v>
      </c>
    </row>
    <row r="125" s="2" customFormat="1" ht="16.5" customHeight="1">
      <c r="A125" s="39"/>
      <c r="B125" s="40"/>
      <c r="C125" s="227" t="s">
        <v>86</v>
      </c>
      <c r="D125" s="227" t="s">
        <v>137</v>
      </c>
      <c r="E125" s="228" t="s">
        <v>138</v>
      </c>
      <c r="F125" s="229" t="s">
        <v>139</v>
      </c>
      <c r="G125" s="230" t="s">
        <v>140</v>
      </c>
      <c r="H125" s="231">
        <v>1</v>
      </c>
      <c r="I125" s="232"/>
      <c r="J125" s="233">
        <f>ROUND(I125*H125,2)</f>
        <v>0</v>
      </c>
      <c r="K125" s="229" t="s">
        <v>1</v>
      </c>
      <c r="L125" s="45"/>
      <c r="M125" s="234" t="s">
        <v>1</v>
      </c>
      <c r="N125" s="235" t="s">
        <v>45</v>
      </c>
      <c r="O125" s="9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8" t="s">
        <v>133</v>
      </c>
      <c r="AT125" s="238" t="s">
        <v>137</v>
      </c>
      <c r="AU125" s="238" t="s">
        <v>90</v>
      </c>
      <c r="AY125" s="18" t="s">
        <v>134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8" t="s">
        <v>90</v>
      </c>
      <c r="BK125" s="239">
        <f>ROUND(I125*H125,2)</f>
        <v>0</v>
      </c>
      <c r="BL125" s="18" t="s">
        <v>133</v>
      </c>
      <c r="BM125" s="238" t="s">
        <v>141</v>
      </c>
    </row>
    <row r="126" s="2" customFormat="1">
      <c r="A126" s="39"/>
      <c r="B126" s="40"/>
      <c r="C126" s="41"/>
      <c r="D126" s="240" t="s">
        <v>142</v>
      </c>
      <c r="E126" s="41"/>
      <c r="F126" s="241" t="s">
        <v>143</v>
      </c>
      <c r="G126" s="41"/>
      <c r="H126" s="41"/>
      <c r="I126" s="242"/>
      <c r="J126" s="41"/>
      <c r="K126" s="41"/>
      <c r="L126" s="45"/>
      <c r="M126" s="243"/>
      <c r="N126" s="244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142</v>
      </c>
      <c r="AU126" s="18" t="s">
        <v>90</v>
      </c>
    </row>
    <row r="127" s="2" customFormat="1" ht="16.5" customHeight="1">
      <c r="A127" s="39"/>
      <c r="B127" s="40"/>
      <c r="C127" s="227" t="s">
        <v>90</v>
      </c>
      <c r="D127" s="227" t="s">
        <v>137</v>
      </c>
      <c r="E127" s="228" t="s">
        <v>144</v>
      </c>
      <c r="F127" s="229" t="s">
        <v>145</v>
      </c>
      <c r="G127" s="230" t="s">
        <v>140</v>
      </c>
      <c r="H127" s="231">
        <v>1</v>
      </c>
      <c r="I127" s="232"/>
      <c r="J127" s="233">
        <f>ROUND(I127*H127,2)</f>
        <v>0</v>
      </c>
      <c r="K127" s="229" t="s">
        <v>1</v>
      </c>
      <c r="L127" s="45"/>
      <c r="M127" s="234" t="s">
        <v>1</v>
      </c>
      <c r="N127" s="235" t="s">
        <v>45</v>
      </c>
      <c r="O127" s="92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8" t="s">
        <v>133</v>
      </c>
      <c r="AT127" s="238" t="s">
        <v>137</v>
      </c>
      <c r="AU127" s="238" t="s">
        <v>90</v>
      </c>
      <c r="AY127" s="18" t="s">
        <v>134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8" t="s">
        <v>90</v>
      </c>
      <c r="BK127" s="239">
        <f>ROUND(I127*H127,2)</f>
        <v>0</v>
      </c>
      <c r="BL127" s="18" t="s">
        <v>133</v>
      </c>
      <c r="BM127" s="238" t="s">
        <v>146</v>
      </c>
    </row>
    <row r="128" s="2" customFormat="1">
      <c r="A128" s="39"/>
      <c r="B128" s="40"/>
      <c r="C128" s="41"/>
      <c r="D128" s="240" t="s">
        <v>142</v>
      </c>
      <c r="E128" s="41"/>
      <c r="F128" s="241" t="s">
        <v>147</v>
      </c>
      <c r="G128" s="41"/>
      <c r="H128" s="41"/>
      <c r="I128" s="242"/>
      <c r="J128" s="41"/>
      <c r="K128" s="41"/>
      <c r="L128" s="45"/>
      <c r="M128" s="243"/>
      <c r="N128" s="244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142</v>
      </c>
      <c r="AU128" s="18" t="s">
        <v>90</v>
      </c>
    </row>
    <row r="129" s="2" customFormat="1" ht="16.5" customHeight="1">
      <c r="A129" s="39"/>
      <c r="B129" s="40"/>
      <c r="C129" s="227" t="s">
        <v>148</v>
      </c>
      <c r="D129" s="227" t="s">
        <v>137</v>
      </c>
      <c r="E129" s="228" t="s">
        <v>149</v>
      </c>
      <c r="F129" s="229" t="s">
        <v>150</v>
      </c>
      <c r="G129" s="230" t="s">
        <v>140</v>
      </c>
      <c r="H129" s="231">
        <v>1</v>
      </c>
      <c r="I129" s="232"/>
      <c r="J129" s="233">
        <f>ROUND(I129*H129,2)</f>
        <v>0</v>
      </c>
      <c r="K129" s="229" t="s">
        <v>1</v>
      </c>
      <c r="L129" s="45"/>
      <c r="M129" s="234" t="s">
        <v>1</v>
      </c>
      <c r="N129" s="235" t="s">
        <v>45</v>
      </c>
      <c r="O129" s="92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8" t="s">
        <v>133</v>
      </c>
      <c r="AT129" s="238" t="s">
        <v>137</v>
      </c>
      <c r="AU129" s="238" t="s">
        <v>90</v>
      </c>
      <c r="AY129" s="18" t="s">
        <v>134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8" t="s">
        <v>90</v>
      </c>
      <c r="BK129" s="239">
        <f>ROUND(I129*H129,2)</f>
        <v>0</v>
      </c>
      <c r="BL129" s="18" t="s">
        <v>133</v>
      </c>
      <c r="BM129" s="238" t="s">
        <v>151</v>
      </c>
    </row>
    <row r="130" s="2" customFormat="1">
      <c r="A130" s="39"/>
      <c r="B130" s="40"/>
      <c r="C130" s="41"/>
      <c r="D130" s="240" t="s">
        <v>142</v>
      </c>
      <c r="E130" s="41"/>
      <c r="F130" s="241" t="s">
        <v>152</v>
      </c>
      <c r="G130" s="41"/>
      <c r="H130" s="41"/>
      <c r="I130" s="242"/>
      <c r="J130" s="41"/>
      <c r="K130" s="41"/>
      <c r="L130" s="45"/>
      <c r="M130" s="243"/>
      <c r="N130" s="244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142</v>
      </c>
      <c r="AU130" s="18" t="s">
        <v>90</v>
      </c>
    </row>
    <row r="131" s="2" customFormat="1" ht="24.15" customHeight="1">
      <c r="A131" s="39"/>
      <c r="B131" s="40"/>
      <c r="C131" s="227" t="s">
        <v>133</v>
      </c>
      <c r="D131" s="227" t="s">
        <v>137</v>
      </c>
      <c r="E131" s="228" t="s">
        <v>153</v>
      </c>
      <c r="F131" s="229" t="s">
        <v>154</v>
      </c>
      <c r="G131" s="230" t="s">
        <v>140</v>
      </c>
      <c r="H131" s="231">
        <v>1</v>
      </c>
      <c r="I131" s="232"/>
      <c r="J131" s="233">
        <f>ROUND(I131*H131,2)</f>
        <v>0</v>
      </c>
      <c r="K131" s="229" t="s">
        <v>1</v>
      </c>
      <c r="L131" s="45"/>
      <c r="M131" s="234" t="s">
        <v>1</v>
      </c>
      <c r="N131" s="235" t="s">
        <v>45</v>
      </c>
      <c r="O131" s="92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8" t="s">
        <v>133</v>
      </c>
      <c r="AT131" s="238" t="s">
        <v>137</v>
      </c>
      <c r="AU131" s="238" t="s">
        <v>90</v>
      </c>
      <c r="AY131" s="18" t="s">
        <v>134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8" t="s">
        <v>90</v>
      </c>
      <c r="BK131" s="239">
        <f>ROUND(I131*H131,2)</f>
        <v>0</v>
      </c>
      <c r="BL131" s="18" t="s">
        <v>133</v>
      </c>
      <c r="BM131" s="238" t="s">
        <v>155</v>
      </c>
    </row>
    <row r="132" s="2" customFormat="1">
      <c r="A132" s="39"/>
      <c r="B132" s="40"/>
      <c r="C132" s="41"/>
      <c r="D132" s="240" t="s">
        <v>142</v>
      </c>
      <c r="E132" s="41"/>
      <c r="F132" s="241" t="s">
        <v>156</v>
      </c>
      <c r="G132" s="41"/>
      <c r="H132" s="41"/>
      <c r="I132" s="242"/>
      <c r="J132" s="41"/>
      <c r="K132" s="41"/>
      <c r="L132" s="45"/>
      <c r="M132" s="243"/>
      <c r="N132" s="244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142</v>
      </c>
      <c r="AU132" s="18" t="s">
        <v>90</v>
      </c>
    </row>
    <row r="133" s="2" customFormat="1" ht="16.5" customHeight="1">
      <c r="A133" s="39"/>
      <c r="B133" s="40"/>
      <c r="C133" s="227" t="s">
        <v>157</v>
      </c>
      <c r="D133" s="227" t="s">
        <v>137</v>
      </c>
      <c r="E133" s="228" t="s">
        <v>158</v>
      </c>
      <c r="F133" s="229" t="s">
        <v>159</v>
      </c>
      <c r="G133" s="230" t="s">
        <v>140</v>
      </c>
      <c r="H133" s="231">
        <v>1</v>
      </c>
      <c r="I133" s="232"/>
      <c r="J133" s="233">
        <f>ROUND(I133*H133,2)</f>
        <v>0</v>
      </c>
      <c r="K133" s="229" t="s">
        <v>1</v>
      </c>
      <c r="L133" s="45"/>
      <c r="M133" s="234" t="s">
        <v>1</v>
      </c>
      <c r="N133" s="235" t="s">
        <v>45</v>
      </c>
      <c r="O133" s="92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8" t="s">
        <v>133</v>
      </c>
      <c r="AT133" s="238" t="s">
        <v>137</v>
      </c>
      <c r="AU133" s="238" t="s">
        <v>90</v>
      </c>
      <c r="AY133" s="18" t="s">
        <v>134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8" t="s">
        <v>90</v>
      </c>
      <c r="BK133" s="239">
        <f>ROUND(I133*H133,2)</f>
        <v>0</v>
      </c>
      <c r="BL133" s="18" t="s">
        <v>133</v>
      </c>
      <c r="BM133" s="238" t="s">
        <v>160</v>
      </c>
    </row>
    <row r="134" s="2" customFormat="1">
      <c r="A134" s="39"/>
      <c r="B134" s="40"/>
      <c r="C134" s="41"/>
      <c r="D134" s="240" t="s">
        <v>142</v>
      </c>
      <c r="E134" s="41"/>
      <c r="F134" s="241" t="s">
        <v>161</v>
      </c>
      <c r="G134" s="41"/>
      <c r="H134" s="41"/>
      <c r="I134" s="242"/>
      <c r="J134" s="41"/>
      <c r="K134" s="41"/>
      <c r="L134" s="45"/>
      <c r="M134" s="243"/>
      <c r="N134" s="244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142</v>
      </c>
      <c r="AU134" s="18" t="s">
        <v>90</v>
      </c>
    </row>
    <row r="135" s="2" customFormat="1" ht="24.15" customHeight="1">
      <c r="A135" s="39"/>
      <c r="B135" s="40"/>
      <c r="C135" s="227" t="s">
        <v>162</v>
      </c>
      <c r="D135" s="227" t="s">
        <v>137</v>
      </c>
      <c r="E135" s="228" t="s">
        <v>163</v>
      </c>
      <c r="F135" s="229" t="s">
        <v>164</v>
      </c>
      <c r="G135" s="230" t="s">
        <v>140</v>
      </c>
      <c r="H135" s="231">
        <v>1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45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133</v>
      </c>
      <c r="AT135" s="238" t="s">
        <v>137</v>
      </c>
      <c r="AU135" s="238" t="s">
        <v>90</v>
      </c>
      <c r="AY135" s="18" t="s">
        <v>134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90</v>
      </c>
      <c r="BK135" s="239">
        <f>ROUND(I135*H135,2)</f>
        <v>0</v>
      </c>
      <c r="BL135" s="18" t="s">
        <v>133</v>
      </c>
      <c r="BM135" s="238" t="s">
        <v>165</v>
      </c>
    </row>
    <row r="136" s="2" customFormat="1">
      <c r="A136" s="39"/>
      <c r="B136" s="40"/>
      <c r="C136" s="41"/>
      <c r="D136" s="240" t="s">
        <v>142</v>
      </c>
      <c r="E136" s="41"/>
      <c r="F136" s="241" t="s">
        <v>166</v>
      </c>
      <c r="G136" s="41"/>
      <c r="H136" s="41"/>
      <c r="I136" s="242"/>
      <c r="J136" s="41"/>
      <c r="K136" s="41"/>
      <c r="L136" s="45"/>
      <c r="M136" s="243"/>
      <c r="N136" s="244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142</v>
      </c>
      <c r="AU136" s="18" t="s">
        <v>90</v>
      </c>
    </row>
    <row r="137" s="2" customFormat="1" ht="24.15" customHeight="1">
      <c r="A137" s="39"/>
      <c r="B137" s="40"/>
      <c r="C137" s="227" t="s">
        <v>167</v>
      </c>
      <c r="D137" s="227" t="s">
        <v>137</v>
      </c>
      <c r="E137" s="228" t="s">
        <v>168</v>
      </c>
      <c r="F137" s="229" t="s">
        <v>169</v>
      </c>
      <c r="G137" s="230" t="s">
        <v>140</v>
      </c>
      <c r="H137" s="231">
        <v>1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45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133</v>
      </c>
      <c r="AT137" s="238" t="s">
        <v>137</v>
      </c>
      <c r="AU137" s="238" t="s">
        <v>90</v>
      </c>
      <c r="AY137" s="18" t="s">
        <v>134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90</v>
      </c>
      <c r="BK137" s="239">
        <f>ROUND(I137*H137,2)</f>
        <v>0</v>
      </c>
      <c r="BL137" s="18" t="s">
        <v>133</v>
      </c>
      <c r="BM137" s="238" t="s">
        <v>170</v>
      </c>
    </row>
    <row r="138" s="2" customFormat="1">
      <c r="A138" s="39"/>
      <c r="B138" s="40"/>
      <c r="C138" s="41"/>
      <c r="D138" s="240" t="s">
        <v>142</v>
      </c>
      <c r="E138" s="41"/>
      <c r="F138" s="241" t="s">
        <v>171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142</v>
      </c>
      <c r="AU138" s="18" t="s">
        <v>90</v>
      </c>
    </row>
    <row r="139" s="2" customFormat="1" ht="16.5" customHeight="1">
      <c r="A139" s="39"/>
      <c r="B139" s="40"/>
      <c r="C139" s="227" t="s">
        <v>172</v>
      </c>
      <c r="D139" s="227" t="s">
        <v>137</v>
      </c>
      <c r="E139" s="228" t="s">
        <v>173</v>
      </c>
      <c r="F139" s="229" t="s">
        <v>174</v>
      </c>
      <c r="G139" s="230" t="s">
        <v>140</v>
      </c>
      <c r="H139" s="231">
        <v>1</v>
      </c>
      <c r="I139" s="232"/>
      <c r="J139" s="233">
        <f>ROUND(I139*H139,2)</f>
        <v>0</v>
      </c>
      <c r="K139" s="229" t="s">
        <v>1</v>
      </c>
      <c r="L139" s="45"/>
      <c r="M139" s="234" t="s">
        <v>1</v>
      </c>
      <c r="N139" s="235" t="s">
        <v>45</v>
      </c>
      <c r="O139" s="92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8" t="s">
        <v>133</v>
      </c>
      <c r="AT139" s="238" t="s">
        <v>137</v>
      </c>
      <c r="AU139" s="238" t="s">
        <v>90</v>
      </c>
      <c r="AY139" s="18" t="s">
        <v>134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8" t="s">
        <v>90</v>
      </c>
      <c r="BK139" s="239">
        <f>ROUND(I139*H139,2)</f>
        <v>0</v>
      </c>
      <c r="BL139" s="18" t="s">
        <v>133</v>
      </c>
      <c r="BM139" s="238" t="s">
        <v>175</v>
      </c>
    </row>
    <row r="140" s="2" customFormat="1">
      <c r="A140" s="39"/>
      <c r="B140" s="40"/>
      <c r="C140" s="41"/>
      <c r="D140" s="240" t="s">
        <v>142</v>
      </c>
      <c r="E140" s="41"/>
      <c r="F140" s="241" t="s">
        <v>176</v>
      </c>
      <c r="G140" s="41"/>
      <c r="H140" s="41"/>
      <c r="I140" s="242"/>
      <c r="J140" s="41"/>
      <c r="K140" s="41"/>
      <c r="L140" s="45"/>
      <c r="M140" s="243"/>
      <c r="N140" s="244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142</v>
      </c>
      <c r="AU140" s="18" t="s">
        <v>90</v>
      </c>
    </row>
    <row r="141" s="2" customFormat="1" ht="24.15" customHeight="1">
      <c r="A141" s="39"/>
      <c r="B141" s="40"/>
      <c r="C141" s="227" t="s">
        <v>177</v>
      </c>
      <c r="D141" s="227" t="s">
        <v>137</v>
      </c>
      <c r="E141" s="228" t="s">
        <v>178</v>
      </c>
      <c r="F141" s="229" t="s">
        <v>179</v>
      </c>
      <c r="G141" s="230" t="s">
        <v>140</v>
      </c>
      <c r="H141" s="231">
        <v>1</v>
      </c>
      <c r="I141" s="232"/>
      <c r="J141" s="233">
        <f>ROUND(I141*H141,2)</f>
        <v>0</v>
      </c>
      <c r="K141" s="229" t="s">
        <v>1</v>
      </c>
      <c r="L141" s="45"/>
      <c r="M141" s="234" t="s">
        <v>1</v>
      </c>
      <c r="N141" s="235" t="s">
        <v>45</v>
      </c>
      <c r="O141" s="92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133</v>
      </c>
      <c r="AT141" s="238" t="s">
        <v>137</v>
      </c>
      <c r="AU141" s="238" t="s">
        <v>90</v>
      </c>
      <c r="AY141" s="18" t="s">
        <v>134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90</v>
      </c>
      <c r="BK141" s="239">
        <f>ROUND(I141*H141,2)</f>
        <v>0</v>
      </c>
      <c r="BL141" s="18" t="s">
        <v>133</v>
      </c>
      <c r="BM141" s="238" t="s">
        <v>180</v>
      </c>
    </row>
    <row r="142" s="2" customFormat="1">
      <c r="A142" s="39"/>
      <c r="B142" s="40"/>
      <c r="C142" s="41"/>
      <c r="D142" s="240" t="s">
        <v>142</v>
      </c>
      <c r="E142" s="41"/>
      <c r="F142" s="241" t="s">
        <v>181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142</v>
      </c>
      <c r="AU142" s="18" t="s">
        <v>90</v>
      </c>
    </row>
    <row r="143" s="2" customFormat="1" ht="24.15" customHeight="1">
      <c r="A143" s="39"/>
      <c r="B143" s="40"/>
      <c r="C143" s="227" t="s">
        <v>182</v>
      </c>
      <c r="D143" s="227" t="s">
        <v>137</v>
      </c>
      <c r="E143" s="228" t="s">
        <v>183</v>
      </c>
      <c r="F143" s="229" t="s">
        <v>184</v>
      </c>
      <c r="G143" s="230" t="s">
        <v>140</v>
      </c>
      <c r="H143" s="231">
        <v>1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45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133</v>
      </c>
      <c r="AT143" s="238" t="s">
        <v>137</v>
      </c>
      <c r="AU143" s="238" t="s">
        <v>90</v>
      </c>
      <c r="AY143" s="18" t="s">
        <v>134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90</v>
      </c>
      <c r="BK143" s="239">
        <f>ROUND(I143*H143,2)</f>
        <v>0</v>
      </c>
      <c r="BL143" s="18" t="s">
        <v>133</v>
      </c>
      <c r="BM143" s="238" t="s">
        <v>185</v>
      </c>
    </row>
    <row r="144" s="2" customFormat="1">
      <c r="A144" s="39"/>
      <c r="B144" s="40"/>
      <c r="C144" s="41"/>
      <c r="D144" s="240" t="s">
        <v>142</v>
      </c>
      <c r="E144" s="41"/>
      <c r="F144" s="241" t="s">
        <v>186</v>
      </c>
      <c r="G144" s="41"/>
      <c r="H144" s="41"/>
      <c r="I144" s="242"/>
      <c r="J144" s="41"/>
      <c r="K144" s="41"/>
      <c r="L144" s="45"/>
      <c r="M144" s="243"/>
      <c r="N144" s="244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142</v>
      </c>
      <c r="AU144" s="18" t="s">
        <v>90</v>
      </c>
    </row>
    <row r="145" s="2" customFormat="1" ht="24.15" customHeight="1">
      <c r="A145" s="39"/>
      <c r="B145" s="40"/>
      <c r="C145" s="227" t="s">
        <v>187</v>
      </c>
      <c r="D145" s="227" t="s">
        <v>137</v>
      </c>
      <c r="E145" s="228" t="s">
        <v>188</v>
      </c>
      <c r="F145" s="229" t="s">
        <v>189</v>
      </c>
      <c r="G145" s="230" t="s">
        <v>190</v>
      </c>
      <c r="H145" s="231">
        <v>1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45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133</v>
      </c>
      <c r="AT145" s="238" t="s">
        <v>137</v>
      </c>
      <c r="AU145" s="238" t="s">
        <v>90</v>
      </c>
      <c r="AY145" s="18" t="s">
        <v>134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90</v>
      </c>
      <c r="BK145" s="239">
        <f>ROUND(I145*H145,2)</f>
        <v>0</v>
      </c>
      <c r="BL145" s="18" t="s">
        <v>133</v>
      </c>
      <c r="BM145" s="238" t="s">
        <v>191</v>
      </c>
    </row>
    <row r="146" s="2" customFormat="1">
      <c r="A146" s="39"/>
      <c r="B146" s="40"/>
      <c r="C146" s="41"/>
      <c r="D146" s="240" t="s">
        <v>142</v>
      </c>
      <c r="E146" s="41"/>
      <c r="F146" s="241" t="s">
        <v>192</v>
      </c>
      <c r="G146" s="41"/>
      <c r="H146" s="41"/>
      <c r="I146" s="242"/>
      <c r="J146" s="41"/>
      <c r="K146" s="41"/>
      <c r="L146" s="45"/>
      <c r="M146" s="243"/>
      <c r="N146" s="244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142</v>
      </c>
      <c r="AU146" s="18" t="s">
        <v>90</v>
      </c>
    </row>
    <row r="147" s="2" customFormat="1" ht="21.75" customHeight="1">
      <c r="A147" s="39"/>
      <c r="B147" s="40"/>
      <c r="C147" s="227" t="s">
        <v>8</v>
      </c>
      <c r="D147" s="227" t="s">
        <v>137</v>
      </c>
      <c r="E147" s="228" t="s">
        <v>193</v>
      </c>
      <c r="F147" s="229" t="s">
        <v>194</v>
      </c>
      <c r="G147" s="230" t="s">
        <v>140</v>
      </c>
      <c r="H147" s="231">
        <v>1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45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133</v>
      </c>
      <c r="AT147" s="238" t="s">
        <v>137</v>
      </c>
      <c r="AU147" s="238" t="s">
        <v>90</v>
      </c>
      <c r="AY147" s="18" t="s">
        <v>134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90</v>
      </c>
      <c r="BK147" s="239">
        <f>ROUND(I147*H147,2)</f>
        <v>0</v>
      </c>
      <c r="BL147" s="18" t="s">
        <v>133</v>
      </c>
      <c r="BM147" s="238" t="s">
        <v>195</v>
      </c>
    </row>
    <row r="148" s="2" customFormat="1">
      <c r="A148" s="39"/>
      <c r="B148" s="40"/>
      <c r="C148" s="41"/>
      <c r="D148" s="240" t="s">
        <v>142</v>
      </c>
      <c r="E148" s="41"/>
      <c r="F148" s="241" t="s">
        <v>196</v>
      </c>
      <c r="G148" s="41"/>
      <c r="H148" s="41"/>
      <c r="I148" s="242"/>
      <c r="J148" s="41"/>
      <c r="K148" s="41"/>
      <c r="L148" s="45"/>
      <c r="M148" s="245"/>
      <c r="N148" s="246"/>
      <c r="O148" s="247"/>
      <c r="P148" s="247"/>
      <c r="Q148" s="247"/>
      <c r="R148" s="247"/>
      <c r="S148" s="247"/>
      <c r="T148" s="248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142</v>
      </c>
      <c r="AU148" s="18" t="s">
        <v>90</v>
      </c>
    </row>
    <row r="149" s="2" customFormat="1" ht="6.96" customHeight="1">
      <c r="A149" s="39"/>
      <c r="B149" s="67"/>
      <c r="C149" s="68"/>
      <c r="D149" s="68"/>
      <c r="E149" s="68"/>
      <c r="F149" s="68"/>
      <c r="G149" s="68"/>
      <c r="H149" s="68"/>
      <c r="I149" s="68"/>
      <c r="J149" s="68"/>
      <c r="K149" s="68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WVTeakutohru+YrUCqajF56GbeeSEtYRspiyD34+ylqv24YFLM85SncSBHfrINu8/Ea7HECg4em1myNkkGINRw==" hashValue="jPBkGuwhsyUGrmvA9BqVKwuO5y2MG8XP9BF0i4yfLEIFvfQ+9UOOPdGsUMxPPuSwG2DnXlW3OcIraUkHnCSwNg==" algorithmName="SHA-512" password="CC35"/>
  <autoFilter ref="C121:K14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86</v>
      </c>
    </row>
    <row r="4" s="1" customFormat="1" ht="24.96" customHeight="1">
      <c r="B4" s="21"/>
      <c r="D4" s="149" t="s">
        <v>106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Oprava krovu na objektu č.p.1935 v Jihlavě</v>
      </c>
      <c r="F7" s="151"/>
      <c r="G7" s="151"/>
      <c r="H7" s="151"/>
      <c r="L7" s="21"/>
    </row>
    <row r="8" s="1" customFormat="1" ht="12" customHeight="1">
      <c r="B8" s="21"/>
      <c r="D8" s="151" t="s">
        <v>107</v>
      </c>
      <c r="L8" s="21"/>
    </row>
    <row r="9" s="2" customFormat="1" ht="16.5" customHeight="1">
      <c r="A9" s="39"/>
      <c r="B9" s="45"/>
      <c r="C9" s="39"/>
      <c r="D9" s="39"/>
      <c r="E9" s="152" t="s">
        <v>197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198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19</v>
      </c>
      <c r="G13" s="39"/>
      <c r="H13" s="39"/>
      <c r="I13" s="151" t="s">
        <v>20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21</v>
      </c>
      <c r="E14" s="39"/>
      <c r="F14" s="142" t="s">
        <v>22</v>
      </c>
      <c r="G14" s="39"/>
      <c r="H14" s="39"/>
      <c r="I14" s="151" t="s">
        <v>23</v>
      </c>
      <c r="J14" s="154" t="str">
        <f>'Rekapitulace stavby'!AN8</f>
        <v>31. 1. 2025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25</v>
      </c>
      <c r="E16" s="39"/>
      <c r="F16" s="39"/>
      <c r="G16" s="39"/>
      <c r="H16" s="39"/>
      <c r="I16" s="151" t="s">
        <v>26</v>
      </c>
      <c r="J16" s="142" t="s">
        <v>27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28</v>
      </c>
      <c r="F17" s="39"/>
      <c r="G17" s="39"/>
      <c r="H17" s="39"/>
      <c r="I17" s="151" t="s">
        <v>29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30</v>
      </c>
      <c r="E19" s="39"/>
      <c r="F19" s="39"/>
      <c r="G19" s="39"/>
      <c r="H19" s="39"/>
      <c r="I19" s="151" t="s">
        <v>26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29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32</v>
      </c>
      <c r="E22" s="39"/>
      <c r="F22" s="39"/>
      <c r="G22" s="39"/>
      <c r="H22" s="39"/>
      <c r="I22" s="151" t="s">
        <v>26</v>
      </c>
      <c r="J22" s="142" t="s">
        <v>33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34</v>
      </c>
      <c r="F23" s="39"/>
      <c r="G23" s="39"/>
      <c r="H23" s="39"/>
      <c r="I23" s="151" t="s">
        <v>29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26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29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7.25" customHeight="1">
      <c r="A29" s="155"/>
      <c r="B29" s="156"/>
      <c r="C29" s="155"/>
      <c r="D29" s="155"/>
      <c r="E29" s="157" t="s">
        <v>199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ROUND(J135,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ROUND((SUM(BE135:BE507)),  2)</f>
        <v>0</v>
      </c>
      <c r="G35" s="39"/>
      <c r="H35" s="39"/>
      <c r="I35" s="165">
        <v>0.20999999999999999</v>
      </c>
      <c r="J35" s="164">
        <f>ROUND(((SUM(BE135:BE507))*I35),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ROUND((SUM(BF135:BF507)),  2)</f>
        <v>0</v>
      </c>
      <c r="G36" s="39"/>
      <c r="H36" s="39"/>
      <c r="I36" s="165">
        <v>0.12</v>
      </c>
      <c r="J36" s="164">
        <f>ROUND(((SUM(BF135:BF507))*I36),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ROUND((SUM(BG135:BG507)),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ROUND((SUM(BH135:BH507)),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ROUND((SUM(BI135:BI507)),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Oprava krovu na objektu č.p.1935 v Jihlavě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197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01-00 - Bourání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>Jihlava, ulice Žižkova</v>
      </c>
      <c r="G91" s="41"/>
      <c r="H91" s="41"/>
      <c r="I91" s="33" t="s">
        <v>23</v>
      </c>
      <c r="J91" s="80" t="str">
        <f>IF(J14="","",J14)</f>
        <v>31. 1. 2025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>Statutární město Jihlava</v>
      </c>
      <c r="G93" s="41"/>
      <c r="H93" s="41"/>
      <c r="I93" s="33" t="s">
        <v>32</v>
      </c>
      <c r="J93" s="37" t="str">
        <f>E23</f>
        <v>Martin Norek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30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112</v>
      </c>
      <c r="D96" s="186"/>
      <c r="E96" s="186"/>
      <c r="F96" s="186"/>
      <c r="G96" s="186"/>
      <c r="H96" s="186"/>
      <c r="I96" s="186"/>
      <c r="J96" s="187" t="s">
        <v>113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114</v>
      </c>
      <c r="D98" s="41"/>
      <c r="E98" s="41"/>
      <c r="F98" s="41"/>
      <c r="G98" s="41"/>
      <c r="H98" s="41"/>
      <c r="I98" s="41"/>
      <c r="J98" s="111">
        <f>J135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115</v>
      </c>
    </row>
    <row r="99" s="9" customFormat="1" ht="24.96" customHeight="1">
      <c r="A99" s="9"/>
      <c r="B99" s="189"/>
      <c r="C99" s="190"/>
      <c r="D99" s="191" t="s">
        <v>200</v>
      </c>
      <c r="E99" s="192"/>
      <c r="F99" s="192"/>
      <c r="G99" s="192"/>
      <c r="H99" s="192"/>
      <c r="I99" s="192"/>
      <c r="J99" s="193">
        <f>J136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201</v>
      </c>
      <c r="E100" s="197"/>
      <c r="F100" s="197"/>
      <c r="G100" s="197"/>
      <c r="H100" s="197"/>
      <c r="I100" s="197"/>
      <c r="J100" s="198">
        <f>J137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202</v>
      </c>
      <c r="E101" s="197"/>
      <c r="F101" s="197"/>
      <c r="G101" s="197"/>
      <c r="H101" s="197"/>
      <c r="I101" s="197"/>
      <c r="J101" s="198">
        <f>J151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5"/>
      <c r="C102" s="134"/>
      <c r="D102" s="196" t="s">
        <v>203</v>
      </c>
      <c r="E102" s="197"/>
      <c r="F102" s="197"/>
      <c r="G102" s="197"/>
      <c r="H102" s="197"/>
      <c r="I102" s="197"/>
      <c r="J102" s="198">
        <f>J152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5"/>
      <c r="C103" s="134"/>
      <c r="D103" s="196" t="s">
        <v>204</v>
      </c>
      <c r="E103" s="197"/>
      <c r="F103" s="197"/>
      <c r="G103" s="197"/>
      <c r="H103" s="197"/>
      <c r="I103" s="197"/>
      <c r="J103" s="198">
        <f>J190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205</v>
      </c>
      <c r="E104" s="197"/>
      <c r="F104" s="197"/>
      <c r="G104" s="197"/>
      <c r="H104" s="197"/>
      <c r="I104" s="197"/>
      <c r="J104" s="198">
        <f>J241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4"/>
      <c r="D105" s="196" t="s">
        <v>206</v>
      </c>
      <c r="E105" s="197"/>
      <c r="F105" s="197"/>
      <c r="G105" s="197"/>
      <c r="H105" s="197"/>
      <c r="I105" s="197"/>
      <c r="J105" s="198">
        <f>J277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9"/>
      <c r="C106" s="190"/>
      <c r="D106" s="191" t="s">
        <v>207</v>
      </c>
      <c r="E106" s="192"/>
      <c r="F106" s="192"/>
      <c r="G106" s="192"/>
      <c r="H106" s="192"/>
      <c r="I106" s="192"/>
      <c r="J106" s="193">
        <f>J281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4"/>
      <c r="D107" s="196" t="s">
        <v>208</v>
      </c>
      <c r="E107" s="197"/>
      <c r="F107" s="197"/>
      <c r="G107" s="197"/>
      <c r="H107" s="197"/>
      <c r="I107" s="197"/>
      <c r="J107" s="198">
        <f>J282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4"/>
      <c r="D108" s="196" t="s">
        <v>209</v>
      </c>
      <c r="E108" s="197"/>
      <c r="F108" s="197"/>
      <c r="G108" s="197"/>
      <c r="H108" s="197"/>
      <c r="I108" s="197"/>
      <c r="J108" s="198">
        <f>J297</f>
        <v>0</v>
      </c>
      <c r="K108" s="134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4"/>
      <c r="D109" s="196" t="s">
        <v>210</v>
      </c>
      <c r="E109" s="197"/>
      <c r="F109" s="197"/>
      <c r="G109" s="197"/>
      <c r="H109" s="197"/>
      <c r="I109" s="197"/>
      <c r="J109" s="198">
        <f>J299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5"/>
      <c r="C110" s="134"/>
      <c r="D110" s="196" t="s">
        <v>211</v>
      </c>
      <c r="E110" s="197"/>
      <c r="F110" s="197"/>
      <c r="G110" s="197"/>
      <c r="H110" s="197"/>
      <c r="I110" s="197"/>
      <c r="J110" s="198">
        <f>J379</f>
        <v>0</v>
      </c>
      <c r="K110" s="134"/>
      <c r="L110" s="19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5"/>
      <c r="C111" s="134"/>
      <c r="D111" s="196" t="s">
        <v>212</v>
      </c>
      <c r="E111" s="197"/>
      <c r="F111" s="197"/>
      <c r="G111" s="197"/>
      <c r="H111" s="197"/>
      <c r="I111" s="197"/>
      <c r="J111" s="198">
        <f>J452</f>
        <v>0</v>
      </c>
      <c r="K111" s="134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5"/>
      <c r="C112" s="134"/>
      <c r="D112" s="196" t="s">
        <v>213</v>
      </c>
      <c r="E112" s="197"/>
      <c r="F112" s="197"/>
      <c r="G112" s="197"/>
      <c r="H112" s="197"/>
      <c r="I112" s="197"/>
      <c r="J112" s="198">
        <f>J484</f>
        <v>0</v>
      </c>
      <c r="K112" s="134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5"/>
      <c r="C113" s="134"/>
      <c r="D113" s="196" t="s">
        <v>214</v>
      </c>
      <c r="E113" s="197"/>
      <c r="F113" s="197"/>
      <c r="G113" s="197"/>
      <c r="H113" s="197"/>
      <c r="I113" s="197"/>
      <c r="J113" s="198">
        <f>J499</f>
        <v>0</v>
      </c>
      <c r="K113" s="134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9" s="2" customFormat="1" ht="6.96" customHeight="1">
      <c r="A119" s="39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4.96" customHeight="1">
      <c r="A120" s="39"/>
      <c r="B120" s="40"/>
      <c r="C120" s="24" t="s">
        <v>118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16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184" t="str">
        <f>E7</f>
        <v>Oprava krovu na objektu č.p.1935 v Jihlavě</v>
      </c>
      <c r="F123" s="33"/>
      <c r="G123" s="33"/>
      <c r="H123" s="33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" customFormat="1" ht="12" customHeight="1">
      <c r="B124" s="22"/>
      <c r="C124" s="33" t="s">
        <v>107</v>
      </c>
      <c r="D124" s="23"/>
      <c r="E124" s="23"/>
      <c r="F124" s="23"/>
      <c r="G124" s="23"/>
      <c r="H124" s="23"/>
      <c r="I124" s="23"/>
      <c r="J124" s="23"/>
      <c r="K124" s="23"/>
      <c r="L124" s="21"/>
    </row>
    <row r="125" s="2" customFormat="1" ht="16.5" customHeight="1">
      <c r="A125" s="39"/>
      <c r="B125" s="40"/>
      <c r="C125" s="41"/>
      <c r="D125" s="41"/>
      <c r="E125" s="184" t="s">
        <v>197</v>
      </c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109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77" t="str">
        <f>E11</f>
        <v>01-00 - Bourání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21</v>
      </c>
      <c r="D129" s="41"/>
      <c r="E129" s="41"/>
      <c r="F129" s="28" t="str">
        <f>F14</f>
        <v>Jihlava, ulice Žižkova</v>
      </c>
      <c r="G129" s="41"/>
      <c r="H129" s="41"/>
      <c r="I129" s="33" t="s">
        <v>23</v>
      </c>
      <c r="J129" s="80" t="str">
        <f>IF(J14="","",J14)</f>
        <v>31. 1. 2025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25</v>
      </c>
      <c r="D131" s="41"/>
      <c r="E131" s="41"/>
      <c r="F131" s="28" t="str">
        <f>E17</f>
        <v>Statutární město Jihlava</v>
      </c>
      <c r="G131" s="41"/>
      <c r="H131" s="41"/>
      <c r="I131" s="33" t="s">
        <v>32</v>
      </c>
      <c r="J131" s="37" t="str">
        <f>E23</f>
        <v>Martin Norek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30</v>
      </c>
      <c r="D132" s="41"/>
      <c r="E132" s="41"/>
      <c r="F132" s="28" t="str">
        <f>IF(E20="","",E20)</f>
        <v>Vyplň údaj</v>
      </c>
      <c r="G132" s="41"/>
      <c r="H132" s="41"/>
      <c r="I132" s="33" t="s">
        <v>36</v>
      </c>
      <c r="J132" s="37" t="str">
        <f>E26</f>
        <v xml:space="preserve"> 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0.32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11" customFormat="1" ht="29.28" customHeight="1">
      <c r="A134" s="200"/>
      <c r="B134" s="201"/>
      <c r="C134" s="202" t="s">
        <v>119</v>
      </c>
      <c r="D134" s="203" t="s">
        <v>64</v>
      </c>
      <c r="E134" s="203" t="s">
        <v>60</v>
      </c>
      <c r="F134" s="203" t="s">
        <v>61</v>
      </c>
      <c r="G134" s="203" t="s">
        <v>120</v>
      </c>
      <c r="H134" s="203" t="s">
        <v>121</v>
      </c>
      <c r="I134" s="203" t="s">
        <v>122</v>
      </c>
      <c r="J134" s="203" t="s">
        <v>113</v>
      </c>
      <c r="K134" s="204" t="s">
        <v>123</v>
      </c>
      <c r="L134" s="205"/>
      <c r="M134" s="101" t="s">
        <v>1</v>
      </c>
      <c r="N134" s="102" t="s">
        <v>43</v>
      </c>
      <c r="O134" s="102" t="s">
        <v>124</v>
      </c>
      <c r="P134" s="102" t="s">
        <v>125</v>
      </c>
      <c r="Q134" s="102" t="s">
        <v>126</v>
      </c>
      <c r="R134" s="102" t="s">
        <v>127</v>
      </c>
      <c r="S134" s="102" t="s">
        <v>128</v>
      </c>
      <c r="T134" s="103" t="s">
        <v>129</v>
      </c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</row>
    <row r="135" s="2" customFormat="1" ht="22.8" customHeight="1">
      <c r="A135" s="39"/>
      <c r="B135" s="40"/>
      <c r="C135" s="108" t="s">
        <v>130</v>
      </c>
      <c r="D135" s="41"/>
      <c r="E135" s="41"/>
      <c r="F135" s="41"/>
      <c r="G135" s="41"/>
      <c r="H135" s="41"/>
      <c r="I135" s="41"/>
      <c r="J135" s="206">
        <f>BK135</f>
        <v>0</v>
      </c>
      <c r="K135" s="41"/>
      <c r="L135" s="45"/>
      <c r="M135" s="104"/>
      <c r="N135" s="207"/>
      <c r="O135" s="105"/>
      <c r="P135" s="208">
        <f>P136+P281</f>
        <v>0</v>
      </c>
      <c r="Q135" s="105"/>
      <c r="R135" s="208">
        <f>R136+R281</f>
        <v>0.66421296000000007</v>
      </c>
      <c r="S135" s="105"/>
      <c r="T135" s="209">
        <f>T136+T281</f>
        <v>69.904943199999991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78</v>
      </c>
      <c r="AU135" s="18" t="s">
        <v>115</v>
      </c>
      <c r="BK135" s="210">
        <f>BK136+BK281</f>
        <v>0</v>
      </c>
    </row>
    <row r="136" s="12" customFormat="1" ht="25.92" customHeight="1">
      <c r="A136" s="12"/>
      <c r="B136" s="211"/>
      <c r="C136" s="212"/>
      <c r="D136" s="213" t="s">
        <v>78</v>
      </c>
      <c r="E136" s="214" t="s">
        <v>215</v>
      </c>
      <c r="F136" s="214" t="s">
        <v>216</v>
      </c>
      <c r="G136" s="212"/>
      <c r="H136" s="212"/>
      <c r="I136" s="215"/>
      <c r="J136" s="216">
        <f>BK136</f>
        <v>0</v>
      </c>
      <c r="K136" s="212"/>
      <c r="L136" s="217"/>
      <c r="M136" s="218"/>
      <c r="N136" s="219"/>
      <c r="O136" s="219"/>
      <c r="P136" s="220">
        <f>P137+P151+P241+P277</f>
        <v>0</v>
      </c>
      <c r="Q136" s="219"/>
      <c r="R136" s="220">
        <f>R137+R151+R241+R277</f>
        <v>0.60450000000000004</v>
      </c>
      <c r="S136" s="219"/>
      <c r="T136" s="221">
        <f>T137+T151+T241+T277</f>
        <v>46.556869999999996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2" t="s">
        <v>86</v>
      </c>
      <c r="AT136" s="223" t="s">
        <v>78</v>
      </c>
      <c r="AU136" s="223" t="s">
        <v>79</v>
      </c>
      <c r="AY136" s="222" t="s">
        <v>134</v>
      </c>
      <c r="BK136" s="224">
        <f>BK137+BK151+BK241+BK277</f>
        <v>0</v>
      </c>
    </row>
    <row r="137" s="12" customFormat="1" ht="22.8" customHeight="1">
      <c r="A137" s="12"/>
      <c r="B137" s="211"/>
      <c r="C137" s="212"/>
      <c r="D137" s="213" t="s">
        <v>78</v>
      </c>
      <c r="E137" s="225" t="s">
        <v>162</v>
      </c>
      <c r="F137" s="225" t="s">
        <v>217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f>SUM(P138:P150)</f>
        <v>0</v>
      </c>
      <c r="Q137" s="219"/>
      <c r="R137" s="220">
        <f>SUM(R138:R150)</f>
        <v>0.60450000000000004</v>
      </c>
      <c r="S137" s="219"/>
      <c r="T137" s="221">
        <f>SUM(T138:T150)</f>
        <v>0.60650000000000004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86</v>
      </c>
      <c r="AT137" s="223" t="s">
        <v>78</v>
      </c>
      <c r="AU137" s="223" t="s">
        <v>86</v>
      </c>
      <c r="AY137" s="222" t="s">
        <v>134</v>
      </c>
      <c r="BK137" s="224">
        <f>SUM(BK138:BK150)</f>
        <v>0</v>
      </c>
    </row>
    <row r="138" s="2" customFormat="1" ht="16.5" customHeight="1">
      <c r="A138" s="39"/>
      <c r="B138" s="40"/>
      <c r="C138" s="227" t="s">
        <v>86</v>
      </c>
      <c r="D138" s="227" t="s">
        <v>137</v>
      </c>
      <c r="E138" s="228" t="s">
        <v>218</v>
      </c>
      <c r="F138" s="229" t="s">
        <v>219</v>
      </c>
      <c r="G138" s="230" t="s">
        <v>220</v>
      </c>
      <c r="H138" s="231">
        <v>50</v>
      </c>
      <c r="I138" s="232"/>
      <c r="J138" s="233">
        <f>ROUND(I138*H138,2)</f>
        <v>0</v>
      </c>
      <c r="K138" s="229" t="s">
        <v>221</v>
      </c>
      <c r="L138" s="45"/>
      <c r="M138" s="234" t="s">
        <v>1</v>
      </c>
      <c r="N138" s="235" t="s">
        <v>45</v>
      </c>
      <c r="O138" s="92"/>
      <c r="P138" s="236">
        <f>O138*H138</f>
        <v>0</v>
      </c>
      <c r="Q138" s="236">
        <v>0.00055000000000000003</v>
      </c>
      <c r="R138" s="236">
        <f>Q138*H138</f>
        <v>0.0275</v>
      </c>
      <c r="S138" s="236">
        <v>0.00059999999999999995</v>
      </c>
      <c r="T138" s="237">
        <f>S138*H138</f>
        <v>0.029999999999999999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8" t="s">
        <v>133</v>
      </c>
      <c r="AT138" s="238" t="s">
        <v>137</v>
      </c>
      <c r="AU138" s="238" t="s">
        <v>90</v>
      </c>
      <c r="AY138" s="18" t="s">
        <v>134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8" t="s">
        <v>90</v>
      </c>
      <c r="BK138" s="239">
        <f>ROUND(I138*H138,2)</f>
        <v>0</v>
      </c>
      <c r="BL138" s="18" t="s">
        <v>133</v>
      </c>
      <c r="BM138" s="238" t="s">
        <v>222</v>
      </c>
    </row>
    <row r="139" s="2" customFormat="1">
      <c r="A139" s="39"/>
      <c r="B139" s="40"/>
      <c r="C139" s="41"/>
      <c r="D139" s="240" t="s">
        <v>142</v>
      </c>
      <c r="E139" s="41"/>
      <c r="F139" s="241" t="s">
        <v>223</v>
      </c>
      <c r="G139" s="41"/>
      <c r="H139" s="41"/>
      <c r="I139" s="242"/>
      <c r="J139" s="41"/>
      <c r="K139" s="41"/>
      <c r="L139" s="45"/>
      <c r="M139" s="243"/>
      <c r="N139" s="244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142</v>
      </c>
      <c r="AU139" s="18" t="s">
        <v>90</v>
      </c>
    </row>
    <row r="140" s="2" customFormat="1">
      <c r="A140" s="39"/>
      <c r="B140" s="40"/>
      <c r="C140" s="41"/>
      <c r="D140" s="249" t="s">
        <v>224</v>
      </c>
      <c r="E140" s="41"/>
      <c r="F140" s="250" t="s">
        <v>225</v>
      </c>
      <c r="G140" s="41"/>
      <c r="H140" s="41"/>
      <c r="I140" s="242"/>
      <c r="J140" s="41"/>
      <c r="K140" s="41"/>
      <c r="L140" s="45"/>
      <c r="M140" s="243"/>
      <c r="N140" s="244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224</v>
      </c>
      <c r="AU140" s="18" t="s">
        <v>90</v>
      </c>
    </row>
    <row r="141" s="2" customFormat="1" ht="24.15" customHeight="1">
      <c r="A141" s="39"/>
      <c r="B141" s="40"/>
      <c r="C141" s="227" t="s">
        <v>90</v>
      </c>
      <c r="D141" s="227" t="s">
        <v>137</v>
      </c>
      <c r="E141" s="228" t="s">
        <v>226</v>
      </c>
      <c r="F141" s="229" t="s">
        <v>227</v>
      </c>
      <c r="G141" s="230" t="s">
        <v>220</v>
      </c>
      <c r="H141" s="231">
        <v>50</v>
      </c>
      <c r="I141" s="232"/>
      <c r="J141" s="233">
        <f>ROUND(I141*H141,2)</f>
        <v>0</v>
      </c>
      <c r="K141" s="229" t="s">
        <v>221</v>
      </c>
      <c r="L141" s="45"/>
      <c r="M141" s="234" t="s">
        <v>1</v>
      </c>
      <c r="N141" s="235" t="s">
        <v>45</v>
      </c>
      <c r="O141" s="92"/>
      <c r="P141" s="236">
        <f>O141*H141</f>
        <v>0</v>
      </c>
      <c r="Q141" s="236">
        <v>2.0000000000000002E-05</v>
      </c>
      <c r="R141" s="236">
        <f>Q141*H141</f>
        <v>0.001</v>
      </c>
      <c r="S141" s="236">
        <v>1.0000000000000001E-05</v>
      </c>
      <c r="T141" s="237">
        <f>S141*H141</f>
        <v>0.00050000000000000001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8" t="s">
        <v>133</v>
      </c>
      <c r="AT141" s="238" t="s">
        <v>137</v>
      </c>
      <c r="AU141" s="238" t="s">
        <v>90</v>
      </c>
      <c r="AY141" s="18" t="s">
        <v>134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8" t="s">
        <v>90</v>
      </c>
      <c r="BK141" s="239">
        <f>ROUND(I141*H141,2)</f>
        <v>0</v>
      </c>
      <c r="BL141" s="18" t="s">
        <v>133</v>
      </c>
      <c r="BM141" s="238" t="s">
        <v>228</v>
      </c>
    </row>
    <row r="142" s="2" customFormat="1">
      <c r="A142" s="39"/>
      <c r="B142" s="40"/>
      <c r="C142" s="41"/>
      <c r="D142" s="240" t="s">
        <v>142</v>
      </c>
      <c r="E142" s="41"/>
      <c r="F142" s="241" t="s">
        <v>229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142</v>
      </c>
      <c r="AU142" s="18" t="s">
        <v>90</v>
      </c>
    </row>
    <row r="143" s="2" customFormat="1">
      <c r="A143" s="39"/>
      <c r="B143" s="40"/>
      <c r="C143" s="41"/>
      <c r="D143" s="249" t="s">
        <v>224</v>
      </c>
      <c r="E143" s="41"/>
      <c r="F143" s="250" t="s">
        <v>230</v>
      </c>
      <c r="G143" s="41"/>
      <c r="H143" s="41"/>
      <c r="I143" s="242"/>
      <c r="J143" s="41"/>
      <c r="K143" s="41"/>
      <c r="L143" s="45"/>
      <c r="M143" s="243"/>
      <c r="N143" s="244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224</v>
      </c>
      <c r="AU143" s="18" t="s">
        <v>90</v>
      </c>
    </row>
    <row r="144" s="2" customFormat="1" ht="24.15" customHeight="1">
      <c r="A144" s="39"/>
      <c r="B144" s="40"/>
      <c r="C144" s="227" t="s">
        <v>148</v>
      </c>
      <c r="D144" s="227" t="s">
        <v>137</v>
      </c>
      <c r="E144" s="228" t="s">
        <v>231</v>
      </c>
      <c r="F144" s="229" t="s">
        <v>232</v>
      </c>
      <c r="G144" s="230" t="s">
        <v>220</v>
      </c>
      <c r="H144" s="231">
        <v>24</v>
      </c>
      <c r="I144" s="232"/>
      <c r="J144" s="233">
        <f>ROUND(I144*H144,2)</f>
        <v>0</v>
      </c>
      <c r="K144" s="229" t="s">
        <v>221</v>
      </c>
      <c r="L144" s="45"/>
      <c r="M144" s="234" t="s">
        <v>1</v>
      </c>
      <c r="N144" s="235" t="s">
        <v>45</v>
      </c>
      <c r="O144" s="92"/>
      <c r="P144" s="236">
        <f>O144*H144</f>
        <v>0</v>
      </c>
      <c r="Q144" s="236">
        <v>0.024</v>
      </c>
      <c r="R144" s="236">
        <f>Q144*H144</f>
        <v>0.57600000000000007</v>
      </c>
      <c r="S144" s="236">
        <v>0.024</v>
      </c>
      <c r="T144" s="237">
        <f>S144*H144</f>
        <v>0.57600000000000007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8" t="s">
        <v>133</v>
      </c>
      <c r="AT144" s="238" t="s">
        <v>137</v>
      </c>
      <c r="AU144" s="238" t="s">
        <v>90</v>
      </c>
      <c r="AY144" s="18" t="s">
        <v>134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8" t="s">
        <v>90</v>
      </c>
      <c r="BK144" s="239">
        <f>ROUND(I144*H144,2)</f>
        <v>0</v>
      </c>
      <c r="BL144" s="18" t="s">
        <v>133</v>
      </c>
      <c r="BM144" s="238" t="s">
        <v>233</v>
      </c>
    </row>
    <row r="145" s="2" customFormat="1">
      <c r="A145" s="39"/>
      <c r="B145" s="40"/>
      <c r="C145" s="41"/>
      <c r="D145" s="240" t="s">
        <v>142</v>
      </c>
      <c r="E145" s="41"/>
      <c r="F145" s="241" t="s">
        <v>234</v>
      </c>
      <c r="G145" s="41"/>
      <c r="H145" s="41"/>
      <c r="I145" s="242"/>
      <c r="J145" s="41"/>
      <c r="K145" s="41"/>
      <c r="L145" s="45"/>
      <c r="M145" s="243"/>
      <c r="N145" s="244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142</v>
      </c>
      <c r="AU145" s="18" t="s">
        <v>90</v>
      </c>
    </row>
    <row r="146" s="2" customFormat="1">
      <c r="A146" s="39"/>
      <c r="B146" s="40"/>
      <c r="C146" s="41"/>
      <c r="D146" s="249" t="s">
        <v>224</v>
      </c>
      <c r="E146" s="41"/>
      <c r="F146" s="250" t="s">
        <v>235</v>
      </c>
      <c r="G146" s="41"/>
      <c r="H146" s="41"/>
      <c r="I146" s="242"/>
      <c r="J146" s="41"/>
      <c r="K146" s="41"/>
      <c r="L146" s="45"/>
      <c r="M146" s="243"/>
      <c r="N146" s="244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224</v>
      </c>
      <c r="AU146" s="18" t="s">
        <v>90</v>
      </c>
    </row>
    <row r="147" s="13" customFormat="1">
      <c r="A147" s="13"/>
      <c r="B147" s="251"/>
      <c r="C147" s="252"/>
      <c r="D147" s="240" t="s">
        <v>236</v>
      </c>
      <c r="E147" s="253" t="s">
        <v>1</v>
      </c>
      <c r="F147" s="254" t="s">
        <v>237</v>
      </c>
      <c r="G147" s="252"/>
      <c r="H147" s="253" t="s">
        <v>1</v>
      </c>
      <c r="I147" s="255"/>
      <c r="J147" s="252"/>
      <c r="K147" s="252"/>
      <c r="L147" s="256"/>
      <c r="M147" s="257"/>
      <c r="N147" s="258"/>
      <c r="O147" s="258"/>
      <c r="P147" s="258"/>
      <c r="Q147" s="258"/>
      <c r="R147" s="258"/>
      <c r="S147" s="258"/>
      <c r="T147" s="25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0" t="s">
        <v>236</v>
      </c>
      <c r="AU147" s="260" t="s">
        <v>90</v>
      </c>
      <c r="AV147" s="13" t="s">
        <v>86</v>
      </c>
      <c r="AW147" s="13" t="s">
        <v>35</v>
      </c>
      <c r="AX147" s="13" t="s">
        <v>79</v>
      </c>
      <c r="AY147" s="260" t="s">
        <v>134</v>
      </c>
    </row>
    <row r="148" s="13" customFormat="1">
      <c r="A148" s="13"/>
      <c r="B148" s="251"/>
      <c r="C148" s="252"/>
      <c r="D148" s="240" t="s">
        <v>236</v>
      </c>
      <c r="E148" s="253" t="s">
        <v>1</v>
      </c>
      <c r="F148" s="254" t="s">
        <v>238</v>
      </c>
      <c r="G148" s="252"/>
      <c r="H148" s="253" t="s">
        <v>1</v>
      </c>
      <c r="I148" s="255"/>
      <c r="J148" s="252"/>
      <c r="K148" s="252"/>
      <c r="L148" s="256"/>
      <c r="M148" s="257"/>
      <c r="N148" s="258"/>
      <c r="O148" s="258"/>
      <c r="P148" s="258"/>
      <c r="Q148" s="258"/>
      <c r="R148" s="258"/>
      <c r="S148" s="258"/>
      <c r="T148" s="25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0" t="s">
        <v>236</v>
      </c>
      <c r="AU148" s="260" t="s">
        <v>90</v>
      </c>
      <c r="AV148" s="13" t="s">
        <v>86</v>
      </c>
      <c r="AW148" s="13" t="s">
        <v>35</v>
      </c>
      <c r="AX148" s="13" t="s">
        <v>79</v>
      </c>
      <c r="AY148" s="260" t="s">
        <v>134</v>
      </c>
    </row>
    <row r="149" s="14" customFormat="1">
      <c r="A149" s="14"/>
      <c r="B149" s="261"/>
      <c r="C149" s="262"/>
      <c r="D149" s="240" t="s">
        <v>236</v>
      </c>
      <c r="E149" s="263" t="s">
        <v>1</v>
      </c>
      <c r="F149" s="264" t="s">
        <v>239</v>
      </c>
      <c r="G149" s="262"/>
      <c r="H149" s="265">
        <v>24</v>
      </c>
      <c r="I149" s="266"/>
      <c r="J149" s="262"/>
      <c r="K149" s="262"/>
      <c r="L149" s="267"/>
      <c r="M149" s="268"/>
      <c r="N149" s="269"/>
      <c r="O149" s="269"/>
      <c r="P149" s="269"/>
      <c r="Q149" s="269"/>
      <c r="R149" s="269"/>
      <c r="S149" s="269"/>
      <c r="T149" s="27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1" t="s">
        <v>236</v>
      </c>
      <c r="AU149" s="271" t="s">
        <v>90</v>
      </c>
      <c r="AV149" s="14" t="s">
        <v>90</v>
      </c>
      <c r="AW149" s="14" t="s">
        <v>35</v>
      </c>
      <c r="AX149" s="14" t="s">
        <v>79</v>
      </c>
      <c r="AY149" s="271" t="s">
        <v>134</v>
      </c>
    </row>
    <row r="150" s="15" customFormat="1">
      <c r="A150" s="15"/>
      <c r="B150" s="272"/>
      <c r="C150" s="273"/>
      <c r="D150" s="240" t="s">
        <v>236</v>
      </c>
      <c r="E150" s="274" t="s">
        <v>1</v>
      </c>
      <c r="F150" s="275" t="s">
        <v>240</v>
      </c>
      <c r="G150" s="273"/>
      <c r="H150" s="276">
        <v>24</v>
      </c>
      <c r="I150" s="277"/>
      <c r="J150" s="273"/>
      <c r="K150" s="273"/>
      <c r="L150" s="278"/>
      <c r="M150" s="279"/>
      <c r="N150" s="280"/>
      <c r="O150" s="280"/>
      <c r="P150" s="280"/>
      <c r="Q150" s="280"/>
      <c r="R150" s="280"/>
      <c r="S150" s="280"/>
      <c r="T150" s="28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82" t="s">
        <v>236</v>
      </c>
      <c r="AU150" s="282" t="s">
        <v>90</v>
      </c>
      <c r="AV150" s="15" t="s">
        <v>133</v>
      </c>
      <c r="AW150" s="15" t="s">
        <v>35</v>
      </c>
      <c r="AX150" s="15" t="s">
        <v>86</v>
      </c>
      <c r="AY150" s="282" t="s">
        <v>134</v>
      </c>
    </row>
    <row r="151" s="12" customFormat="1" ht="22.8" customHeight="1">
      <c r="A151" s="12"/>
      <c r="B151" s="211"/>
      <c r="C151" s="212"/>
      <c r="D151" s="213" t="s">
        <v>78</v>
      </c>
      <c r="E151" s="225" t="s">
        <v>177</v>
      </c>
      <c r="F151" s="225" t="s">
        <v>241</v>
      </c>
      <c r="G151" s="212"/>
      <c r="H151" s="212"/>
      <c r="I151" s="215"/>
      <c r="J151" s="226">
        <f>BK151</f>
        <v>0</v>
      </c>
      <c r="K151" s="212"/>
      <c r="L151" s="217"/>
      <c r="M151" s="218"/>
      <c r="N151" s="219"/>
      <c r="O151" s="219"/>
      <c r="P151" s="220">
        <f>P152+P190</f>
        <v>0</v>
      </c>
      <c r="Q151" s="219"/>
      <c r="R151" s="220">
        <f>R152+R190</f>
        <v>0</v>
      </c>
      <c r="S151" s="219"/>
      <c r="T151" s="221">
        <f>T152+T190</f>
        <v>45.950369999999999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2" t="s">
        <v>86</v>
      </c>
      <c r="AT151" s="223" t="s">
        <v>78</v>
      </c>
      <c r="AU151" s="223" t="s">
        <v>86</v>
      </c>
      <c r="AY151" s="222" t="s">
        <v>134</v>
      </c>
      <c r="BK151" s="224">
        <f>BK152+BK190</f>
        <v>0</v>
      </c>
    </row>
    <row r="152" s="12" customFormat="1" ht="20.88" customHeight="1">
      <c r="A152" s="12"/>
      <c r="B152" s="211"/>
      <c r="C152" s="212"/>
      <c r="D152" s="213" t="s">
        <v>78</v>
      </c>
      <c r="E152" s="225" t="s">
        <v>242</v>
      </c>
      <c r="F152" s="225" t="s">
        <v>243</v>
      </c>
      <c r="G152" s="212"/>
      <c r="H152" s="212"/>
      <c r="I152" s="215"/>
      <c r="J152" s="226">
        <f>BK152</f>
        <v>0</v>
      </c>
      <c r="K152" s="212"/>
      <c r="L152" s="217"/>
      <c r="M152" s="218"/>
      <c r="N152" s="219"/>
      <c r="O152" s="219"/>
      <c r="P152" s="220">
        <f>SUM(P153:P189)</f>
        <v>0</v>
      </c>
      <c r="Q152" s="219"/>
      <c r="R152" s="220">
        <f>SUM(R153:R189)</f>
        <v>0</v>
      </c>
      <c r="S152" s="219"/>
      <c r="T152" s="221">
        <f>SUM(T153:T189)</f>
        <v>0.47999999999999998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2" t="s">
        <v>86</v>
      </c>
      <c r="AT152" s="223" t="s">
        <v>78</v>
      </c>
      <c r="AU152" s="223" t="s">
        <v>90</v>
      </c>
      <c r="AY152" s="222" t="s">
        <v>134</v>
      </c>
      <c r="BK152" s="224">
        <f>SUM(BK153:BK189)</f>
        <v>0</v>
      </c>
    </row>
    <row r="153" s="2" customFormat="1" ht="33" customHeight="1">
      <c r="A153" s="39"/>
      <c r="B153" s="40"/>
      <c r="C153" s="227" t="s">
        <v>133</v>
      </c>
      <c r="D153" s="227" t="s">
        <v>137</v>
      </c>
      <c r="E153" s="228" t="s">
        <v>244</v>
      </c>
      <c r="F153" s="229" t="s">
        <v>245</v>
      </c>
      <c r="G153" s="230" t="s">
        <v>220</v>
      </c>
      <c r="H153" s="231">
        <v>272.64999999999998</v>
      </c>
      <c r="I153" s="232"/>
      <c r="J153" s="233">
        <f>ROUND(I153*H153,2)</f>
        <v>0</v>
      </c>
      <c r="K153" s="229" t="s">
        <v>221</v>
      </c>
      <c r="L153" s="45"/>
      <c r="M153" s="234" t="s">
        <v>1</v>
      </c>
      <c r="N153" s="235" t="s">
        <v>45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133</v>
      </c>
      <c r="AT153" s="238" t="s">
        <v>137</v>
      </c>
      <c r="AU153" s="238" t="s">
        <v>148</v>
      </c>
      <c r="AY153" s="18" t="s">
        <v>134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90</v>
      </c>
      <c r="BK153" s="239">
        <f>ROUND(I153*H153,2)</f>
        <v>0</v>
      </c>
      <c r="BL153" s="18" t="s">
        <v>133</v>
      </c>
      <c r="BM153" s="238" t="s">
        <v>246</v>
      </c>
    </row>
    <row r="154" s="2" customFormat="1">
      <c r="A154" s="39"/>
      <c r="B154" s="40"/>
      <c r="C154" s="41"/>
      <c r="D154" s="240" t="s">
        <v>142</v>
      </c>
      <c r="E154" s="41"/>
      <c r="F154" s="241" t="s">
        <v>247</v>
      </c>
      <c r="G154" s="41"/>
      <c r="H154" s="41"/>
      <c r="I154" s="242"/>
      <c r="J154" s="41"/>
      <c r="K154" s="41"/>
      <c r="L154" s="45"/>
      <c r="M154" s="243"/>
      <c r="N154" s="244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142</v>
      </c>
      <c r="AU154" s="18" t="s">
        <v>148</v>
      </c>
    </row>
    <row r="155" s="2" customFormat="1">
      <c r="A155" s="39"/>
      <c r="B155" s="40"/>
      <c r="C155" s="41"/>
      <c r="D155" s="249" t="s">
        <v>224</v>
      </c>
      <c r="E155" s="41"/>
      <c r="F155" s="250" t="s">
        <v>248</v>
      </c>
      <c r="G155" s="41"/>
      <c r="H155" s="41"/>
      <c r="I155" s="242"/>
      <c r="J155" s="41"/>
      <c r="K155" s="41"/>
      <c r="L155" s="45"/>
      <c r="M155" s="243"/>
      <c r="N155" s="244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224</v>
      </c>
      <c r="AU155" s="18" t="s">
        <v>148</v>
      </c>
    </row>
    <row r="156" s="14" customFormat="1">
      <c r="A156" s="14"/>
      <c r="B156" s="261"/>
      <c r="C156" s="262"/>
      <c r="D156" s="240" t="s">
        <v>236</v>
      </c>
      <c r="E156" s="263" t="s">
        <v>1</v>
      </c>
      <c r="F156" s="264" t="s">
        <v>249</v>
      </c>
      <c r="G156" s="262"/>
      <c r="H156" s="265">
        <v>102.27500000000001</v>
      </c>
      <c r="I156" s="266"/>
      <c r="J156" s="262"/>
      <c r="K156" s="262"/>
      <c r="L156" s="267"/>
      <c r="M156" s="268"/>
      <c r="N156" s="269"/>
      <c r="O156" s="269"/>
      <c r="P156" s="269"/>
      <c r="Q156" s="269"/>
      <c r="R156" s="269"/>
      <c r="S156" s="269"/>
      <c r="T156" s="27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71" t="s">
        <v>236</v>
      </c>
      <c r="AU156" s="271" t="s">
        <v>148</v>
      </c>
      <c r="AV156" s="14" t="s">
        <v>90</v>
      </c>
      <c r="AW156" s="14" t="s">
        <v>35</v>
      </c>
      <c r="AX156" s="14" t="s">
        <v>79</v>
      </c>
      <c r="AY156" s="271" t="s">
        <v>134</v>
      </c>
    </row>
    <row r="157" s="14" customFormat="1">
      <c r="A157" s="14"/>
      <c r="B157" s="261"/>
      <c r="C157" s="262"/>
      <c r="D157" s="240" t="s">
        <v>236</v>
      </c>
      <c r="E157" s="263" t="s">
        <v>1</v>
      </c>
      <c r="F157" s="264" t="s">
        <v>250</v>
      </c>
      <c r="G157" s="262"/>
      <c r="H157" s="265">
        <v>67.204999999999998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71" t="s">
        <v>236</v>
      </c>
      <c r="AU157" s="271" t="s">
        <v>148</v>
      </c>
      <c r="AV157" s="14" t="s">
        <v>90</v>
      </c>
      <c r="AW157" s="14" t="s">
        <v>35</v>
      </c>
      <c r="AX157" s="14" t="s">
        <v>79</v>
      </c>
      <c r="AY157" s="271" t="s">
        <v>134</v>
      </c>
    </row>
    <row r="158" s="14" customFormat="1">
      <c r="A158" s="14"/>
      <c r="B158" s="261"/>
      <c r="C158" s="262"/>
      <c r="D158" s="240" t="s">
        <v>236</v>
      </c>
      <c r="E158" s="263" t="s">
        <v>1</v>
      </c>
      <c r="F158" s="264" t="s">
        <v>251</v>
      </c>
      <c r="G158" s="262"/>
      <c r="H158" s="265">
        <v>103.17</v>
      </c>
      <c r="I158" s="266"/>
      <c r="J158" s="262"/>
      <c r="K158" s="262"/>
      <c r="L158" s="267"/>
      <c r="M158" s="268"/>
      <c r="N158" s="269"/>
      <c r="O158" s="269"/>
      <c r="P158" s="269"/>
      <c r="Q158" s="269"/>
      <c r="R158" s="269"/>
      <c r="S158" s="269"/>
      <c r="T158" s="27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1" t="s">
        <v>236</v>
      </c>
      <c r="AU158" s="271" t="s">
        <v>148</v>
      </c>
      <c r="AV158" s="14" t="s">
        <v>90</v>
      </c>
      <c r="AW158" s="14" t="s">
        <v>35</v>
      </c>
      <c r="AX158" s="14" t="s">
        <v>79</v>
      </c>
      <c r="AY158" s="271" t="s">
        <v>134</v>
      </c>
    </row>
    <row r="159" s="15" customFormat="1">
      <c r="A159" s="15"/>
      <c r="B159" s="272"/>
      <c r="C159" s="273"/>
      <c r="D159" s="240" t="s">
        <v>236</v>
      </c>
      <c r="E159" s="274" t="s">
        <v>1</v>
      </c>
      <c r="F159" s="275" t="s">
        <v>240</v>
      </c>
      <c r="G159" s="273"/>
      <c r="H159" s="276">
        <v>272.65000000000003</v>
      </c>
      <c r="I159" s="277"/>
      <c r="J159" s="273"/>
      <c r="K159" s="273"/>
      <c r="L159" s="278"/>
      <c r="M159" s="279"/>
      <c r="N159" s="280"/>
      <c r="O159" s="280"/>
      <c r="P159" s="280"/>
      <c r="Q159" s="280"/>
      <c r="R159" s="280"/>
      <c r="S159" s="280"/>
      <c r="T159" s="281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82" t="s">
        <v>236</v>
      </c>
      <c r="AU159" s="282" t="s">
        <v>148</v>
      </c>
      <c r="AV159" s="15" t="s">
        <v>133</v>
      </c>
      <c r="AW159" s="15" t="s">
        <v>35</v>
      </c>
      <c r="AX159" s="15" t="s">
        <v>86</v>
      </c>
      <c r="AY159" s="282" t="s">
        <v>134</v>
      </c>
    </row>
    <row r="160" s="2" customFormat="1" ht="37.8" customHeight="1">
      <c r="A160" s="39"/>
      <c r="B160" s="40"/>
      <c r="C160" s="227" t="s">
        <v>157</v>
      </c>
      <c r="D160" s="227" t="s">
        <v>137</v>
      </c>
      <c r="E160" s="228" t="s">
        <v>252</v>
      </c>
      <c r="F160" s="229" t="s">
        <v>253</v>
      </c>
      <c r="G160" s="230" t="s">
        <v>220</v>
      </c>
      <c r="H160" s="231">
        <v>8179.5</v>
      </c>
      <c r="I160" s="232"/>
      <c r="J160" s="233">
        <f>ROUND(I160*H160,2)</f>
        <v>0</v>
      </c>
      <c r="K160" s="229" t="s">
        <v>221</v>
      </c>
      <c r="L160" s="45"/>
      <c r="M160" s="234" t="s">
        <v>1</v>
      </c>
      <c r="N160" s="235" t="s">
        <v>45</v>
      </c>
      <c r="O160" s="92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8" t="s">
        <v>133</v>
      </c>
      <c r="AT160" s="238" t="s">
        <v>137</v>
      </c>
      <c r="AU160" s="238" t="s">
        <v>148</v>
      </c>
      <c r="AY160" s="18" t="s">
        <v>134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8" t="s">
        <v>90</v>
      </c>
      <c r="BK160" s="239">
        <f>ROUND(I160*H160,2)</f>
        <v>0</v>
      </c>
      <c r="BL160" s="18" t="s">
        <v>133</v>
      </c>
      <c r="BM160" s="238" t="s">
        <v>254</v>
      </c>
    </row>
    <row r="161" s="2" customFormat="1">
      <c r="A161" s="39"/>
      <c r="B161" s="40"/>
      <c r="C161" s="41"/>
      <c r="D161" s="240" t="s">
        <v>142</v>
      </c>
      <c r="E161" s="41"/>
      <c r="F161" s="241" t="s">
        <v>255</v>
      </c>
      <c r="G161" s="41"/>
      <c r="H161" s="41"/>
      <c r="I161" s="242"/>
      <c r="J161" s="41"/>
      <c r="K161" s="41"/>
      <c r="L161" s="45"/>
      <c r="M161" s="243"/>
      <c r="N161" s="244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142</v>
      </c>
      <c r="AU161" s="18" t="s">
        <v>148</v>
      </c>
    </row>
    <row r="162" s="2" customFormat="1">
      <c r="A162" s="39"/>
      <c r="B162" s="40"/>
      <c r="C162" s="41"/>
      <c r="D162" s="249" t="s">
        <v>224</v>
      </c>
      <c r="E162" s="41"/>
      <c r="F162" s="250" t="s">
        <v>256</v>
      </c>
      <c r="G162" s="41"/>
      <c r="H162" s="41"/>
      <c r="I162" s="242"/>
      <c r="J162" s="41"/>
      <c r="K162" s="41"/>
      <c r="L162" s="45"/>
      <c r="M162" s="243"/>
      <c r="N162" s="244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224</v>
      </c>
      <c r="AU162" s="18" t="s">
        <v>148</v>
      </c>
    </row>
    <row r="163" s="14" customFormat="1">
      <c r="A163" s="14"/>
      <c r="B163" s="261"/>
      <c r="C163" s="262"/>
      <c r="D163" s="240" t="s">
        <v>236</v>
      </c>
      <c r="E163" s="263" t="s">
        <v>1</v>
      </c>
      <c r="F163" s="264" t="s">
        <v>257</v>
      </c>
      <c r="G163" s="262"/>
      <c r="H163" s="265">
        <v>8179.5</v>
      </c>
      <c r="I163" s="266"/>
      <c r="J163" s="262"/>
      <c r="K163" s="262"/>
      <c r="L163" s="267"/>
      <c r="M163" s="268"/>
      <c r="N163" s="269"/>
      <c r="O163" s="269"/>
      <c r="P163" s="269"/>
      <c r="Q163" s="269"/>
      <c r="R163" s="269"/>
      <c r="S163" s="269"/>
      <c r="T163" s="27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1" t="s">
        <v>236</v>
      </c>
      <c r="AU163" s="271" t="s">
        <v>148</v>
      </c>
      <c r="AV163" s="14" t="s">
        <v>90</v>
      </c>
      <c r="AW163" s="14" t="s">
        <v>35</v>
      </c>
      <c r="AX163" s="14" t="s">
        <v>79</v>
      </c>
      <c r="AY163" s="271" t="s">
        <v>134</v>
      </c>
    </row>
    <row r="164" s="15" customFormat="1">
      <c r="A164" s="15"/>
      <c r="B164" s="272"/>
      <c r="C164" s="273"/>
      <c r="D164" s="240" t="s">
        <v>236</v>
      </c>
      <c r="E164" s="274" t="s">
        <v>1</v>
      </c>
      <c r="F164" s="275" t="s">
        <v>240</v>
      </c>
      <c r="G164" s="273"/>
      <c r="H164" s="276">
        <v>8179.5</v>
      </c>
      <c r="I164" s="277"/>
      <c r="J164" s="273"/>
      <c r="K164" s="273"/>
      <c r="L164" s="278"/>
      <c r="M164" s="279"/>
      <c r="N164" s="280"/>
      <c r="O164" s="280"/>
      <c r="P164" s="280"/>
      <c r="Q164" s="280"/>
      <c r="R164" s="280"/>
      <c r="S164" s="280"/>
      <c r="T164" s="28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82" t="s">
        <v>236</v>
      </c>
      <c r="AU164" s="282" t="s">
        <v>148</v>
      </c>
      <c r="AV164" s="15" t="s">
        <v>133</v>
      </c>
      <c r="AW164" s="15" t="s">
        <v>35</v>
      </c>
      <c r="AX164" s="15" t="s">
        <v>86</v>
      </c>
      <c r="AY164" s="282" t="s">
        <v>134</v>
      </c>
    </row>
    <row r="165" s="2" customFormat="1" ht="16.5" customHeight="1">
      <c r="A165" s="39"/>
      <c r="B165" s="40"/>
      <c r="C165" s="227" t="s">
        <v>162</v>
      </c>
      <c r="D165" s="227" t="s">
        <v>137</v>
      </c>
      <c r="E165" s="228" t="s">
        <v>258</v>
      </c>
      <c r="F165" s="229" t="s">
        <v>259</v>
      </c>
      <c r="G165" s="230" t="s">
        <v>220</v>
      </c>
      <c r="H165" s="231">
        <v>272.64999999999998</v>
      </c>
      <c r="I165" s="232"/>
      <c r="J165" s="233">
        <f>ROUND(I165*H165,2)</f>
        <v>0</v>
      </c>
      <c r="K165" s="229" t="s">
        <v>221</v>
      </c>
      <c r="L165" s="45"/>
      <c r="M165" s="234" t="s">
        <v>1</v>
      </c>
      <c r="N165" s="235" t="s">
        <v>45</v>
      </c>
      <c r="O165" s="92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8" t="s">
        <v>133</v>
      </c>
      <c r="AT165" s="238" t="s">
        <v>137</v>
      </c>
      <c r="AU165" s="238" t="s">
        <v>148</v>
      </c>
      <c r="AY165" s="18" t="s">
        <v>134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8" t="s">
        <v>90</v>
      </c>
      <c r="BK165" s="239">
        <f>ROUND(I165*H165,2)</f>
        <v>0</v>
      </c>
      <c r="BL165" s="18" t="s">
        <v>133</v>
      </c>
      <c r="BM165" s="238" t="s">
        <v>260</v>
      </c>
    </row>
    <row r="166" s="2" customFormat="1">
      <c r="A166" s="39"/>
      <c r="B166" s="40"/>
      <c r="C166" s="41"/>
      <c r="D166" s="240" t="s">
        <v>142</v>
      </c>
      <c r="E166" s="41"/>
      <c r="F166" s="241" t="s">
        <v>261</v>
      </c>
      <c r="G166" s="41"/>
      <c r="H166" s="41"/>
      <c r="I166" s="242"/>
      <c r="J166" s="41"/>
      <c r="K166" s="41"/>
      <c r="L166" s="45"/>
      <c r="M166" s="243"/>
      <c r="N166" s="244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142</v>
      </c>
      <c r="AU166" s="18" t="s">
        <v>148</v>
      </c>
    </row>
    <row r="167" s="2" customFormat="1">
      <c r="A167" s="39"/>
      <c r="B167" s="40"/>
      <c r="C167" s="41"/>
      <c r="D167" s="249" t="s">
        <v>224</v>
      </c>
      <c r="E167" s="41"/>
      <c r="F167" s="250" t="s">
        <v>262</v>
      </c>
      <c r="G167" s="41"/>
      <c r="H167" s="41"/>
      <c r="I167" s="242"/>
      <c r="J167" s="41"/>
      <c r="K167" s="41"/>
      <c r="L167" s="45"/>
      <c r="M167" s="243"/>
      <c r="N167" s="244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224</v>
      </c>
      <c r="AU167" s="18" t="s">
        <v>148</v>
      </c>
    </row>
    <row r="168" s="2" customFormat="1" ht="16.5" customHeight="1">
      <c r="A168" s="39"/>
      <c r="B168" s="40"/>
      <c r="C168" s="227" t="s">
        <v>167</v>
      </c>
      <c r="D168" s="227" t="s">
        <v>137</v>
      </c>
      <c r="E168" s="228" t="s">
        <v>263</v>
      </c>
      <c r="F168" s="229" t="s">
        <v>264</v>
      </c>
      <c r="G168" s="230" t="s">
        <v>220</v>
      </c>
      <c r="H168" s="231">
        <v>8179.5</v>
      </c>
      <c r="I168" s="232"/>
      <c r="J168" s="233">
        <f>ROUND(I168*H168,2)</f>
        <v>0</v>
      </c>
      <c r="K168" s="229" t="s">
        <v>221</v>
      </c>
      <c r="L168" s="45"/>
      <c r="M168" s="234" t="s">
        <v>1</v>
      </c>
      <c r="N168" s="235" t="s">
        <v>45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133</v>
      </c>
      <c r="AT168" s="238" t="s">
        <v>137</v>
      </c>
      <c r="AU168" s="238" t="s">
        <v>148</v>
      </c>
      <c r="AY168" s="18" t="s">
        <v>134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90</v>
      </c>
      <c r="BK168" s="239">
        <f>ROUND(I168*H168,2)</f>
        <v>0</v>
      </c>
      <c r="BL168" s="18" t="s">
        <v>133</v>
      </c>
      <c r="BM168" s="238" t="s">
        <v>265</v>
      </c>
    </row>
    <row r="169" s="2" customFormat="1">
      <c r="A169" s="39"/>
      <c r="B169" s="40"/>
      <c r="C169" s="41"/>
      <c r="D169" s="240" t="s">
        <v>142</v>
      </c>
      <c r="E169" s="41"/>
      <c r="F169" s="241" t="s">
        <v>266</v>
      </c>
      <c r="G169" s="41"/>
      <c r="H169" s="41"/>
      <c r="I169" s="242"/>
      <c r="J169" s="41"/>
      <c r="K169" s="41"/>
      <c r="L169" s="45"/>
      <c r="M169" s="243"/>
      <c r="N169" s="244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142</v>
      </c>
      <c r="AU169" s="18" t="s">
        <v>148</v>
      </c>
    </row>
    <row r="170" s="2" customFormat="1">
      <c r="A170" s="39"/>
      <c r="B170" s="40"/>
      <c r="C170" s="41"/>
      <c r="D170" s="249" t="s">
        <v>224</v>
      </c>
      <c r="E170" s="41"/>
      <c r="F170" s="250" t="s">
        <v>267</v>
      </c>
      <c r="G170" s="41"/>
      <c r="H170" s="41"/>
      <c r="I170" s="242"/>
      <c r="J170" s="41"/>
      <c r="K170" s="41"/>
      <c r="L170" s="45"/>
      <c r="M170" s="243"/>
      <c r="N170" s="244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224</v>
      </c>
      <c r="AU170" s="18" t="s">
        <v>148</v>
      </c>
    </row>
    <row r="171" s="2" customFormat="1" ht="21.75" customHeight="1">
      <c r="A171" s="39"/>
      <c r="B171" s="40"/>
      <c r="C171" s="227" t="s">
        <v>172</v>
      </c>
      <c r="D171" s="227" t="s">
        <v>137</v>
      </c>
      <c r="E171" s="228" t="s">
        <v>268</v>
      </c>
      <c r="F171" s="229" t="s">
        <v>269</v>
      </c>
      <c r="G171" s="230" t="s">
        <v>270</v>
      </c>
      <c r="H171" s="231">
        <v>4</v>
      </c>
      <c r="I171" s="232"/>
      <c r="J171" s="233">
        <f>ROUND(I171*H171,2)</f>
        <v>0</v>
      </c>
      <c r="K171" s="229" t="s">
        <v>221</v>
      </c>
      <c r="L171" s="45"/>
      <c r="M171" s="234" t="s">
        <v>1</v>
      </c>
      <c r="N171" s="235" t="s">
        <v>45</v>
      </c>
      <c r="O171" s="92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8" t="s">
        <v>133</v>
      </c>
      <c r="AT171" s="238" t="s">
        <v>137</v>
      </c>
      <c r="AU171" s="238" t="s">
        <v>148</v>
      </c>
      <c r="AY171" s="18" t="s">
        <v>134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8" t="s">
        <v>90</v>
      </c>
      <c r="BK171" s="239">
        <f>ROUND(I171*H171,2)</f>
        <v>0</v>
      </c>
      <c r="BL171" s="18" t="s">
        <v>133</v>
      </c>
      <c r="BM171" s="238" t="s">
        <v>271</v>
      </c>
    </row>
    <row r="172" s="2" customFormat="1">
      <c r="A172" s="39"/>
      <c r="B172" s="40"/>
      <c r="C172" s="41"/>
      <c r="D172" s="240" t="s">
        <v>142</v>
      </c>
      <c r="E172" s="41"/>
      <c r="F172" s="241" t="s">
        <v>272</v>
      </c>
      <c r="G172" s="41"/>
      <c r="H172" s="41"/>
      <c r="I172" s="242"/>
      <c r="J172" s="41"/>
      <c r="K172" s="41"/>
      <c r="L172" s="45"/>
      <c r="M172" s="243"/>
      <c r="N172" s="244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142</v>
      </c>
      <c r="AU172" s="18" t="s">
        <v>148</v>
      </c>
    </row>
    <row r="173" s="2" customFormat="1">
      <c r="A173" s="39"/>
      <c r="B173" s="40"/>
      <c r="C173" s="41"/>
      <c r="D173" s="249" t="s">
        <v>224</v>
      </c>
      <c r="E173" s="41"/>
      <c r="F173" s="250" t="s">
        <v>273</v>
      </c>
      <c r="G173" s="41"/>
      <c r="H173" s="41"/>
      <c r="I173" s="242"/>
      <c r="J173" s="41"/>
      <c r="K173" s="41"/>
      <c r="L173" s="45"/>
      <c r="M173" s="243"/>
      <c r="N173" s="244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224</v>
      </c>
      <c r="AU173" s="18" t="s">
        <v>148</v>
      </c>
    </row>
    <row r="174" s="14" customFormat="1">
      <c r="A174" s="14"/>
      <c r="B174" s="261"/>
      <c r="C174" s="262"/>
      <c r="D174" s="240" t="s">
        <v>236</v>
      </c>
      <c r="E174" s="263" t="s">
        <v>1</v>
      </c>
      <c r="F174" s="264" t="s">
        <v>274</v>
      </c>
      <c r="G174" s="262"/>
      <c r="H174" s="265">
        <v>4</v>
      </c>
      <c r="I174" s="266"/>
      <c r="J174" s="262"/>
      <c r="K174" s="262"/>
      <c r="L174" s="267"/>
      <c r="M174" s="268"/>
      <c r="N174" s="269"/>
      <c r="O174" s="269"/>
      <c r="P174" s="269"/>
      <c r="Q174" s="269"/>
      <c r="R174" s="269"/>
      <c r="S174" s="269"/>
      <c r="T174" s="27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1" t="s">
        <v>236</v>
      </c>
      <c r="AU174" s="271" t="s">
        <v>148</v>
      </c>
      <c r="AV174" s="14" t="s">
        <v>90</v>
      </c>
      <c r="AW174" s="14" t="s">
        <v>35</v>
      </c>
      <c r="AX174" s="14" t="s">
        <v>79</v>
      </c>
      <c r="AY174" s="271" t="s">
        <v>134</v>
      </c>
    </row>
    <row r="175" s="15" customFormat="1">
      <c r="A175" s="15"/>
      <c r="B175" s="272"/>
      <c r="C175" s="273"/>
      <c r="D175" s="240" t="s">
        <v>236</v>
      </c>
      <c r="E175" s="274" t="s">
        <v>1</v>
      </c>
      <c r="F175" s="275" t="s">
        <v>240</v>
      </c>
      <c r="G175" s="273"/>
      <c r="H175" s="276">
        <v>4</v>
      </c>
      <c r="I175" s="277"/>
      <c r="J175" s="273"/>
      <c r="K175" s="273"/>
      <c r="L175" s="278"/>
      <c r="M175" s="279"/>
      <c r="N175" s="280"/>
      <c r="O175" s="280"/>
      <c r="P175" s="280"/>
      <c r="Q175" s="280"/>
      <c r="R175" s="280"/>
      <c r="S175" s="280"/>
      <c r="T175" s="28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82" t="s">
        <v>236</v>
      </c>
      <c r="AU175" s="282" t="s">
        <v>148</v>
      </c>
      <c r="AV175" s="15" t="s">
        <v>133</v>
      </c>
      <c r="AW175" s="15" t="s">
        <v>35</v>
      </c>
      <c r="AX175" s="15" t="s">
        <v>86</v>
      </c>
      <c r="AY175" s="282" t="s">
        <v>134</v>
      </c>
    </row>
    <row r="176" s="2" customFormat="1" ht="24.15" customHeight="1">
      <c r="A176" s="39"/>
      <c r="B176" s="40"/>
      <c r="C176" s="227" t="s">
        <v>177</v>
      </c>
      <c r="D176" s="227" t="s">
        <v>137</v>
      </c>
      <c r="E176" s="228" t="s">
        <v>275</v>
      </c>
      <c r="F176" s="229" t="s">
        <v>276</v>
      </c>
      <c r="G176" s="230" t="s">
        <v>270</v>
      </c>
      <c r="H176" s="231">
        <v>120</v>
      </c>
      <c r="I176" s="232"/>
      <c r="J176" s="233">
        <f>ROUND(I176*H176,2)</f>
        <v>0</v>
      </c>
      <c r="K176" s="229" t="s">
        <v>221</v>
      </c>
      <c r="L176" s="45"/>
      <c r="M176" s="234" t="s">
        <v>1</v>
      </c>
      <c r="N176" s="235" t="s">
        <v>45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133</v>
      </c>
      <c r="AT176" s="238" t="s">
        <v>137</v>
      </c>
      <c r="AU176" s="238" t="s">
        <v>148</v>
      </c>
      <c r="AY176" s="18" t="s">
        <v>134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90</v>
      </c>
      <c r="BK176" s="239">
        <f>ROUND(I176*H176,2)</f>
        <v>0</v>
      </c>
      <c r="BL176" s="18" t="s">
        <v>133</v>
      </c>
      <c r="BM176" s="238" t="s">
        <v>277</v>
      </c>
    </row>
    <row r="177" s="2" customFormat="1">
      <c r="A177" s="39"/>
      <c r="B177" s="40"/>
      <c r="C177" s="41"/>
      <c r="D177" s="240" t="s">
        <v>142</v>
      </c>
      <c r="E177" s="41"/>
      <c r="F177" s="241" t="s">
        <v>278</v>
      </c>
      <c r="G177" s="41"/>
      <c r="H177" s="41"/>
      <c r="I177" s="242"/>
      <c r="J177" s="41"/>
      <c r="K177" s="41"/>
      <c r="L177" s="45"/>
      <c r="M177" s="243"/>
      <c r="N177" s="244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142</v>
      </c>
      <c r="AU177" s="18" t="s">
        <v>148</v>
      </c>
    </row>
    <row r="178" s="2" customFormat="1">
      <c r="A178" s="39"/>
      <c r="B178" s="40"/>
      <c r="C178" s="41"/>
      <c r="D178" s="249" t="s">
        <v>224</v>
      </c>
      <c r="E178" s="41"/>
      <c r="F178" s="250" t="s">
        <v>279</v>
      </c>
      <c r="G178" s="41"/>
      <c r="H178" s="41"/>
      <c r="I178" s="242"/>
      <c r="J178" s="41"/>
      <c r="K178" s="41"/>
      <c r="L178" s="45"/>
      <c r="M178" s="243"/>
      <c r="N178" s="244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224</v>
      </c>
      <c r="AU178" s="18" t="s">
        <v>148</v>
      </c>
    </row>
    <row r="179" s="14" customFormat="1">
      <c r="A179" s="14"/>
      <c r="B179" s="261"/>
      <c r="C179" s="262"/>
      <c r="D179" s="240" t="s">
        <v>236</v>
      </c>
      <c r="E179" s="263" t="s">
        <v>1</v>
      </c>
      <c r="F179" s="264" t="s">
        <v>280</v>
      </c>
      <c r="G179" s="262"/>
      <c r="H179" s="265">
        <v>120</v>
      </c>
      <c r="I179" s="266"/>
      <c r="J179" s="262"/>
      <c r="K179" s="262"/>
      <c r="L179" s="267"/>
      <c r="M179" s="268"/>
      <c r="N179" s="269"/>
      <c r="O179" s="269"/>
      <c r="P179" s="269"/>
      <c r="Q179" s="269"/>
      <c r="R179" s="269"/>
      <c r="S179" s="269"/>
      <c r="T179" s="27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1" t="s">
        <v>236</v>
      </c>
      <c r="AU179" s="271" t="s">
        <v>148</v>
      </c>
      <c r="AV179" s="14" t="s">
        <v>90</v>
      </c>
      <c r="AW179" s="14" t="s">
        <v>35</v>
      </c>
      <c r="AX179" s="14" t="s">
        <v>79</v>
      </c>
      <c r="AY179" s="271" t="s">
        <v>134</v>
      </c>
    </row>
    <row r="180" s="15" customFormat="1">
      <c r="A180" s="15"/>
      <c r="B180" s="272"/>
      <c r="C180" s="273"/>
      <c r="D180" s="240" t="s">
        <v>236</v>
      </c>
      <c r="E180" s="274" t="s">
        <v>1</v>
      </c>
      <c r="F180" s="275" t="s">
        <v>240</v>
      </c>
      <c r="G180" s="273"/>
      <c r="H180" s="276">
        <v>120</v>
      </c>
      <c r="I180" s="277"/>
      <c r="J180" s="273"/>
      <c r="K180" s="273"/>
      <c r="L180" s="278"/>
      <c r="M180" s="279"/>
      <c r="N180" s="280"/>
      <c r="O180" s="280"/>
      <c r="P180" s="280"/>
      <c r="Q180" s="280"/>
      <c r="R180" s="280"/>
      <c r="S180" s="280"/>
      <c r="T180" s="28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82" t="s">
        <v>236</v>
      </c>
      <c r="AU180" s="282" t="s">
        <v>148</v>
      </c>
      <c r="AV180" s="15" t="s">
        <v>133</v>
      </c>
      <c r="AW180" s="15" t="s">
        <v>35</v>
      </c>
      <c r="AX180" s="15" t="s">
        <v>86</v>
      </c>
      <c r="AY180" s="282" t="s">
        <v>134</v>
      </c>
    </row>
    <row r="181" s="2" customFormat="1" ht="24.15" customHeight="1">
      <c r="A181" s="39"/>
      <c r="B181" s="40"/>
      <c r="C181" s="227" t="s">
        <v>182</v>
      </c>
      <c r="D181" s="227" t="s">
        <v>137</v>
      </c>
      <c r="E181" s="228" t="s">
        <v>281</v>
      </c>
      <c r="F181" s="229" t="s">
        <v>282</v>
      </c>
      <c r="G181" s="230" t="s">
        <v>283</v>
      </c>
      <c r="H181" s="231">
        <v>10</v>
      </c>
      <c r="I181" s="232"/>
      <c r="J181" s="233">
        <f>ROUND(I181*H181,2)</f>
        <v>0</v>
      </c>
      <c r="K181" s="229" t="s">
        <v>221</v>
      </c>
      <c r="L181" s="45"/>
      <c r="M181" s="234" t="s">
        <v>1</v>
      </c>
      <c r="N181" s="235" t="s">
        <v>45</v>
      </c>
      <c r="O181" s="92"/>
      <c r="P181" s="236">
        <f>O181*H181</f>
        <v>0</v>
      </c>
      <c r="Q181" s="236">
        <v>0</v>
      </c>
      <c r="R181" s="236">
        <f>Q181*H181</f>
        <v>0</v>
      </c>
      <c r="S181" s="236">
        <v>0.048000000000000001</v>
      </c>
      <c r="T181" s="237">
        <f>S181*H181</f>
        <v>0.47999999999999998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133</v>
      </c>
      <c r="AT181" s="238" t="s">
        <v>137</v>
      </c>
      <c r="AU181" s="238" t="s">
        <v>148</v>
      </c>
      <c r="AY181" s="18" t="s">
        <v>134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90</v>
      </c>
      <c r="BK181" s="239">
        <f>ROUND(I181*H181,2)</f>
        <v>0</v>
      </c>
      <c r="BL181" s="18" t="s">
        <v>133</v>
      </c>
      <c r="BM181" s="238" t="s">
        <v>284</v>
      </c>
    </row>
    <row r="182" s="2" customFormat="1">
      <c r="A182" s="39"/>
      <c r="B182" s="40"/>
      <c r="C182" s="41"/>
      <c r="D182" s="240" t="s">
        <v>142</v>
      </c>
      <c r="E182" s="41"/>
      <c r="F182" s="241" t="s">
        <v>285</v>
      </c>
      <c r="G182" s="41"/>
      <c r="H182" s="41"/>
      <c r="I182" s="242"/>
      <c r="J182" s="41"/>
      <c r="K182" s="41"/>
      <c r="L182" s="45"/>
      <c r="M182" s="243"/>
      <c r="N182" s="244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142</v>
      </c>
      <c r="AU182" s="18" t="s">
        <v>148</v>
      </c>
    </row>
    <row r="183" s="2" customFormat="1">
      <c r="A183" s="39"/>
      <c r="B183" s="40"/>
      <c r="C183" s="41"/>
      <c r="D183" s="249" t="s">
        <v>224</v>
      </c>
      <c r="E183" s="41"/>
      <c r="F183" s="250" t="s">
        <v>286</v>
      </c>
      <c r="G183" s="41"/>
      <c r="H183" s="41"/>
      <c r="I183" s="242"/>
      <c r="J183" s="41"/>
      <c r="K183" s="41"/>
      <c r="L183" s="45"/>
      <c r="M183" s="243"/>
      <c r="N183" s="244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224</v>
      </c>
      <c r="AU183" s="18" t="s">
        <v>148</v>
      </c>
    </row>
    <row r="184" s="13" customFormat="1">
      <c r="A184" s="13"/>
      <c r="B184" s="251"/>
      <c r="C184" s="252"/>
      <c r="D184" s="240" t="s">
        <v>236</v>
      </c>
      <c r="E184" s="253" t="s">
        <v>1</v>
      </c>
      <c r="F184" s="254" t="s">
        <v>237</v>
      </c>
      <c r="G184" s="252"/>
      <c r="H184" s="253" t="s">
        <v>1</v>
      </c>
      <c r="I184" s="255"/>
      <c r="J184" s="252"/>
      <c r="K184" s="252"/>
      <c r="L184" s="256"/>
      <c r="M184" s="257"/>
      <c r="N184" s="258"/>
      <c r="O184" s="258"/>
      <c r="P184" s="258"/>
      <c r="Q184" s="258"/>
      <c r="R184" s="258"/>
      <c r="S184" s="258"/>
      <c r="T184" s="25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0" t="s">
        <v>236</v>
      </c>
      <c r="AU184" s="260" t="s">
        <v>148</v>
      </c>
      <c r="AV184" s="13" t="s">
        <v>86</v>
      </c>
      <c r="AW184" s="13" t="s">
        <v>35</v>
      </c>
      <c r="AX184" s="13" t="s">
        <v>79</v>
      </c>
      <c r="AY184" s="260" t="s">
        <v>134</v>
      </c>
    </row>
    <row r="185" s="13" customFormat="1">
      <c r="A185" s="13"/>
      <c r="B185" s="251"/>
      <c r="C185" s="252"/>
      <c r="D185" s="240" t="s">
        <v>236</v>
      </c>
      <c r="E185" s="253" t="s">
        <v>1</v>
      </c>
      <c r="F185" s="254" t="s">
        <v>287</v>
      </c>
      <c r="G185" s="252"/>
      <c r="H185" s="253" t="s">
        <v>1</v>
      </c>
      <c r="I185" s="255"/>
      <c r="J185" s="252"/>
      <c r="K185" s="252"/>
      <c r="L185" s="256"/>
      <c r="M185" s="257"/>
      <c r="N185" s="258"/>
      <c r="O185" s="258"/>
      <c r="P185" s="258"/>
      <c r="Q185" s="258"/>
      <c r="R185" s="258"/>
      <c r="S185" s="258"/>
      <c r="T185" s="25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0" t="s">
        <v>236</v>
      </c>
      <c r="AU185" s="260" t="s">
        <v>148</v>
      </c>
      <c r="AV185" s="13" t="s">
        <v>86</v>
      </c>
      <c r="AW185" s="13" t="s">
        <v>35</v>
      </c>
      <c r="AX185" s="13" t="s">
        <v>79</v>
      </c>
      <c r="AY185" s="260" t="s">
        <v>134</v>
      </c>
    </row>
    <row r="186" s="14" customFormat="1">
      <c r="A186" s="14"/>
      <c r="B186" s="261"/>
      <c r="C186" s="262"/>
      <c r="D186" s="240" t="s">
        <v>236</v>
      </c>
      <c r="E186" s="263" t="s">
        <v>1</v>
      </c>
      <c r="F186" s="264" t="s">
        <v>182</v>
      </c>
      <c r="G186" s="262"/>
      <c r="H186" s="265">
        <v>10</v>
      </c>
      <c r="I186" s="266"/>
      <c r="J186" s="262"/>
      <c r="K186" s="262"/>
      <c r="L186" s="267"/>
      <c r="M186" s="268"/>
      <c r="N186" s="269"/>
      <c r="O186" s="269"/>
      <c r="P186" s="269"/>
      <c r="Q186" s="269"/>
      <c r="R186" s="269"/>
      <c r="S186" s="269"/>
      <c r="T186" s="27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71" t="s">
        <v>236</v>
      </c>
      <c r="AU186" s="271" t="s">
        <v>148</v>
      </c>
      <c r="AV186" s="14" t="s">
        <v>90</v>
      </c>
      <c r="AW186" s="14" t="s">
        <v>35</v>
      </c>
      <c r="AX186" s="14" t="s">
        <v>79</v>
      </c>
      <c r="AY186" s="271" t="s">
        <v>134</v>
      </c>
    </row>
    <row r="187" s="15" customFormat="1">
      <c r="A187" s="15"/>
      <c r="B187" s="272"/>
      <c r="C187" s="273"/>
      <c r="D187" s="240" t="s">
        <v>236</v>
      </c>
      <c r="E187" s="274" t="s">
        <v>1</v>
      </c>
      <c r="F187" s="275" t="s">
        <v>240</v>
      </c>
      <c r="G187" s="273"/>
      <c r="H187" s="276">
        <v>10</v>
      </c>
      <c r="I187" s="277"/>
      <c r="J187" s="273"/>
      <c r="K187" s="273"/>
      <c r="L187" s="278"/>
      <c r="M187" s="279"/>
      <c r="N187" s="280"/>
      <c r="O187" s="280"/>
      <c r="P187" s="280"/>
      <c r="Q187" s="280"/>
      <c r="R187" s="280"/>
      <c r="S187" s="280"/>
      <c r="T187" s="281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82" t="s">
        <v>236</v>
      </c>
      <c r="AU187" s="282" t="s">
        <v>148</v>
      </c>
      <c r="AV187" s="15" t="s">
        <v>133</v>
      </c>
      <c r="AW187" s="15" t="s">
        <v>35</v>
      </c>
      <c r="AX187" s="15" t="s">
        <v>86</v>
      </c>
      <c r="AY187" s="282" t="s">
        <v>134</v>
      </c>
    </row>
    <row r="188" s="2" customFormat="1" ht="16.5" customHeight="1">
      <c r="A188" s="39"/>
      <c r="B188" s="40"/>
      <c r="C188" s="227" t="s">
        <v>187</v>
      </c>
      <c r="D188" s="227" t="s">
        <v>137</v>
      </c>
      <c r="E188" s="228" t="s">
        <v>288</v>
      </c>
      <c r="F188" s="229" t="s">
        <v>289</v>
      </c>
      <c r="G188" s="230" t="s">
        <v>220</v>
      </c>
      <c r="H188" s="231">
        <v>272.64999999999998</v>
      </c>
      <c r="I188" s="232"/>
      <c r="J188" s="233">
        <f>ROUND(I188*H188,2)</f>
        <v>0</v>
      </c>
      <c r="K188" s="229" t="s">
        <v>1</v>
      </c>
      <c r="L188" s="45"/>
      <c r="M188" s="234" t="s">
        <v>1</v>
      </c>
      <c r="N188" s="235" t="s">
        <v>45</v>
      </c>
      <c r="O188" s="92"/>
      <c r="P188" s="236">
        <f>O188*H188</f>
        <v>0</v>
      </c>
      <c r="Q188" s="236">
        <v>0</v>
      </c>
      <c r="R188" s="236">
        <f>Q188*H188</f>
        <v>0</v>
      </c>
      <c r="S188" s="236">
        <v>0</v>
      </c>
      <c r="T188" s="23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8" t="s">
        <v>133</v>
      </c>
      <c r="AT188" s="238" t="s">
        <v>137</v>
      </c>
      <c r="AU188" s="238" t="s">
        <v>148</v>
      </c>
      <c r="AY188" s="18" t="s">
        <v>134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8" t="s">
        <v>90</v>
      </c>
      <c r="BK188" s="239">
        <f>ROUND(I188*H188,2)</f>
        <v>0</v>
      </c>
      <c r="BL188" s="18" t="s">
        <v>133</v>
      </c>
      <c r="BM188" s="238" t="s">
        <v>290</v>
      </c>
    </row>
    <row r="189" s="2" customFormat="1" ht="21.75" customHeight="1">
      <c r="A189" s="39"/>
      <c r="B189" s="40"/>
      <c r="C189" s="227" t="s">
        <v>8</v>
      </c>
      <c r="D189" s="227" t="s">
        <v>137</v>
      </c>
      <c r="E189" s="228" t="s">
        <v>291</v>
      </c>
      <c r="F189" s="229" t="s">
        <v>292</v>
      </c>
      <c r="G189" s="230" t="s">
        <v>283</v>
      </c>
      <c r="H189" s="231">
        <v>2</v>
      </c>
      <c r="I189" s="232"/>
      <c r="J189" s="233">
        <f>ROUND(I189*H189,2)</f>
        <v>0</v>
      </c>
      <c r="K189" s="229" t="s">
        <v>1</v>
      </c>
      <c r="L189" s="45"/>
      <c r="M189" s="234" t="s">
        <v>1</v>
      </c>
      <c r="N189" s="235" t="s">
        <v>45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133</v>
      </c>
      <c r="AT189" s="238" t="s">
        <v>137</v>
      </c>
      <c r="AU189" s="238" t="s">
        <v>148</v>
      </c>
      <c r="AY189" s="18" t="s">
        <v>134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90</v>
      </c>
      <c r="BK189" s="239">
        <f>ROUND(I189*H189,2)</f>
        <v>0</v>
      </c>
      <c r="BL189" s="18" t="s">
        <v>133</v>
      </c>
      <c r="BM189" s="238" t="s">
        <v>293</v>
      </c>
    </row>
    <row r="190" s="12" customFormat="1" ht="20.88" customHeight="1">
      <c r="A190" s="12"/>
      <c r="B190" s="211"/>
      <c r="C190" s="212"/>
      <c r="D190" s="213" t="s">
        <v>78</v>
      </c>
      <c r="E190" s="225" t="s">
        <v>294</v>
      </c>
      <c r="F190" s="225" t="s">
        <v>295</v>
      </c>
      <c r="G190" s="212"/>
      <c r="H190" s="212"/>
      <c r="I190" s="215"/>
      <c r="J190" s="226">
        <f>BK190</f>
        <v>0</v>
      </c>
      <c r="K190" s="212"/>
      <c r="L190" s="217"/>
      <c r="M190" s="218"/>
      <c r="N190" s="219"/>
      <c r="O190" s="219"/>
      <c r="P190" s="220">
        <f>SUM(P191:P240)</f>
        <v>0</v>
      </c>
      <c r="Q190" s="219"/>
      <c r="R190" s="220">
        <f>SUM(R191:R240)</f>
        <v>0</v>
      </c>
      <c r="S190" s="219"/>
      <c r="T190" s="221">
        <f>SUM(T191:T240)</f>
        <v>45.470370000000003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2" t="s">
        <v>86</v>
      </c>
      <c r="AT190" s="223" t="s">
        <v>78</v>
      </c>
      <c r="AU190" s="223" t="s">
        <v>90</v>
      </c>
      <c r="AY190" s="222" t="s">
        <v>134</v>
      </c>
      <c r="BK190" s="224">
        <f>SUM(BK191:BK240)</f>
        <v>0</v>
      </c>
    </row>
    <row r="191" s="2" customFormat="1" ht="21.75" customHeight="1">
      <c r="A191" s="39"/>
      <c r="B191" s="40"/>
      <c r="C191" s="227" t="s">
        <v>296</v>
      </c>
      <c r="D191" s="227" t="s">
        <v>137</v>
      </c>
      <c r="E191" s="228" t="s">
        <v>297</v>
      </c>
      <c r="F191" s="229" t="s">
        <v>298</v>
      </c>
      <c r="G191" s="230" t="s">
        <v>220</v>
      </c>
      <c r="H191" s="231">
        <v>124.59999999999999</v>
      </c>
      <c r="I191" s="232"/>
      <c r="J191" s="233">
        <f>ROUND(I191*H191,2)</f>
        <v>0</v>
      </c>
      <c r="K191" s="229" t="s">
        <v>221</v>
      </c>
      <c r="L191" s="45"/>
      <c r="M191" s="234" t="s">
        <v>1</v>
      </c>
      <c r="N191" s="235" t="s">
        <v>45</v>
      </c>
      <c r="O191" s="92"/>
      <c r="P191" s="236">
        <f>O191*H191</f>
        <v>0</v>
      </c>
      <c r="Q191" s="236">
        <v>0</v>
      </c>
      <c r="R191" s="236">
        <f>Q191*H191</f>
        <v>0</v>
      </c>
      <c r="S191" s="236">
        <v>0.044999999999999998</v>
      </c>
      <c r="T191" s="237">
        <f>S191*H191</f>
        <v>5.6069999999999993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133</v>
      </c>
      <c r="AT191" s="238" t="s">
        <v>137</v>
      </c>
      <c r="AU191" s="238" t="s">
        <v>148</v>
      </c>
      <c r="AY191" s="18" t="s">
        <v>134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90</v>
      </c>
      <c r="BK191" s="239">
        <f>ROUND(I191*H191,2)</f>
        <v>0</v>
      </c>
      <c r="BL191" s="18" t="s">
        <v>133</v>
      </c>
      <c r="BM191" s="238" t="s">
        <v>299</v>
      </c>
    </row>
    <row r="192" s="2" customFormat="1">
      <c r="A192" s="39"/>
      <c r="B192" s="40"/>
      <c r="C192" s="41"/>
      <c r="D192" s="240" t="s">
        <v>142</v>
      </c>
      <c r="E192" s="41"/>
      <c r="F192" s="241" t="s">
        <v>300</v>
      </c>
      <c r="G192" s="41"/>
      <c r="H192" s="41"/>
      <c r="I192" s="242"/>
      <c r="J192" s="41"/>
      <c r="K192" s="41"/>
      <c r="L192" s="45"/>
      <c r="M192" s="243"/>
      <c r="N192" s="244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142</v>
      </c>
      <c r="AU192" s="18" t="s">
        <v>148</v>
      </c>
    </row>
    <row r="193" s="2" customFormat="1">
      <c r="A193" s="39"/>
      <c r="B193" s="40"/>
      <c r="C193" s="41"/>
      <c r="D193" s="249" t="s">
        <v>224</v>
      </c>
      <c r="E193" s="41"/>
      <c r="F193" s="250" t="s">
        <v>301</v>
      </c>
      <c r="G193" s="41"/>
      <c r="H193" s="41"/>
      <c r="I193" s="242"/>
      <c r="J193" s="41"/>
      <c r="K193" s="41"/>
      <c r="L193" s="45"/>
      <c r="M193" s="243"/>
      <c r="N193" s="244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224</v>
      </c>
      <c r="AU193" s="18" t="s">
        <v>148</v>
      </c>
    </row>
    <row r="194" s="13" customFormat="1">
      <c r="A194" s="13"/>
      <c r="B194" s="251"/>
      <c r="C194" s="252"/>
      <c r="D194" s="240" t="s">
        <v>236</v>
      </c>
      <c r="E194" s="253" t="s">
        <v>1</v>
      </c>
      <c r="F194" s="254" t="s">
        <v>237</v>
      </c>
      <c r="G194" s="252"/>
      <c r="H194" s="253" t="s">
        <v>1</v>
      </c>
      <c r="I194" s="255"/>
      <c r="J194" s="252"/>
      <c r="K194" s="252"/>
      <c r="L194" s="256"/>
      <c r="M194" s="257"/>
      <c r="N194" s="258"/>
      <c r="O194" s="258"/>
      <c r="P194" s="258"/>
      <c r="Q194" s="258"/>
      <c r="R194" s="258"/>
      <c r="S194" s="258"/>
      <c r="T194" s="25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0" t="s">
        <v>236</v>
      </c>
      <c r="AU194" s="260" t="s">
        <v>148</v>
      </c>
      <c r="AV194" s="13" t="s">
        <v>86</v>
      </c>
      <c r="AW194" s="13" t="s">
        <v>35</v>
      </c>
      <c r="AX194" s="13" t="s">
        <v>79</v>
      </c>
      <c r="AY194" s="260" t="s">
        <v>134</v>
      </c>
    </row>
    <row r="195" s="13" customFormat="1">
      <c r="A195" s="13"/>
      <c r="B195" s="251"/>
      <c r="C195" s="252"/>
      <c r="D195" s="240" t="s">
        <v>236</v>
      </c>
      <c r="E195" s="253" t="s">
        <v>1</v>
      </c>
      <c r="F195" s="254" t="s">
        <v>302</v>
      </c>
      <c r="G195" s="252"/>
      <c r="H195" s="253" t="s">
        <v>1</v>
      </c>
      <c r="I195" s="255"/>
      <c r="J195" s="252"/>
      <c r="K195" s="252"/>
      <c r="L195" s="256"/>
      <c r="M195" s="257"/>
      <c r="N195" s="258"/>
      <c r="O195" s="258"/>
      <c r="P195" s="258"/>
      <c r="Q195" s="258"/>
      <c r="R195" s="258"/>
      <c r="S195" s="258"/>
      <c r="T195" s="25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0" t="s">
        <v>236</v>
      </c>
      <c r="AU195" s="260" t="s">
        <v>148</v>
      </c>
      <c r="AV195" s="13" t="s">
        <v>86</v>
      </c>
      <c r="AW195" s="13" t="s">
        <v>35</v>
      </c>
      <c r="AX195" s="13" t="s">
        <v>79</v>
      </c>
      <c r="AY195" s="260" t="s">
        <v>134</v>
      </c>
    </row>
    <row r="196" s="14" customFormat="1">
      <c r="A196" s="14"/>
      <c r="B196" s="261"/>
      <c r="C196" s="262"/>
      <c r="D196" s="240" t="s">
        <v>236</v>
      </c>
      <c r="E196" s="263" t="s">
        <v>1</v>
      </c>
      <c r="F196" s="264" t="s">
        <v>303</v>
      </c>
      <c r="G196" s="262"/>
      <c r="H196" s="265">
        <v>124.59999999999999</v>
      </c>
      <c r="I196" s="266"/>
      <c r="J196" s="262"/>
      <c r="K196" s="262"/>
      <c r="L196" s="267"/>
      <c r="M196" s="268"/>
      <c r="N196" s="269"/>
      <c r="O196" s="269"/>
      <c r="P196" s="269"/>
      <c r="Q196" s="269"/>
      <c r="R196" s="269"/>
      <c r="S196" s="269"/>
      <c r="T196" s="27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71" t="s">
        <v>236</v>
      </c>
      <c r="AU196" s="271" t="s">
        <v>148</v>
      </c>
      <c r="AV196" s="14" t="s">
        <v>90</v>
      </c>
      <c r="AW196" s="14" t="s">
        <v>35</v>
      </c>
      <c r="AX196" s="14" t="s">
        <v>79</v>
      </c>
      <c r="AY196" s="271" t="s">
        <v>134</v>
      </c>
    </row>
    <row r="197" s="15" customFormat="1">
      <c r="A197" s="15"/>
      <c r="B197" s="272"/>
      <c r="C197" s="273"/>
      <c r="D197" s="240" t="s">
        <v>236</v>
      </c>
      <c r="E197" s="274" t="s">
        <v>1</v>
      </c>
      <c r="F197" s="275" t="s">
        <v>240</v>
      </c>
      <c r="G197" s="273"/>
      <c r="H197" s="276">
        <v>124.59999999999999</v>
      </c>
      <c r="I197" s="277"/>
      <c r="J197" s="273"/>
      <c r="K197" s="273"/>
      <c r="L197" s="278"/>
      <c r="M197" s="279"/>
      <c r="N197" s="280"/>
      <c r="O197" s="280"/>
      <c r="P197" s="280"/>
      <c r="Q197" s="280"/>
      <c r="R197" s="280"/>
      <c r="S197" s="280"/>
      <c r="T197" s="281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82" t="s">
        <v>236</v>
      </c>
      <c r="AU197" s="282" t="s">
        <v>148</v>
      </c>
      <c r="AV197" s="15" t="s">
        <v>133</v>
      </c>
      <c r="AW197" s="15" t="s">
        <v>35</v>
      </c>
      <c r="AX197" s="15" t="s">
        <v>86</v>
      </c>
      <c r="AY197" s="282" t="s">
        <v>134</v>
      </c>
    </row>
    <row r="198" s="2" customFormat="1" ht="24.15" customHeight="1">
      <c r="A198" s="39"/>
      <c r="B198" s="40"/>
      <c r="C198" s="227" t="s">
        <v>304</v>
      </c>
      <c r="D198" s="227" t="s">
        <v>137</v>
      </c>
      <c r="E198" s="228" t="s">
        <v>305</v>
      </c>
      <c r="F198" s="229" t="s">
        <v>306</v>
      </c>
      <c r="G198" s="230" t="s">
        <v>307</v>
      </c>
      <c r="H198" s="231">
        <v>24.920000000000002</v>
      </c>
      <c r="I198" s="232"/>
      <c r="J198" s="233">
        <f>ROUND(I198*H198,2)</f>
        <v>0</v>
      </c>
      <c r="K198" s="229" t="s">
        <v>221</v>
      </c>
      <c r="L198" s="45"/>
      <c r="M198" s="234" t="s">
        <v>1</v>
      </c>
      <c r="N198" s="235" t="s">
        <v>45</v>
      </c>
      <c r="O198" s="92"/>
      <c r="P198" s="236">
        <f>O198*H198</f>
        <v>0</v>
      </c>
      <c r="Q198" s="236">
        <v>0</v>
      </c>
      <c r="R198" s="236">
        <f>Q198*H198</f>
        <v>0</v>
      </c>
      <c r="S198" s="236">
        <v>1.3999999999999999</v>
      </c>
      <c r="T198" s="237">
        <f>S198*H198</f>
        <v>34.887999999999998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133</v>
      </c>
      <c r="AT198" s="238" t="s">
        <v>137</v>
      </c>
      <c r="AU198" s="238" t="s">
        <v>148</v>
      </c>
      <c r="AY198" s="18" t="s">
        <v>134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90</v>
      </c>
      <c r="BK198" s="239">
        <f>ROUND(I198*H198,2)</f>
        <v>0</v>
      </c>
      <c r="BL198" s="18" t="s">
        <v>133</v>
      </c>
      <c r="BM198" s="238" t="s">
        <v>308</v>
      </c>
    </row>
    <row r="199" s="2" customFormat="1">
      <c r="A199" s="39"/>
      <c r="B199" s="40"/>
      <c r="C199" s="41"/>
      <c r="D199" s="240" t="s">
        <v>142</v>
      </c>
      <c r="E199" s="41"/>
      <c r="F199" s="241" t="s">
        <v>309</v>
      </c>
      <c r="G199" s="41"/>
      <c r="H199" s="41"/>
      <c r="I199" s="242"/>
      <c r="J199" s="41"/>
      <c r="K199" s="41"/>
      <c r="L199" s="45"/>
      <c r="M199" s="243"/>
      <c r="N199" s="244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142</v>
      </c>
      <c r="AU199" s="18" t="s">
        <v>148</v>
      </c>
    </row>
    <row r="200" s="2" customFormat="1">
      <c r="A200" s="39"/>
      <c r="B200" s="40"/>
      <c r="C200" s="41"/>
      <c r="D200" s="249" t="s">
        <v>224</v>
      </c>
      <c r="E200" s="41"/>
      <c r="F200" s="250" t="s">
        <v>310</v>
      </c>
      <c r="G200" s="41"/>
      <c r="H200" s="41"/>
      <c r="I200" s="242"/>
      <c r="J200" s="41"/>
      <c r="K200" s="41"/>
      <c r="L200" s="45"/>
      <c r="M200" s="243"/>
      <c r="N200" s="244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224</v>
      </c>
      <c r="AU200" s="18" t="s">
        <v>148</v>
      </c>
    </row>
    <row r="201" s="13" customFormat="1">
      <c r="A201" s="13"/>
      <c r="B201" s="251"/>
      <c r="C201" s="252"/>
      <c r="D201" s="240" t="s">
        <v>236</v>
      </c>
      <c r="E201" s="253" t="s">
        <v>1</v>
      </c>
      <c r="F201" s="254" t="s">
        <v>237</v>
      </c>
      <c r="G201" s="252"/>
      <c r="H201" s="253" t="s">
        <v>1</v>
      </c>
      <c r="I201" s="255"/>
      <c r="J201" s="252"/>
      <c r="K201" s="252"/>
      <c r="L201" s="256"/>
      <c r="M201" s="257"/>
      <c r="N201" s="258"/>
      <c r="O201" s="258"/>
      <c r="P201" s="258"/>
      <c r="Q201" s="258"/>
      <c r="R201" s="258"/>
      <c r="S201" s="258"/>
      <c r="T201" s="25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0" t="s">
        <v>236</v>
      </c>
      <c r="AU201" s="260" t="s">
        <v>148</v>
      </c>
      <c r="AV201" s="13" t="s">
        <v>86</v>
      </c>
      <c r="AW201" s="13" t="s">
        <v>35</v>
      </c>
      <c r="AX201" s="13" t="s">
        <v>79</v>
      </c>
      <c r="AY201" s="260" t="s">
        <v>134</v>
      </c>
    </row>
    <row r="202" s="13" customFormat="1">
      <c r="A202" s="13"/>
      <c r="B202" s="251"/>
      <c r="C202" s="252"/>
      <c r="D202" s="240" t="s">
        <v>236</v>
      </c>
      <c r="E202" s="253" t="s">
        <v>1</v>
      </c>
      <c r="F202" s="254" t="s">
        <v>302</v>
      </c>
      <c r="G202" s="252"/>
      <c r="H202" s="253" t="s">
        <v>1</v>
      </c>
      <c r="I202" s="255"/>
      <c r="J202" s="252"/>
      <c r="K202" s="252"/>
      <c r="L202" s="256"/>
      <c r="M202" s="257"/>
      <c r="N202" s="258"/>
      <c r="O202" s="258"/>
      <c r="P202" s="258"/>
      <c r="Q202" s="258"/>
      <c r="R202" s="258"/>
      <c r="S202" s="258"/>
      <c r="T202" s="25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0" t="s">
        <v>236</v>
      </c>
      <c r="AU202" s="260" t="s">
        <v>148</v>
      </c>
      <c r="AV202" s="13" t="s">
        <v>86</v>
      </c>
      <c r="AW202" s="13" t="s">
        <v>35</v>
      </c>
      <c r="AX202" s="13" t="s">
        <v>79</v>
      </c>
      <c r="AY202" s="260" t="s">
        <v>134</v>
      </c>
    </row>
    <row r="203" s="14" customFormat="1">
      <c r="A203" s="14"/>
      <c r="B203" s="261"/>
      <c r="C203" s="262"/>
      <c r="D203" s="240" t="s">
        <v>236</v>
      </c>
      <c r="E203" s="263" t="s">
        <v>1</v>
      </c>
      <c r="F203" s="264" t="s">
        <v>311</v>
      </c>
      <c r="G203" s="262"/>
      <c r="H203" s="265">
        <v>24.920000000000002</v>
      </c>
      <c r="I203" s="266"/>
      <c r="J203" s="262"/>
      <c r="K203" s="262"/>
      <c r="L203" s="267"/>
      <c r="M203" s="268"/>
      <c r="N203" s="269"/>
      <c r="O203" s="269"/>
      <c r="P203" s="269"/>
      <c r="Q203" s="269"/>
      <c r="R203" s="269"/>
      <c r="S203" s="269"/>
      <c r="T203" s="27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71" t="s">
        <v>236</v>
      </c>
      <c r="AU203" s="271" t="s">
        <v>148</v>
      </c>
      <c r="AV203" s="14" t="s">
        <v>90</v>
      </c>
      <c r="AW203" s="14" t="s">
        <v>35</v>
      </c>
      <c r="AX203" s="14" t="s">
        <v>79</v>
      </c>
      <c r="AY203" s="271" t="s">
        <v>134</v>
      </c>
    </row>
    <row r="204" s="15" customFormat="1">
      <c r="A204" s="15"/>
      <c r="B204" s="272"/>
      <c r="C204" s="273"/>
      <c r="D204" s="240" t="s">
        <v>236</v>
      </c>
      <c r="E204" s="274" t="s">
        <v>1</v>
      </c>
      <c r="F204" s="275" t="s">
        <v>240</v>
      </c>
      <c r="G204" s="273"/>
      <c r="H204" s="276">
        <v>24.920000000000002</v>
      </c>
      <c r="I204" s="277"/>
      <c r="J204" s="273"/>
      <c r="K204" s="273"/>
      <c r="L204" s="278"/>
      <c r="M204" s="279"/>
      <c r="N204" s="280"/>
      <c r="O204" s="280"/>
      <c r="P204" s="280"/>
      <c r="Q204" s="280"/>
      <c r="R204" s="280"/>
      <c r="S204" s="280"/>
      <c r="T204" s="281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82" t="s">
        <v>236</v>
      </c>
      <c r="AU204" s="282" t="s">
        <v>148</v>
      </c>
      <c r="AV204" s="15" t="s">
        <v>133</v>
      </c>
      <c r="AW204" s="15" t="s">
        <v>35</v>
      </c>
      <c r="AX204" s="15" t="s">
        <v>86</v>
      </c>
      <c r="AY204" s="282" t="s">
        <v>134</v>
      </c>
    </row>
    <row r="205" s="2" customFormat="1" ht="21.75" customHeight="1">
      <c r="A205" s="39"/>
      <c r="B205" s="40"/>
      <c r="C205" s="227" t="s">
        <v>312</v>
      </c>
      <c r="D205" s="227" t="s">
        <v>137</v>
      </c>
      <c r="E205" s="228" t="s">
        <v>313</v>
      </c>
      <c r="F205" s="229" t="s">
        <v>314</v>
      </c>
      <c r="G205" s="230" t="s">
        <v>220</v>
      </c>
      <c r="H205" s="231">
        <v>0.71999999999999997</v>
      </c>
      <c r="I205" s="232"/>
      <c r="J205" s="233">
        <f>ROUND(I205*H205,2)</f>
        <v>0</v>
      </c>
      <c r="K205" s="229" t="s">
        <v>221</v>
      </c>
      <c r="L205" s="45"/>
      <c r="M205" s="234" t="s">
        <v>1</v>
      </c>
      <c r="N205" s="235" t="s">
        <v>45</v>
      </c>
      <c r="O205" s="92"/>
      <c r="P205" s="236">
        <f>O205*H205</f>
        <v>0</v>
      </c>
      <c r="Q205" s="236">
        <v>0</v>
      </c>
      <c r="R205" s="236">
        <f>Q205*H205</f>
        <v>0</v>
      </c>
      <c r="S205" s="236">
        <v>0.075999999999999998</v>
      </c>
      <c r="T205" s="237">
        <f>S205*H205</f>
        <v>0.054719999999999998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8" t="s">
        <v>133</v>
      </c>
      <c r="AT205" s="238" t="s">
        <v>137</v>
      </c>
      <c r="AU205" s="238" t="s">
        <v>148</v>
      </c>
      <c r="AY205" s="18" t="s">
        <v>134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8" t="s">
        <v>90</v>
      </c>
      <c r="BK205" s="239">
        <f>ROUND(I205*H205,2)</f>
        <v>0</v>
      </c>
      <c r="BL205" s="18" t="s">
        <v>133</v>
      </c>
      <c r="BM205" s="238" t="s">
        <v>315</v>
      </c>
    </row>
    <row r="206" s="2" customFormat="1">
      <c r="A206" s="39"/>
      <c r="B206" s="40"/>
      <c r="C206" s="41"/>
      <c r="D206" s="240" t="s">
        <v>142</v>
      </c>
      <c r="E206" s="41"/>
      <c r="F206" s="241" t="s">
        <v>316</v>
      </c>
      <c r="G206" s="41"/>
      <c r="H206" s="41"/>
      <c r="I206" s="242"/>
      <c r="J206" s="41"/>
      <c r="K206" s="41"/>
      <c r="L206" s="45"/>
      <c r="M206" s="243"/>
      <c r="N206" s="244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142</v>
      </c>
      <c r="AU206" s="18" t="s">
        <v>148</v>
      </c>
    </row>
    <row r="207" s="2" customFormat="1">
      <c r="A207" s="39"/>
      <c r="B207" s="40"/>
      <c r="C207" s="41"/>
      <c r="D207" s="249" t="s">
        <v>224</v>
      </c>
      <c r="E207" s="41"/>
      <c r="F207" s="250" t="s">
        <v>317</v>
      </c>
      <c r="G207" s="41"/>
      <c r="H207" s="41"/>
      <c r="I207" s="242"/>
      <c r="J207" s="41"/>
      <c r="K207" s="41"/>
      <c r="L207" s="45"/>
      <c r="M207" s="243"/>
      <c r="N207" s="244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224</v>
      </c>
      <c r="AU207" s="18" t="s">
        <v>148</v>
      </c>
    </row>
    <row r="208" s="13" customFormat="1">
      <c r="A208" s="13"/>
      <c r="B208" s="251"/>
      <c r="C208" s="252"/>
      <c r="D208" s="240" t="s">
        <v>236</v>
      </c>
      <c r="E208" s="253" t="s">
        <v>1</v>
      </c>
      <c r="F208" s="254" t="s">
        <v>237</v>
      </c>
      <c r="G208" s="252"/>
      <c r="H208" s="253" t="s">
        <v>1</v>
      </c>
      <c r="I208" s="255"/>
      <c r="J208" s="252"/>
      <c r="K208" s="252"/>
      <c r="L208" s="256"/>
      <c r="M208" s="257"/>
      <c r="N208" s="258"/>
      <c r="O208" s="258"/>
      <c r="P208" s="258"/>
      <c r="Q208" s="258"/>
      <c r="R208" s="258"/>
      <c r="S208" s="258"/>
      <c r="T208" s="25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0" t="s">
        <v>236</v>
      </c>
      <c r="AU208" s="260" t="s">
        <v>148</v>
      </c>
      <c r="AV208" s="13" t="s">
        <v>86</v>
      </c>
      <c r="AW208" s="13" t="s">
        <v>35</v>
      </c>
      <c r="AX208" s="13" t="s">
        <v>79</v>
      </c>
      <c r="AY208" s="260" t="s">
        <v>134</v>
      </c>
    </row>
    <row r="209" s="13" customFormat="1">
      <c r="A209" s="13"/>
      <c r="B209" s="251"/>
      <c r="C209" s="252"/>
      <c r="D209" s="240" t="s">
        <v>236</v>
      </c>
      <c r="E209" s="253" t="s">
        <v>1</v>
      </c>
      <c r="F209" s="254" t="s">
        <v>318</v>
      </c>
      <c r="G209" s="252"/>
      <c r="H209" s="253" t="s">
        <v>1</v>
      </c>
      <c r="I209" s="255"/>
      <c r="J209" s="252"/>
      <c r="K209" s="252"/>
      <c r="L209" s="256"/>
      <c r="M209" s="257"/>
      <c r="N209" s="258"/>
      <c r="O209" s="258"/>
      <c r="P209" s="258"/>
      <c r="Q209" s="258"/>
      <c r="R209" s="258"/>
      <c r="S209" s="258"/>
      <c r="T209" s="25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0" t="s">
        <v>236</v>
      </c>
      <c r="AU209" s="260" t="s">
        <v>148</v>
      </c>
      <c r="AV209" s="13" t="s">
        <v>86</v>
      </c>
      <c r="AW209" s="13" t="s">
        <v>35</v>
      </c>
      <c r="AX209" s="13" t="s">
        <v>79</v>
      </c>
      <c r="AY209" s="260" t="s">
        <v>134</v>
      </c>
    </row>
    <row r="210" s="14" customFormat="1">
      <c r="A210" s="14"/>
      <c r="B210" s="261"/>
      <c r="C210" s="262"/>
      <c r="D210" s="240" t="s">
        <v>236</v>
      </c>
      <c r="E210" s="263" t="s">
        <v>1</v>
      </c>
      <c r="F210" s="264" t="s">
        <v>319</v>
      </c>
      <c r="G210" s="262"/>
      <c r="H210" s="265">
        <v>0.71999999999999997</v>
      </c>
      <c r="I210" s="266"/>
      <c r="J210" s="262"/>
      <c r="K210" s="262"/>
      <c r="L210" s="267"/>
      <c r="M210" s="268"/>
      <c r="N210" s="269"/>
      <c r="O210" s="269"/>
      <c r="P210" s="269"/>
      <c r="Q210" s="269"/>
      <c r="R210" s="269"/>
      <c r="S210" s="269"/>
      <c r="T210" s="27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1" t="s">
        <v>236</v>
      </c>
      <c r="AU210" s="271" t="s">
        <v>148</v>
      </c>
      <c r="AV210" s="14" t="s">
        <v>90</v>
      </c>
      <c r="AW210" s="14" t="s">
        <v>35</v>
      </c>
      <c r="AX210" s="14" t="s">
        <v>79</v>
      </c>
      <c r="AY210" s="271" t="s">
        <v>134</v>
      </c>
    </row>
    <row r="211" s="15" customFormat="1">
      <c r="A211" s="15"/>
      <c r="B211" s="272"/>
      <c r="C211" s="273"/>
      <c r="D211" s="240" t="s">
        <v>236</v>
      </c>
      <c r="E211" s="274" t="s">
        <v>1</v>
      </c>
      <c r="F211" s="275" t="s">
        <v>240</v>
      </c>
      <c r="G211" s="273"/>
      <c r="H211" s="276">
        <v>0.71999999999999997</v>
      </c>
      <c r="I211" s="277"/>
      <c r="J211" s="273"/>
      <c r="K211" s="273"/>
      <c r="L211" s="278"/>
      <c r="M211" s="279"/>
      <c r="N211" s="280"/>
      <c r="O211" s="280"/>
      <c r="P211" s="280"/>
      <c r="Q211" s="280"/>
      <c r="R211" s="280"/>
      <c r="S211" s="280"/>
      <c r="T211" s="281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82" t="s">
        <v>236</v>
      </c>
      <c r="AU211" s="282" t="s">
        <v>148</v>
      </c>
      <c r="AV211" s="15" t="s">
        <v>133</v>
      </c>
      <c r="AW211" s="15" t="s">
        <v>35</v>
      </c>
      <c r="AX211" s="15" t="s">
        <v>86</v>
      </c>
      <c r="AY211" s="282" t="s">
        <v>134</v>
      </c>
    </row>
    <row r="212" s="2" customFormat="1" ht="37.8" customHeight="1">
      <c r="A212" s="39"/>
      <c r="B212" s="40"/>
      <c r="C212" s="227" t="s">
        <v>320</v>
      </c>
      <c r="D212" s="227" t="s">
        <v>137</v>
      </c>
      <c r="E212" s="228" t="s">
        <v>321</v>
      </c>
      <c r="F212" s="229" t="s">
        <v>322</v>
      </c>
      <c r="G212" s="230" t="s">
        <v>220</v>
      </c>
      <c r="H212" s="231">
        <v>28.609999999999999</v>
      </c>
      <c r="I212" s="232"/>
      <c r="J212" s="233">
        <f>ROUND(I212*H212,2)</f>
        <v>0</v>
      </c>
      <c r="K212" s="229" t="s">
        <v>221</v>
      </c>
      <c r="L212" s="45"/>
      <c r="M212" s="234" t="s">
        <v>1</v>
      </c>
      <c r="N212" s="235" t="s">
        <v>45</v>
      </c>
      <c r="O212" s="92"/>
      <c r="P212" s="236">
        <f>O212*H212</f>
        <v>0</v>
      </c>
      <c r="Q212" s="236">
        <v>0</v>
      </c>
      <c r="R212" s="236">
        <f>Q212*H212</f>
        <v>0</v>
      </c>
      <c r="S212" s="236">
        <v>0.035000000000000003</v>
      </c>
      <c r="T212" s="237">
        <f>S212*H212</f>
        <v>1.0013500000000002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8" t="s">
        <v>133</v>
      </c>
      <c r="AT212" s="238" t="s">
        <v>137</v>
      </c>
      <c r="AU212" s="238" t="s">
        <v>148</v>
      </c>
      <c r="AY212" s="18" t="s">
        <v>134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8" t="s">
        <v>90</v>
      </c>
      <c r="BK212" s="239">
        <f>ROUND(I212*H212,2)</f>
        <v>0</v>
      </c>
      <c r="BL212" s="18" t="s">
        <v>133</v>
      </c>
      <c r="BM212" s="238" t="s">
        <v>323</v>
      </c>
    </row>
    <row r="213" s="2" customFormat="1">
      <c r="A213" s="39"/>
      <c r="B213" s="40"/>
      <c r="C213" s="41"/>
      <c r="D213" s="240" t="s">
        <v>142</v>
      </c>
      <c r="E213" s="41"/>
      <c r="F213" s="241" t="s">
        <v>324</v>
      </c>
      <c r="G213" s="41"/>
      <c r="H213" s="41"/>
      <c r="I213" s="242"/>
      <c r="J213" s="41"/>
      <c r="K213" s="41"/>
      <c r="L213" s="45"/>
      <c r="M213" s="243"/>
      <c r="N213" s="244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142</v>
      </c>
      <c r="AU213" s="18" t="s">
        <v>148</v>
      </c>
    </row>
    <row r="214" s="2" customFormat="1">
      <c r="A214" s="39"/>
      <c r="B214" s="40"/>
      <c r="C214" s="41"/>
      <c r="D214" s="249" t="s">
        <v>224</v>
      </c>
      <c r="E214" s="41"/>
      <c r="F214" s="250" t="s">
        <v>325</v>
      </c>
      <c r="G214" s="41"/>
      <c r="H214" s="41"/>
      <c r="I214" s="242"/>
      <c r="J214" s="41"/>
      <c r="K214" s="41"/>
      <c r="L214" s="45"/>
      <c r="M214" s="243"/>
      <c r="N214" s="244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224</v>
      </c>
      <c r="AU214" s="18" t="s">
        <v>148</v>
      </c>
    </row>
    <row r="215" s="13" customFormat="1">
      <c r="A215" s="13"/>
      <c r="B215" s="251"/>
      <c r="C215" s="252"/>
      <c r="D215" s="240" t="s">
        <v>236</v>
      </c>
      <c r="E215" s="253" t="s">
        <v>1</v>
      </c>
      <c r="F215" s="254" t="s">
        <v>237</v>
      </c>
      <c r="G215" s="252"/>
      <c r="H215" s="253" t="s">
        <v>1</v>
      </c>
      <c r="I215" s="255"/>
      <c r="J215" s="252"/>
      <c r="K215" s="252"/>
      <c r="L215" s="256"/>
      <c r="M215" s="257"/>
      <c r="N215" s="258"/>
      <c r="O215" s="258"/>
      <c r="P215" s="258"/>
      <c r="Q215" s="258"/>
      <c r="R215" s="258"/>
      <c r="S215" s="258"/>
      <c r="T215" s="25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0" t="s">
        <v>236</v>
      </c>
      <c r="AU215" s="260" t="s">
        <v>148</v>
      </c>
      <c r="AV215" s="13" t="s">
        <v>86</v>
      </c>
      <c r="AW215" s="13" t="s">
        <v>35</v>
      </c>
      <c r="AX215" s="13" t="s">
        <v>79</v>
      </c>
      <c r="AY215" s="260" t="s">
        <v>134</v>
      </c>
    </row>
    <row r="216" s="13" customFormat="1">
      <c r="A216" s="13"/>
      <c r="B216" s="251"/>
      <c r="C216" s="252"/>
      <c r="D216" s="240" t="s">
        <v>236</v>
      </c>
      <c r="E216" s="253" t="s">
        <v>1</v>
      </c>
      <c r="F216" s="254" t="s">
        <v>326</v>
      </c>
      <c r="G216" s="252"/>
      <c r="H216" s="253" t="s">
        <v>1</v>
      </c>
      <c r="I216" s="255"/>
      <c r="J216" s="252"/>
      <c r="K216" s="252"/>
      <c r="L216" s="256"/>
      <c r="M216" s="257"/>
      <c r="N216" s="258"/>
      <c r="O216" s="258"/>
      <c r="P216" s="258"/>
      <c r="Q216" s="258"/>
      <c r="R216" s="258"/>
      <c r="S216" s="258"/>
      <c r="T216" s="25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0" t="s">
        <v>236</v>
      </c>
      <c r="AU216" s="260" t="s">
        <v>148</v>
      </c>
      <c r="AV216" s="13" t="s">
        <v>86</v>
      </c>
      <c r="AW216" s="13" t="s">
        <v>35</v>
      </c>
      <c r="AX216" s="13" t="s">
        <v>79</v>
      </c>
      <c r="AY216" s="260" t="s">
        <v>134</v>
      </c>
    </row>
    <row r="217" s="14" customFormat="1">
      <c r="A217" s="14"/>
      <c r="B217" s="261"/>
      <c r="C217" s="262"/>
      <c r="D217" s="240" t="s">
        <v>236</v>
      </c>
      <c r="E217" s="263" t="s">
        <v>1</v>
      </c>
      <c r="F217" s="264" t="s">
        <v>327</v>
      </c>
      <c r="G217" s="262"/>
      <c r="H217" s="265">
        <v>28.609999999999999</v>
      </c>
      <c r="I217" s="266"/>
      <c r="J217" s="262"/>
      <c r="K217" s="262"/>
      <c r="L217" s="267"/>
      <c r="M217" s="268"/>
      <c r="N217" s="269"/>
      <c r="O217" s="269"/>
      <c r="P217" s="269"/>
      <c r="Q217" s="269"/>
      <c r="R217" s="269"/>
      <c r="S217" s="269"/>
      <c r="T217" s="27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71" t="s">
        <v>236</v>
      </c>
      <c r="AU217" s="271" t="s">
        <v>148</v>
      </c>
      <c r="AV217" s="14" t="s">
        <v>90</v>
      </c>
      <c r="AW217" s="14" t="s">
        <v>35</v>
      </c>
      <c r="AX217" s="14" t="s">
        <v>79</v>
      </c>
      <c r="AY217" s="271" t="s">
        <v>134</v>
      </c>
    </row>
    <row r="218" s="15" customFormat="1">
      <c r="A218" s="15"/>
      <c r="B218" s="272"/>
      <c r="C218" s="273"/>
      <c r="D218" s="240" t="s">
        <v>236</v>
      </c>
      <c r="E218" s="274" t="s">
        <v>1</v>
      </c>
      <c r="F218" s="275" t="s">
        <v>240</v>
      </c>
      <c r="G218" s="273"/>
      <c r="H218" s="276">
        <v>28.609999999999999</v>
      </c>
      <c r="I218" s="277"/>
      <c r="J218" s="273"/>
      <c r="K218" s="273"/>
      <c r="L218" s="278"/>
      <c r="M218" s="279"/>
      <c r="N218" s="280"/>
      <c r="O218" s="280"/>
      <c r="P218" s="280"/>
      <c r="Q218" s="280"/>
      <c r="R218" s="280"/>
      <c r="S218" s="280"/>
      <c r="T218" s="281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82" t="s">
        <v>236</v>
      </c>
      <c r="AU218" s="282" t="s">
        <v>148</v>
      </c>
      <c r="AV218" s="15" t="s">
        <v>133</v>
      </c>
      <c r="AW218" s="15" t="s">
        <v>35</v>
      </c>
      <c r="AX218" s="15" t="s">
        <v>86</v>
      </c>
      <c r="AY218" s="282" t="s">
        <v>134</v>
      </c>
    </row>
    <row r="219" s="2" customFormat="1" ht="37.8" customHeight="1">
      <c r="A219" s="39"/>
      <c r="B219" s="40"/>
      <c r="C219" s="227" t="s">
        <v>328</v>
      </c>
      <c r="D219" s="227" t="s">
        <v>137</v>
      </c>
      <c r="E219" s="228" t="s">
        <v>329</v>
      </c>
      <c r="F219" s="229" t="s">
        <v>330</v>
      </c>
      <c r="G219" s="230" t="s">
        <v>220</v>
      </c>
      <c r="H219" s="231">
        <v>46.700000000000003</v>
      </c>
      <c r="I219" s="232"/>
      <c r="J219" s="233">
        <f>ROUND(I219*H219,2)</f>
        <v>0</v>
      </c>
      <c r="K219" s="229" t="s">
        <v>221</v>
      </c>
      <c r="L219" s="45"/>
      <c r="M219" s="234" t="s">
        <v>1</v>
      </c>
      <c r="N219" s="235" t="s">
        <v>45</v>
      </c>
      <c r="O219" s="92"/>
      <c r="P219" s="236">
        <f>O219*H219</f>
        <v>0</v>
      </c>
      <c r="Q219" s="236">
        <v>0</v>
      </c>
      <c r="R219" s="236">
        <f>Q219*H219</f>
        <v>0</v>
      </c>
      <c r="S219" s="236">
        <v>0.058999999999999997</v>
      </c>
      <c r="T219" s="237">
        <f>S219*H219</f>
        <v>2.7553000000000001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8" t="s">
        <v>133</v>
      </c>
      <c r="AT219" s="238" t="s">
        <v>137</v>
      </c>
      <c r="AU219" s="238" t="s">
        <v>148</v>
      </c>
      <c r="AY219" s="18" t="s">
        <v>134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8" t="s">
        <v>90</v>
      </c>
      <c r="BK219" s="239">
        <f>ROUND(I219*H219,2)</f>
        <v>0</v>
      </c>
      <c r="BL219" s="18" t="s">
        <v>133</v>
      </c>
      <c r="BM219" s="238" t="s">
        <v>331</v>
      </c>
    </row>
    <row r="220" s="2" customFormat="1">
      <c r="A220" s="39"/>
      <c r="B220" s="40"/>
      <c r="C220" s="41"/>
      <c r="D220" s="240" t="s">
        <v>142</v>
      </c>
      <c r="E220" s="41"/>
      <c r="F220" s="241" t="s">
        <v>332</v>
      </c>
      <c r="G220" s="41"/>
      <c r="H220" s="41"/>
      <c r="I220" s="242"/>
      <c r="J220" s="41"/>
      <c r="K220" s="41"/>
      <c r="L220" s="45"/>
      <c r="M220" s="243"/>
      <c r="N220" s="244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142</v>
      </c>
      <c r="AU220" s="18" t="s">
        <v>148</v>
      </c>
    </row>
    <row r="221" s="2" customFormat="1">
      <c r="A221" s="39"/>
      <c r="B221" s="40"/>
      <c r="C221" s="41"/>
      <c r="D221" s="249" t="s">
        <v>224</v>
      </c>
      <c r="E221" s="41"/>
      <c r="F221" s="250" t="s">
        <v>333</v>
      </c>
      <c r="G221" s="41"/>
      <c r="H221" s="41"/>
      <c r="I221" s="242"/>
      <c r="J221" s="41"/>
      <c r="K221" s="41"/>
      <c r="L221" s="45"/>
      <c r="M221" s="243"/>
      <c r="N221" s="244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224</v>
      </c>
      <c r="AU221" s="18" t="s">
        <v>148</v>
      </c>
    </row>
    <row r="222" s="13" customFormat="1">
      <c r="A222" s="13"/>
      <c r="B222" s="251"/>
      <c r="C222" s="252"/>
      <c r="D222" s="240" t="s">
        <v>236</v>
      </c>
      <c r="E222" s="253" t="s">
        <v>1</v>
      </c>
      <c r="F222" s="254" t="s">
        <v>237</v>
      </c>
      <c r="G222" s="252"/>
      <c r="H222" s="253" t="s">
        <v>1</v>
      </c>
      <c r="I222" s="255"/>
      <c r="J222" s="252"/>
      <c r="K222" s="252"/>
      <c r="L222" s="256"/>
      <c r="M222" s="257"/>
      <c r="N222" s="258"/>
      <c r="O222" s="258"/>
      <c r="P222" s="258"/>
      <c r="Q222" s="258"/>
      <c r="R222" s="258"/>
      <c r="S222" s="258"/>
      <c r="T222" s="25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0" t="s">
        <v>236</v>
      </c>
      <c r="AU222" s="260" t="s">
        <v>148</v>
      </c>
      <c r="AV222" s="13" t="s">
        <v>86</v>
      </c>
      <c r="AW222" s="13" t="s">
        <v>35</v>
      </c>
      <c r="AX222" s="13" t="s">
        <v>79</v>
      </c>
      <c r="AY222" s="260" t="s">
        <v>134</v>
      </c>
    </row>
    <row r="223" s="13" customFormat="1">
      <c r="A223" s="13"/>
      <c r="B223" s="251"/>
      <c r="C223" s="252"/>
      <c r="D223" s="240" t="s">
        <v>236</v>
      </c>
      <c r="E223" s="253" t="s">
        <v>1</v>
      </c>
      <c r="F223" s="254" t="s">
        <v>334</v>
      </c>
      <c r="G223" s="252"/>
      <c r="H223" s="253" t="s">
        <v>1</v>
      </c>
      <c r="I223" s="255"/>
      <c r="J223" s="252"/>
      <c r="K223" s="252"/>
      <c r="L223" s="256"/>
      <c r="M223" s="257"/>
      <c r="N223" s="258"/>
      <c r="O223" s="258"/>
      <c r="P223" s="258"/>
      <c r="Q223" s="258"/>
      <c r="R223" s="258"/>
      <c r="S223" s="258"/>
      <c r="T223" s="25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0" t="s">
        <v>236</v>
      </c>
      <c r="AU223" s="260" t="s">
        <v>148</v>
      </c>
      <c r="AV223" s="13" t="s">
        <v>86</v>
      </c>
      <c r="AW223" s="13" t="s">
        <v>35</v>
      </c>
      <c r="AX223" s="13" t="s">
        <v>79</v>
      </c>
      <c r="AY223" s="260" t="s">
        <v>134</v>
      </c>
    </row>
    <row r="224" s="14" customFormat="1">
      <c r="A224" s="14"/>
      <c r="B224" s="261"/>
      <c r="C224" s="262"/>
      <c r="D224" s="240" t="s">
        <v>236</v>
      </c>
      <c r="E224" s="263" t="s">
        <v>1</v>
      </c>
      <c r="F224" s="264" t="s">
        <v>335</v>
      </c>
      <c r="G224" s="262"/>
      <c r="H224" s="265">
        <v>28</v>
      </c>
      <c r="I224" s="266"/>
      <c r="J224" s="262"/>
      <c r="K224" s="262"/>
      <c r="L224" s="267"/>
      <c r="M224" s="268"/>
      <c r="N224" s="269"/>
      <c r="O224" s="269"/>
      <c r="P224" s="269"/>
      <c r="Q224" s="269"/>
      <c r="R224" s="269"/>
      <c r="S224" s="269"/>
      <c r="T224" s="27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1" t="s">
        <v>236</v>
      </c>
      <c r="AU224" s="271" t="s">
        <v>148</v>
      </c>
      <c r="AV224" s="14" t="s">
        <v>90</v>
      </c>
      <c r="AW224" s="14" t="s">
        <v>35</v>
      </c>
      <c r="AX224" s="14" t="s">
        <v>79</v>
      </c>
      <c r="AY224" s="271" t="s">
        <v>134</v>
      </c>
    </row>
    <row r="225" s="14" customFormat="1">
      <c r="A225" s="14"/>
      <c r="B225" s="261"/>
      <c r="C225" s="262"/>
      <c r="D225" s="240" t="s">
        <v>236</v>
      </c>
      <c r="E225" s="263" t="s">
        <v>1</v>
      </c>
      <c r="F225" s="264" t="s">
        <v>336</v>
      </c>
      <c r="G225" s="262"/>
      <c r="H225" s="265">
        <v>18.699999999999999</v>
      </c>
      <c r="I225" s="266"/>
      <c r="J225" s="262"/>
      <c r="K225" s="262"/>
      <c r="L225" s="267"/>
      <c r="M225" s="268"/>
      <c r="N225" s="269"/>
      <c r="O225" s="269"/>
      <c r="P225" s="269"/>
      <c r="Q225" s="269"/>
      <c r="R225" s="269"/>
      <c r="S225" s="269"/>
      <c r="T225" s="27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71" t="s">
        <v>236</v>
      </c>
      <c r="AU225" s="271" t="s">
        <v>148</v>
      </c>
      <c r="AV225" s="14" t="s">
        <v>90</v>
      </c>
      <c r="AW225" s="14" t="s">
        <v>35</v>
      </c>
      <c r="AX225" s="14" t="s">
        <v>79</v>
      </c>
      <c r="AY225" s="271" t="s">
        <v>134</v>
      </c>
    </row>
    <row r="226" s="15" customFormat="1">
      <c r="A226" s="15"/>
      <c r="B226" s="272"/>
      <c r="C226" s="273"/>
      <c r="D226" s="240" t="s">
        <v>236</v>
      </c>
      <c r="E226" s="274" t="s">
        <v>1</v>
      </c>
      <c r="F226" s="275" t="s">
        <v>240</v>
      </c>
      <c r="G226" s="273"/>
      <c r="H226" s="276">
        <v>46.700000000000003</v>
      </c>
      <c r="I226" s="277"/>
      <c r="J226" s="273"/>
      <c r="K226" s="273"/>
      <c r="L226" s="278"/>
      <c r="M226" s="279"/>
      <c r="N226" s="280"/>
      <c r="O226" s="280"/>
      <c r="P226" s="280"/>
      <c r="Q226" s="280"/>
      <c r="R226" s="280"/>
      <c r="S226" s="280"/>
      <c r="T226" s="281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82" t="s">
        <v>236</v>
      </c>
      <c r="AU226" s="282" t="s">
        <v>148</v>
      </c>
      <c r="AV226" s="15" t="s">
        <v>133</v>
      </c>
      <c r="AW226" s="15" t="s">
        <v>35</v>
      </c>
      <c r="AX226" s="15" t="s">
        <v>86</v>
      </c>
      <c r="AY226" s="282" t="s">
        <v>134</v>
      </c>
    </row>
    <row r="227" s="2" customFormat="1" ht="16.5" customHeight="1">
      <c r="A227" s="39"/>
      <c r="B227" s="40"/>
      <c r="C227" s="227" t="s">
        <v>337</v>
      </c>
      <c r="D227" s="227" t="s">
        <v>137</v>
      </c>
      <c r="E227" s="228" t="s">
        <v>338</v>
      </c>
      <c r="F227" s="229" t="s">
        <v>339</v>
      </c>
      <c r="G227" s="230" t="s">
        <v>220</v>
      </c>
      <c r="H227" s="231">
        <v>24</v>
      </c>
      <c r="I227" s="232"/>
      <c r="J227" s="233">
        <f>ROUND(I227*H227,2)</f>
        <v>0</v>
      </c>
      <c r="K227" s="229" t="s">
        <v>221</v>
      </c>
      <c r="L227" s="45"/>
      <c r="M227" s="234" t="s">
        <v>1</v>
      </c>
      <c r="N227" s="235" t="s">
        <v>45</v>
      </c>
      <c r="O227" s="92"/>
      <c r="P227" s="236">
        <f>O227*H227</f>
        <v>0</v>
      </c>
      <c r="Q227" s="236">
        <v>0</v>
      </c>
      <c r="R227" s="236">
        <f>Q227*H227</f>
        <v>0</v>
      </c>
      <c r="S227" s="236">
        <v>0.014</v>
      </c>
      <c r="T227" s="237">
        <f>S227*H227</f>
        <v>0.33600000000000002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8" t="s">
        <v>133</v>
      </c>
      <c r="AT227" s="238" t="s">
        <v>137</v>
      </c>
      <c r="AU227" s="238" t="s">
        <v>148</v>
      </c>
      <c r="AY227" s="18" t="s">
        <v>134</v>
      </c>
      <c r="BE227" s="239">
        <f>IF(N227="základní",J227,0)</f>
        <v>0</v>
      </c>
      <c r="BF227" s="239">
        <f>IF(N227="snížená",J227,0)</f>
        <v>0</v>
      </c>
      <c r="BG227" s="239">
        <f>IF(N227="zákl. přenesená",J227,0)</f>
        <v>0</v>
      </c>
      <c r="BH227" s="239">
        <f>IF(N227="sníž. přenesená",J227,0)</f>
        <v>0</v>
      </c>
      <c r="BI227" s="239">
        <f>IF(N227="nulová",J227,0)</f>
        <v>0</v>
      </c>
      <c r="BJ227" s="18" t="s">
        <v>90</v>
      </c>
      <c r="BK227" s="239">
        <f>ROUND(I227*H227,2)</f>
        <v>0</v>
      </c>
      <c r="BL227" s="18" t="s">
        <v>133</v>
      </c>
      <c r="BM227" s="238" t="s">
        <v>340</v>
      </c>
    </row>
    <row r="228" s="2" customFormat="1">
      <c r="A228" s="39"/>
      <c r="B228" s="40"/>
      <c r="C228" s="41"/>
      <c r="D228" s="240" t="s">
        <v>142</v>
      </c>
      <c r="E228" s="41"/>
      <c r="F228" s="241" t="s">
        <v>341</v>
      </c>
      <c r="G228" s="41"/>
      <c r="H228" s="41"/>
      <c r="I228" s="242"/>
      <c r="J228" s="41"/>
      <c r="K228" s="41"/>
      <c r="L228" s="45"/>
      <c r="M228" s="243"/>
      <c r="N228" s="244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142</v>
      </c>
      <c r="AU228" s="18" t="s">
        <v>148</v>
      </c>
    </row>
    <row r="229" s="2" customFormat="1">
      <c r="A229" s="39"/>
      <c r="B229" s="40"/>
      <c r="C229" s="41"/>
      <c r="D229" s="249" t="s">
        <v>224</v>
      </c>
      <c r="E229" s="41"/>
      <c r="F229" s="250" t="s">
        <v>342</v>
      </c>
      <c r="G229" s="41"/>
      <c r="H229" s="41"/>
      <c r="I229" s="242"/>
      <c r="J229" s="41"/>
      <c r="K229" s="41"/>
      <c r="L229" s="45"/>
      <c r="M229" s="243"/>
      <c r="N229" s="244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224</v>
      </c>
      <c r="AU229" s="18" t="s">
        <v>148</v>
      </c>
    </row>
    <row r="230" s="13" customFormat="1">
      <c r="A230" s="13"/>
      <c r="B230" s="251"/>
      <c r="C230" s="252"/>
      <c r="D230" s="240" t="s">
        <v>236</v>
      </c>
      <c r="E230" s="253" t="s">
        <v>1</v>
      </c>
      <c r="F230" s="254" t="s">
        <v>237</v>
      </c>
      <c r="G230" s="252"/>
      <c r="H230" s="253" t="s">
        <v>1</v>
      </c>
      <c r="I230" s="255"/>
      <c r="J230" s="252"/>
      <c r="K230" s="252"/>
      <c r="L230" s="256"/>
      <c r="M230" s="257"/>
      <c r="N230" s="258"/>
      <c r="O230" s="258"/>
      <c r="P230" s="258"/>
      <c r="Q230" s="258"/>
      <c r="R230" s="258"/>
      <c r="S230" s="258"/>
      <c r="T230" s="25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0" t="s">
        <v>236</v>
      </c>
      <c r="AU230" s="260" t="s">
        <v>148</v>
      </c>
      <c r="AV230" s="13" t="s">
        <v>86</v>
      </c>
      <c r="AW230" s="13" t="s">
        <v>35</v>
      </c>
      <c r="AX230" s="13" t="s">
        <v>79</v>
      </c>
      <c r="AY230" s="260" t="s">
        <v>134</v>
      </c>
    </row>
    <row r="231" s="13" customFormat="1">
      <c r="A231" s="13"/>
      <c r="B231" s="251"/>
      <c r="C231" s="252"/>
      <c r="D231" s="240" t="s">
        <v>236</v>
      </c>
      <c r="E231" s="253" t="s">
        <v>1</v>
      </c>
      <c r="F231" s="254" t="s">
        <v>238</v>
      </c>
      <c r="G231" s="252"/>
      <c r="H231" s="253" t="s">
        <v>1</v>
      </c>
      <c r="I231" s="255"/>
      <c r="J231" s="252"/>
      <c r="K231" s="252"/>
      <c r="L231" s="256"/>
      <c r="M231" s="257"/>
      <c r="N231" s="258"/>
      <c r="O231" s="258"/>
      <c r="P231" s="258"/>
      <c r="Q231" s="258"/>
      <c r="R231" s="258"/>
      <c r="S231" s="258"/>
      <c r="T231" s="25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0" t="s">
        <v>236</v>
      </c>
      <c r="AU231" s="260" t="s">
        <v>148</v>
      </c>
      <c r="AV231" s="13" t="s">
        <v>86</v>
      </c>
      <c r="AW231" s="13" t="s">
        <v>35</v>
      </c>
      <c r="AX231" s="13" t="s">
        <v>79</v>
      </c>
      <c r="AY231" s="260" t="s">
        <v>134</v>
      </c>
    </row>
    <row r="232" s="14" customFormat="1">
      <c r="A232" s="14"/>
      <c r="B232" s="261"/>
      <c r="C232" s="262"/>
      <c r="D232" s="240" t="s">
        <v>236</v>
      </c>
      <c r="E232" s="263" t="s">
        <v>1</v>
      </c>
      <c r="F232" s="264" t="s">
        <v>239</v>
      </c>
      <c r="G232" s="262"/>
      <c r="H232" s="265">
        <v>24</v>
      </c>
      <c r="I232" s="266"/>
      <c r="J232" s="262"/>
      <c r="K232" s="262"/>
      <c r="L232" s="267"/>
      <c r="M232" s="268"/>
      <c r="N232" s="269"/>
      <c r="O232" s="269"/>
      <c r="P232" s="269"/>
      <c r="Q232" s="269"/>
      <c r="R232" s="269"/>
      <c r="S232" s="269"/>
      <c r="T232" s="27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1" t="s">
        <v>236</v>
      </c>
      <c r="AU232" s="271" t="s">
        <v>148</v>
      </c>
      <c r="AV232" s="14" t="s">
        <v>90</v>
      </c>
      <c r="AW232" s="14" t="s">
        <v>35</v>
      </c>
      <c r="AX232" s="14" t="s">
        <v>79</v>
      </c>
      <c r="AY232" s="271" t="s">
        <v>134</v>
      </c>
    </row>
    <row r="233" s="15" customFormat="1">
      <c r="A233" s="15"/>
      <c r="B233" s="272"/>
      <c r="C233" s="273"/>
      <c r="D233" s="240" t="s">
        <v>236</v>
      </c>
      <c r="E233" s="274" t="s">
        <v>1</v>
      </c>
      <c r="F233" s="275" t="s">
        <v>240</v>
      </c>
      <c r="G233" s="273"/>
      <c r="H233" s="276">
        <v>24</v>
      </c>
      <c r="I233" s="277"/>
      <c r="J233" s="273"/>
      <c r="K233" s="273"/>
      <c r="L233" s="278"/>
      <c r="M233" s="279"/>
      <c r="N233" s="280"/>
      <c r="O233" s="280"/>
      <c r="P233" s="280"/>
      <c r="Q233" s="280"/>
      <c r="R233" s="280"/>
      <c r="S233" s="280"/>
      <c r="T233" s="281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82" t="s">
        <v>236</v>
      </c>
      <c r="AU233" s="282" t="s">
        <v>148</v>
      </c>
      <c r="AV233" s="15" t="s">
        <v>133</v>
      </c>
      <c r="AW233" s="15" t="s">
        <v>35</v>
      </c>
      <c r="AX233" s="15" t="s">
        <v>86</v>
      </c>
      <c r="AY233" s="282" t="s">
        <v>134</v>
      </c>
    </row>
    <row r="234" s="2" customFormat="1" ht="37.8" customHeight="1">
      <c r="A234" s="39"/>
      <c r="B234" s="40"/>
      <c r="C234" s="227" t="s">
        <v>343</v>
      </c>
      <c r="D234" s="227" t="s">
        <v>137</v>
      </c>
      <c r="E234" s="228" t="s">
        <v>344</v>
      </c>
      <c r="F234" s="229" t="s">
        <v>345</v>
      </c>
      <c r="G234" s="230" t="s">
        <v>220</v>
      </c>
      <c r="H234" s="231">
        <v>18</v>
      </c>
      <c r="I234" s="232"/>
      <c r="J234" s="233">
        <f>ROUND(I234*H234,2)</f>
        <v>0</v>
      </c>
      <c r="K234" s="229" t="s">
        <v>221</v>
      </c>
      <c r="L234" s="45"/>
      <c r="M234" s="234" t="s">
        <v>1</v>
      </c>
      <c r="N234" s="235" t="s">
        <v>45</v>
      </c>
      <c r="O234" s="92"/>
      <c r="P234" s="236">
        <f>O234*H234</f>
        <v>0</v>
      </c>
      <c r="Q234" s="236">
        <v>0</v>
      </c>
      <c r="R234" s="236">
        <f>Q234*H234</f>
        <v>0</v>
      </c>
      <c r="S234" s="236">
        <v>0.045999999999999999</v>
      </c>
      <c r="T234" s="237">
        <f>S234*H234</f>
        <v>0.82799999999999996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8" t="s">
        <v>133</v>
      </c>
      <c r="AT234" s="238" t="s">
        <v>137</v>
      </c>
      <c r="AU234" s="238" t="s">
        <v>148</v>
      </c>
      <c r="AY234" s="18" t="s">
        <v>134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8" t="s">
        <v>90</v>
      </c>
      <c r="BK234" s="239">
        <f>ROUND(I234*H234,2)</f>
        <v>0</v>
      </c>
      <c r="BL234" s="18" t="s">
        <v>133</v>
      </c>
      <c r="BM234" s="238" t="s">
        <v>346</v>
      </c>
    </row>
    <row r="235" s="2" customFormat="1">
      <c r="A235" s="39"/>
      <c r="B235" s="40"/>
      <c r="C235" s="41"/>
      <c r="D235" s="240" t="s">
        <v>142</v>
      </c>
      <c r="E235" s="41"/>
      <c r="F235" s="241" t="s">
        <v>347</v>
      </c>
      <c r="G235" s="41"/>
      <c r="H235" s="41"/>
      <c r="I235" s="242"/>
      <c r="J235" s="41"/>
      <c r="K235" s="41"/>
      <c r="L235" s="45"/>
      <c r="M235" s="243"/>
      <c r="N235" s="244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142</v>
      </c>
      <c r="AU235" s="18" t="s">
        <v>148</v>
      </c>
    </row>
    <row r="236" s="2" customFormat="1">
      <c r="A236" s="39"/>
      <c r="B236" s="40"/>
      <c r="C236" s="41"/>
      <c r="D236" s="249" t="s">
        <v>224</v>
      </c>
      <c r="E236" s="41"/>
      <c r="F236" s="250" t="s">
        <v>348</v>
      </c>
      <c r="G236" s="41"/>
      <c r="H236" s="41"/>
      <c r="I236" s="242"/>
      <c r="J236" s="41"/>
      <c r="K236" s="41"/>
      <c r="L236" s="45"/>
      <c r="M236" s="243"/>
      <c r="N236" s="244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224</v>
      </c>
      <c r="AU236" s="18" t="s">
        <v>148</v>
      </c>
    </row>
    <row r="237" s="13" customFormat="1">
      <c r="A237" s="13"/>
      <c r="B237" s="251"/>
      <c r="C237" s="252"/>
      <c r="D237" s="240" t="s">
        <v>236</v>
      </c>
      <c r="E237" s="253" t="s">
        <v>1</v>
      </c>
      <c r="F237" s="254" t="s">
        <v>237</v>
      </c>
      <c r="G237" s="252"/>
      <c r="H237" s="253" t="s">
        <v>1</v>
      </c>
      <c r="I237" s="255"/>
      <c r="J237" s="252"/>
      <c r="K237" s="252"/>
      <c r="L237" s="256"/>
      <c r="M237" s="257"/>
      <c r="N237" s="258"/>
      <c r="O237" s="258"/>
      <c r="P237" s="258"/>
      <c r="Q237" s="258"/>
      <c r="R237" s="258"/>
      <c r="S237" s="258"/>
      <c r="T237" s="25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0" t="s">
        <v>236</v>
      </c>
      <c r="AU237" s="260" t="s">
        <v>148</v>
      </c>
      <c r="AV237" s="13" t="s">
        <v>86</v>
      </c>
      <c r="AW237" s="13" t="s">
        <v>35</v>
      </c>
      <c r="AX237" s="13" t="s">
        <v>79</v>
      </c>
      <c r="AY237" s="260" t="s">
        <v>134</v>
      </c>
    </row>
    <row r="238" s="13" customFormat="1">
      <c r="A238" s="13"/>
      <c r="B238" s="251"/>
      <c r="C238" s="252"/>
      <c r="D238" s="240" t="s">
        <v>236</v>
      </c>
      <c r="E238" s="253" t="s">
        <v>1</v>
      </c>
      <c r="F238" s="254" t="s">
        <v>349</v>
      </c>
      <c r="G238" s="252"/>
      <c r="H238" s="253" t="s">
        <v>1</v>
      </c>
      <c r="I238" s="255"/>
      <c r="J238" s="252"/>
      <c r="K238" s="252"/>
      <c r="L238" s="256"/>
      <c r="M238" s="257"/>
      <c r="N238" s="258"/>
      <c r="O238" s="258"/>
      <c r="P238" s="258"/>
      <c r="Q238" s="258"/>
      <c r="R238" s="258"/>
      <c r="S238" s="258"/>
      <c r="T238" s="25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0" t="s">
        <v>236</v>
      </c>
      <c r="AU238" s="260" t="s">
        <v>148</v>
      </c>
      <c r="AV238" s="13" t="s">
        <v>86</v>
      </c>
      <c r="AW238" s="13" t="s">
        <v>35</v>
      </c>
      <c r="AX238" s="13" t="s">
        <v>79</v>
      </c>
      <c r="AY238" s="260" t="s">
        <v>134</v>
      </c>
    </row>
    <row r="239" s="14" customFormat="1">
      <c r="A239" s="14"/>
      <c r="B239" s="261"/>
      <c r="C239" s="262"/>
      <c r="D239" s="240" t="s">
        <v>236</v>
      </c>
      <c r="E239" s="263" t="s">
        <v>1</v>
      </c>
      <c r="F239" s="264" t="s">
        <v>350</v>
      </c>
      <c r="G239" s="262"/>
      <c r="H239" s="265">
        <v>18</v>
      </c>
      <c r="I239" s="266"/>
      <c r="J239" s="262"/>
      <c r="K239" s="262"/>
      <c r="L239" s="267"/>
      <c r="M239" s="268"/>
      <c r="N239" s="269"/>
      <c r="O239" s="269"/>
      <c r="P239" s="269"/>
      <c r="Q239" s="269"/>
      <c r="R239" s="269"/>
      <c r="S239" s="269"/>
      <c r="T239" s="270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71" t="s">
        <v>236</v>
      </c>
      <c r="AU239" s="271" t="s">
        <v>148</v>
      </c>
      <c r="AV239" s="14" t="s">
        <v>90</v>
      </c>
      <c r="AW239" s="14" t="s">
        <v>35</v>
      </c>
      <c r="AX239" s="14" t="s">
        <v>79</v>
      </c>
      <c r="AY239" s="271" t="s">
        <v>134</v>
      </c>
    </row>
    <row r="240" s="15" customFormat="1">
      <c r="A240" s="15"/>
      <c r="B240" s="272"/>
      <c r="C240" s="273"/>
      <c r="D240" s="240" t="s">
        <v>236</v>
      </c>
      <c r="E240" s="274" t="s">
        <v>1</v>
      </c>
      <c r="F240" s="275" t="s">
        <v>240</v>
      </c>
      <c r="G240" s="273"/>
      <c r="H240" s="276">
        <v>18</v>
      </c>
      <c r="I240" s="277"/>
      <c r="J240" s="273"/>
      <c r="K240" s="273"/>
      <c r="L240" s="278"/>
      <c r="M240" s="279"/>
      <c r="N240" s="280"/>
      <c r="O240" s="280"/>
      <c r="P240" s="280"/>
      <c r="Q240" s="280"/>
      <c r="R240" s="280"/>
      <c r="S240" s="280"/>
      <c r="T240" s="28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82" t="s">
        <v>236</v>
      </c>
      <c r="AU240" s="282" t="s">
        <v>148</v>
      </c>
      <c r="AV240" s="15" t="s">
        <v>133</v>
      </c>
      <c r="AW240" s="15" t="s">
        <v>35</v>
      </c>
      <c r="AX240" s="15" t="s">
        <v>86</v>
      </c>
      <c r="AY240" s="282" t="s">
        <v>134</v>
      </c>
    </row>
    <row r="241" s="12" customFormat="1" ht="22.8" customHeight="1">
      <c r="A241" s="12"/>
      <c r="B241" s="211"/>
      <c r="C241" s="212"/>
      <c r="D241" s="213" t="s">
        <v>78</v>
      </c>
      <c r="E241" s="225" t="s">
        <v>351</v>
      </c>
      <c r="F241" s="225" t="s">
        <v>352</v>
      </c>
      <c r="G241" s="212"/>
      <c r="H241" s="212"/>
      <c r="I241" s="215"/>
      <c r="J241" s="226">
        <f>BK241</f>
        <v>0</v>
      </c>
      <c r="K241" s="212"/>
      <c r="L241" s="217"/>
      <c r="M241" s="218"/>
      <c r="N241" s="219"/>
      <c r="O241" s="219"/>
      <c r="P241" s="220">
        <f>SUM(P242:P276)</f>
        <v>0</v>
      </c>
      <c r="Q241" s="219"/>
      <c r="R241" s="220">
        <f>SUM(R242:R276)</f>
        <v>0</v>
      </c>
      <c r="S241" s="219"/>
      <c r="T241" s="221">
        <f>SUM(T242:T276)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22" t="s">
        <v>86</v>
      </c>
      <c r="AT241" s="223" t="s">
        <v>78</v>
      </c>
      <c r="AU241" s="223" t="s">
        <v>86</v>
      </c>
      <c r="AY241" s="222" t="s">
        <v>134</v>
      </c>
      <c r="BK241" s="224">
        <f>SUM(BK242:BK276)</f>
        <v>0</v>
      </c>
    </row>
    <row r="242" s="2" customFormat="1" ht="33" customHeight="1">
      <c r="A242" s="39"/>
      <c r="B242" s="40"/>
      <c r="C242" s="227" t="s">
        <v>353</v>
      </c>
      <c r="D242" s="227" t="s">
        <v>137</v>
      </c>
      <c r="E242" s="228" t="s">
        <v>354</v>
      </c>
      <c r="F242" s="229" t="s">
        <v>355</v>
      </c>
      <c r="G242" s="230" t="s">
        <v>356</v>
      </c>
      <c r="H242" s="231">
        <v>69.905000000000001</v>
      </c>
      <c r="I242" s="232"/>
      <c r="J242" s="233">
        <f>ROUND(I242*H242,2)</f>
        <v>0</v>
      </c>
      <c r="K242" s="229" t="s">
        <v>221</v>
      </c>
      <c r="L242" s="45"/>
      <c r="M242" s="234" t="s">
        <v>1</v>
      </c>
      <c r="N242" s="235" t="s">
        <v>45</v>
      </c>
      <c r="O242" s="92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8" t="s">
        <v>133</v>
      </c>
      <c r="AT242" s="238" t="s">
        <v>137</v>
      </c>
      <c r="AU242" s="238" t="s">
        <v>90</v>
      </c>
      <c r="AY242" s="18" t="s">
        <v>134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8" t="s">
        <v>90</v>
      </c>
      <c r="BK242" s="239">
        <f>ROUND(I242*H242,2)</f>
        <v>0</v>
      </c>
      <c r="BL242" s="18" t="s">
        <v>133</v>
      </c>
      <c r="BM242" s="238" t="s">
        <v>357</v>
      </c>
    </row>
    <row r="243" s="2" customFormat="1">
      <c r="A243" s="39"/>
      <c r="B243" s="40"/>
      <c r="C243" s="41"/>
      <c r="D243" s="240" t="s">
        <v>142</v>
      </c>
      <c r="E243" s="41"/>
      <c r="F243" s="241" t="s">
        <v>358</v>
      </c>
      <c r="G243" s="41"/>
      <c r="H243" s="41"/>
      <c r="I243" s="242"/>
      <c r="J243" s="41"/>
      <c r="K243" s="41"/>
      <c r="L243" s="45"/>
      <c r="M243" s="243"/>
      <c r="N243" s="244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142</v>
      </c>
      <c r="AU243" s="18" t="s">
        <v>90</v>
      </c>
    </row>
    <row r="244" s="2" customFormat="1">
      <c r="A244" s="39"/>
      <c r="B244" s="40"/>
      <c r="C244" s="41"/>
      <c r="D244" s="249" t="s">
        <v>224</v>
      </c>
      <c r="E244" s="41"/>
      <c r="F244" s="250" t="s">
        <v>359</v>
      </c>
      <c r="G244" s="41"/>
      <c r="H244" s="41"/>
      <c r="I244" s="242"/>
      <c r="J244" s="41"/>
      <c r="K244" s="41"/>
      <c r="L244" s="45"/>
      <c r="M244" s="243"/>
      <c r="N244" s="244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224</v>
      </c>
      <c r="AU244" s="18" t="s">
        <v>90</v>
      </c>
    </row>
    <row r="245" s="2" customFormat="1" ht="16.5" customHeight="1">
      <c r="A245" s="39"/>
      <c r="B245" s="40"/>
      <c r="C245" s="227" t="s">
        <v>7</v>
      </c>
      <c r="D245" s="227" t="s">
        <v>137</v>
      </c>
      <c r="E245" s="228" t="s">
        <v>360</v>
      </c>
      <c r="F245" s="229" t="s">
        <v>361</v>
      </c>
      <c r="G245" s="230" t="s">
        <v>270</v>
      </c>
      <c r="H245" s="231">
        <v>30</v>
      </c>
      <c r="I245" s="232"/>
      <c r="J245" s="233">
        <f>ROUND(I245*H245,2)</f>
        <v>0</v>
      </c>
      <c r="K245" s="229" t="s">
        <v>221</v>
      </c>
      <c r="L245" s="45"/>
      <c r="M245" s="234" t="s">
        <v>1</v>
      </c>
      <c r="N245" s="235" t="s">
        <v>45</v>
      </c>
      <c r="O245" s="92"/>
      <c r="P245" s="236">
        <f>O245*H245</f>
        <v>0</v>
      </c>
      <c r="Q245" s="236">
        <v>0</v>
      </c>
      <c r="R245" s="236">
        <f>Q245*H245</f>
        <v>0</v>
      </c>
      <c r="S245" s="236">
        <v>0</v>
      </c>
      <c r="T245" s="237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8" t="s">
        <v>133</v>
      </c>
      <c r="AT245" s="238" t="s">
        <v>137</v>
      </c>
      <c r="AU245" s="238" t="s">
        <v>90</v>
      </c>
      <c r="AY245" s="18" t="s">
        <v>134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8" t="s">
        <v>90</v>
      </c>
      <c r="BK245" s="239">
        <f>ROUND(I245*H245,2)</f>
        <v>0</v>
      </c>
      <c r="BL245" s="18" t="s">
        <v>133</v>
      </c>
      <c r="BM245" s="238" t="s">
        <v>362</v>
      </c>
    </row>
    <row r="246" s="2" customFormat="1">
      <c r="A246" s="39"/>
      <c r="B246" s="40"/>
      <c r="C246" s="41"/>
      <c r="D246" s="240" t="s">
        <v>142</v>
      </c>
      <c r="E246" s="41"/>
      <c r="F246" s="241" t="s">
        <v>363</v>
      </c>
      <c r="G246" s="41"/>
      <c r="H246" s="41"/>
      <c r="I246" s="242"/>
      <c r="J246" s="41"/>
      <c r="K246" s="41"/>
      <c r="L246" s="45"/>
      <c r="M246" s="243"/>
      <c r="N246" s="244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142</v>
      </c>
      <c r="AU246" s="18" t="s">
        <v>90</v>
      </c>
    </row>
    <row r="247" s="2" customFormat="1">
      <c r="A247" s="39"/>
      <c r="B247" s="40"/>
      <c r="C247" s="41"/>
      <c r="D247" s="249" t="s">
        <v>224</v>
      </c>
      <c r="E247" s="41"/>
      <c r="F247" s="250" t="s">
        <v>364</v>
      </c>
      <c r="G247" s="41"/>
      <c r="H247" s="41"/>
      <c r="I247" s="242"/>
      <c r="J247" s="41"/>
      <c r="K247" s="41"/>
      <c r="L247" s="45"/>
      <c r="M247" s="243"/>
      <c r="N247" s="244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224</v>
      </c>
      <c r="AU247" s="18" t="s">
        <v>90</v>
      </c>
    </row>
    <row r="248" s="14" customFormat="1">
      <c r="A248" s="14"/>
      <c r="B248" s="261"/>
      <c r="C248" s="262"/>
      <c r="D248" s="240" t="s">
        <v>236</v>
      </c>
      <c r="E248" s="263" t="s">
        <v>1</v>
      </c>
      <c r="F248" s="264" t="s">
        <v>365</v>
      </c>
      <c r="G248" s="262"/>
      <c r="H248" s="265">
        <v>30</v>
      </c>
      <c r="I248" s="266"/>
      <c r="J248" s="262"/>
      <c r="K248" s="262"/>
      <c r="L248" s="267"/>
      <c r="M248" s="268"/>
      <c r="N248" s="269"/>
      <c r="O248" s="269"/>
      <c r="P248" s="269"/>
      <c r="Q248" s="269"/>
      <c r="R248" s="269"/>
      <c r="S248" s="269"/>
      <c r="T248" s="27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71" t="s">
        <v>236</v>
      </c>
      <c r="AU248" s="271" t="s">
        <v>90</v>
      </c>
      <c r="AV248" s="14" t="s">
        <v>90</v>
      </c>
      <c r="AW248" s="14" t="s">
        <v>35</v>
      </c>
      <c r="AX248" s="14" t="s">
        <v>79</v>
      </c>
      <c r="AY248" s="271" t="s">
        <v>134</v>
      </c>
    </row>
    <row r="249" s="15" customFormat="1">
      <c r="A249" s="15"/>
      <c r="B249" s="272"/>
      <c r="C249" s="273"/>
      <c r="D249" s="240" t="s">
        <v>236</v>
      </c>
      <c r="E249" s="274" t="s">
        <v>1</v>
      </c>
      <c r="F249" s="275" t="s">
        <v>240</v>
      </c>
      <c r="G249" s="273"/>
      <c r="H249" s="276">
        <v>30</v>
      </c>
      <c r="I249" s="277"/>
      <c r="J249" s="273"/>
      <c r="K249" s="273"/>
      <c r="L249" s="278"/>
      <c r="M249" s="279"/>
      <c r="N249" s="280"/>
      <c r="O249" s="280"/>
      <c r="P249" s="280"/>
      <c r="Q249" s="280"/>
      <c r="R249" s="280"/>
      <c r="S249" s="280"/>
      <c r="T249" s="281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82" t="s">
        <v>236</v>
      </c>
      <c r="AU249" s="282" t="s">
        <v>90</v>
      </c>
      <c r="AV249" s="15" t="s">
        <v>133</v>
      </c>
      <c r="AW249" s="15" t="s">
        <v>35</v>
      </c>
      <c r="AX249" s="15" t="s">
        <v>86</v>
      </c>
      <c r="AY249" s="282" t="s">
        <v>134</v>
      </c>
    </row>
    <row r="250" s="2" customFormat="1" ht="24.15" customHeight="1">
      <c r="A250" s="39"/>
      <c r="B250" s="40"/>
      <c r="C250" s="227" t="s">
        <v>366</v>
      </c>
      <c r="D250" s="227" t="s">
        <v>137</v>
      </c>
      <c r="E250" s="228" t="s">
        <v>367</v>
      </c>
      <c r="F250" s="229" t="s">
        <v>368</v>
      </c>
      <c r="G250" s="230" t="s">
        <v>270</v>
      </c>
      <c r="H250" s="231">
        <v>900</v>
      </c>
      <c r="I250" s="232"/>
      <c r="J250" s="233">
        <f>ROUND(I250*H250,2)</f>
        <v>0</v>
      </c>
      <c r="K250" s="229" t="s">
        <v>221</v>
      </c>
      <c r="L250" s="45"/>
      <c r="M250" s="234" t="s">
        <v>1</v>
      </c>
      <c r="N250" s="235" t="s">
        <v>45</v>
      </c>
      <c r="O250" s="92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8" t="s">
        <v>133</v>
      </c>
      <c r="AT250" s="238" t="s">
        <v>137</v>
      </c>
      <c r="AU250" s="238" t="s">
        <v>90</v>
      </c>
      <c r="AY250" s="18" t="s">
        <v>134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8" t="s">
        <v>90</v>
      </c>
      <c r="BK250" s="239">
        <f>ROUND(I250*H250,2)</f>
        <v>0</v>
      </c>
      <c r="BL250" s="18" t="s">
        <v>133</v>
      </c>
      <c r="BM250" s="238" t="s">
        <v>369</v>
      </c>
    </row>
    <row r="251" s="2" customFormat="1">
      <c r="A251" s="39"/>
      <c r="B251" s="40"/>
      <c r="C251" s="41"/>
      <c r="D251" s="240" t="s">
        <v>142</v>
      </c>
      <c r="E251" s="41"/>
      <c r="F251" s="241" t="s">
        <v>370</v>
      </c>
      <c r="G251" s="41"/>
      <c r="H251" s="41"/>
      <c r="I251" s="242"/>
      <c r="J251" s="41"/>
      <c r="K251" s="41"/>
      <c r="L251" s="45"/>
      <c r="M251" s="243"/>
      <c r="N251" s="244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142</v>
      </c>
      <c r="AU251" s="18" t="s">
        <v>90</v>
      </c>
    </row>
    <row r="252" s="2" customFormat="1">
      <c r="A252" s="39"/>
      <c r="B252" s="40"/>
      <c r="C252" s="41"/>
      <c r="D252" s="249" t="s">
        <v>224</v>
      </c>
      <c r="E252" s="41"/>
      <c r="F252" s="250" t="s">
        <v>371</v>
      </c>
      <c r="G252" s="41"/>
      <c r="H252" s="41"/>
      <c r="I252" s="242"/>
      <c r="J252" s="41"/>
      <c r="K252" s="41"/>
      <c r="L252" s="45"/>
      <c r="M252" s="243"/>
      <c r="N252" s="244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224</v>
      </c>
      <c r="AU252" s="18" t="s">
        <v>90</v>
      </c>
    </row>
    <row r="253" s="14" customFormat="1">
      <c r="A253" s="14"/>
      <c r="B253" s="261"/>
      <c r="C253" s="262"/>
      <c r="D253" s="240" t="s">
        <v>236</v>
      </c>
      <c r="E253" s="263" t="s">
        <v>1</v>
      </c>
      <c r="F253" s="264" t="s">
        <v>372</v>
      </c>
      <c r="G253" s="262"/>
      <c r="H253" s="265">
        <v>900</v>
      </c>
      <c r="I253" s="266"/>
      <c r="J253" s="262"/>
      <c r="K253" s="262"/>
      <c r="L253" s="267"/>
      <c r="M253" s="268"/>
      <c r="N253" s="269"/>
      <c r="O253" s="269"/>
      <c r="P253" s="269"/>
      <c r="Q253" s="269"/>
      <c r="R253" s="269"/>
      <c r="S253" s="269"/>
      <c r="T253" s="27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71" t="s">
        <v>236</v>
      </c>
      <c r="AU253" s="271" t="s">
        <v>90</v>
      </c>
      <c r="AV253" s="14" t="s">
        <v>90</v>
      </c>
      <c r="AW253" s="14" t="s">
        <v>35</v>
      </c>
      <c r="AX253" s="14" t="s">
        <v>79</v>
      </c>
      <c r="AY253" s="271" t="s">
        <v>134</v>
      </c>
    </row>
    <row r="254" s="15" customFormat="1">
      <c r="A254" s="15"/>
      <c r="B254" s="272"/>
      <c r="C254" s="273"/>
      <c r="D254" s="240" t="s">
        <v>236</v>
      </c>
      <c r="E254" s="274" t="s">
        <v>1</v>
      </c>
      <c r="F254" s="275" t="s">
        <v>240</v>
      </c>
      <c r="G254" s="273"/>
      <c r="H254" s="276">
        <v>900</v>
      </c>
      <c r="I254" s="277"/>
      <c r="J254" s="273"/>
      <c r="K254" s="273"/>
      <c r="L254" s="278"/>
      <c r="M254" s="279"/>
      <c r="N254" s="280"/>
      <c r="O254" s="280"/>
      <c r="P254" s="280"/>
      <c r="Q254" s="280"/>
      <c r="R254" s="280"/>
      <c r="S254" s="280"/>
      <c r="T254" s="281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82" t="s">
        <v>236</v>
      </c>
      <c r="AU254" s="282" t="s">
        <v>90</v>
      </c>
      <c r="AV254" s="15" t="s">
        <v>133</v>
      </c>
      <c r="AW254" s="15" t="s">
        <v>35</v>
      </c>
      <c r="AX254" s="15" t="s">
        <v>86</v>
      </c>
      <c r="AY254" s="282" t="s">
        <v>134</v>
      </c>
    </row>
    <row r="255" s="2" customFormat="1" ht="24.15" customHeight="1">
      <c r="A255" s="39"/>
      <c r="B255" s="40"/>
      <c r="C255" s="227" t="s">
        <v>373</v>
      </c>
      <c r="D255" s="227" t="s">
        <v>137</v>
      </c>
      <c r="E255" s="228" t="s">
        <v>374</v>
      </c>
      <c r="F255" s="229" t="s">
        <v>375</v>
      </c>
      <c r="G255" s="230" t="s">
        <v>356</v>
      </c>
      <c r="H255" s="231">
        <v>69.905000000000001</v>
      </c>
      <c r="I255" s="232"/>
      <c r="J255" s="233">
        <f>ROUND(I255*H255,2)</f>
        <v>0</v>
      </c>
      <c r="K255" s="229" t="s">
        <v>221</v>
      </c>
      <c r="L255" s="45"/>
      <c r="M255" s="234" t="s">
        <v>1</v>
      </c>
      <c r="N255" s="235" t="s">
        <v>45</v>
      </c>
      <c r="O255" s="92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8" t="s">
        <v>133</v>
      </c>
      <c r="AT255" s="238" t="s">
        <v>137</v>
      </c>
      <c r="AU255" s="238" t="s">
        <v>90</v>
      </c>
      <c r="AY255" s="18" t="s">
        <v>134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8" t="s">
        <v>90</v>
      </c>
      <c r="BK255" s="239">
        <f>ROUND(I255*H255,2)</f>
        <v>0</v>
      </c>
      <c r="BL255" s="18" t="s">
        <v>133</v>
      </c>
      <c r="BM255" s="238" t="s">
        <v>376</v>
      </c>
    </row>
    <row r="256" s="2" customFormat="1">
      <c r="A256" s="39"/>
      <c r="B256" s="40"/>
      <c r="C256" s="41"/>
      <c r="D256" s="240" t="s">
        <v>142</v>
      </c>
      <c r="E256" s="41"/>
      <c r="F256" s="241" t="s">
        <v>377</v>
      </c>
      <c r="G256" s="41"/>
      <c r="H256" s="41"/>
      <c r="I256" s="242"/>
      <c r="J256" s="41"/>
      <c r="K256" s="41"/>
      <c r="L256" s="45"/>
      <c r="M256" s="243"/>
      <c r="N256" s="244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142</v>
      </c>
      <c r="AU256" s="18" t="s">
        <v>90</v>
      </c>
    </row>
    <row r="257" s="2" customFormat="1">
      <c r="A257" s="39"/>
      <c r="B257" s="40"/>
      <c r="C257" s="41"/>
      <c r="D257" s="249" t="s">
        <v>224</v>
      </c>
      <c r="E257" s="41"/>
      <c r="F257" s="250" t="s">
        <v>378</v>
      </c>
      <c r="G257" s="41"/>
      <c r="H257" s="41"/>
      <c r="I257" s="242"/>
      <c r="J257" s="41"/>
      <c r="K257" s="41"/>
      <c r="L257" s="45"/>
      <c r="M257" s="243"/>
      <c r="N257" s="244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224</v>
      </c>
      <c r="AU257" s="18" t="s">
        <v>90</v>
      </c>
    </row>
    <row r="258" s="2" customFormat="1" ht="24.15" customHeight="1">
      <c r="A258" s="39"/>
      <c r="B258" s="40"/>
      <c r="C258" s="227" t="s">
        <v>379</v>
      </c>
      <c r="D258" s="227" t="s">
        <v>137</v>
      </c>
      <c r="E258" s="228" t="s">
        <v>380</v>
      </c>
      <c r="F258" s="229" t="s">
        <v>381</v>
      </c>
      <c r="G258" s="230" t="s">
        <v>356</v>
      </c>
      <c r="H258" s="231">
        <v>69.905000000000001</v>
      </c>
      <c r="I258" s="232"/>
      <c r="J258" s="233">
        <f>ROUND(I258*H258,2)</f>
        <v>0</v>
      </c>
      <c r="K258" s="229" t="s">
        <v>221</v>
      </c>
      <c r="L258" s="45"/>
      <c r="M258" s="234" t="s">
        <v>1</v>
      </c>
      <c r="N258" s="235" t="s">
        <v>45</v>
      </c>
      <c r="O258" s="92"/>
      <c r="P258" s="236">
        <f>O258*H258</f>
        <v>0</v>
      </c>
      <c r="Q258" s="236">
        <v>0</v>
      </c>
      <c r="R258" s="236">
        <f>Q258*H258</f>
        <v>0</v>
      </c>
      <c r="S258" s="236">
        <v>0</v>
      </c>
      <c r="T258" s="23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8" t="s">
        <v>133</v>
      </c>
      <c r="AT258" s="238" t="s">
        <v>137</v>
      </c>
      <c r="AU258" s="238" t="s">
        <v>90</v>
      </c>
      <c r="AY258" s="18" t="s">
        <v>134</v>
      </c>
      <c r="BE258" s="239">
        <f>IF(N258="základní",J258,0)</f>
        <v>0</v>
      </c>
      <c r="BF258" s="239">
        <f>IF(N258="snížená",J258,0)</f>
        <v>0</v>
      </c>
      <c r="BG258" s="239">
        <f>IF(N258="zákl. přenesená",J258,0)</f>
        <v>0</v>
      </c>
      <c r="BH258" s="239">
        <f>IF(N258="sníž. přenesená",J258,0)</f>
        <v>0</v>
      </c>
      <c r="BI258" s="239">
        <f>IF(N258="nulová",J258,0)</f>
        <v>0</v>
      </c>
      <c r="BJ258" s="18" t="s">
        <v>90</v>
      </c>
      <c r="BK258" s="239">
        <f>ROUND(I258*H258,2)</f>
        <v>0</v>
      </c>
      <c r="BL258" s="18" t="s">
        <v>133</v>
      </c>
      <c r="BM258" s="238" t="s">
        <v>382</v>
      </c>
    </row>
    <row r="259" s="2" customFormat="1">
      <c r="A259" s="39"/>
      <c r="B259" s="40"/>
      <c r="C259" s="41"/>
      <c r="D259" s="240" t="s">
        <v>142</v>
      </c>
      <c r="E259" s="41"/>
      <c r="F259" s="241" t="s">
        <v>383</v>
      </c>
      <c r="G259" s="41"/>
      <c r="H259" s="41"/>
      <c r="I259" s="242"/>
      <c r="J259" s="41"/>
      <c r="K259" s="41"/>
      <c r="L259" s="45"/>
      <c r="M259" s="243"/>
      <c r="N259" s="244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142</v>
      </c>
      <c r="AU259" s="18" t="s">
        <v>90</v>
      </c>
    </row>
    <row r="260" s="2" customFormat="1">
      <c r="A260" s="39"/>
      <c r="B260" s="40"/>
      <c r="C260" s="41"/>
      <c r="D260" s="249" t="s">
        <v>224</v>
      </c>
      <c r="E260" s="41"/>
      <c r="F260" s="250" t="s">
        <v>384</v>
      </c>
      <c r="G260" s="41"/>
      <c r="H260" s="41"/>
      <c r="I260" s="242"/>
      <c r="J260" s="41"/>
      <c r="K260" s="41"/>
      <c r="L260" s="45"/>
      <c r="M260" s="243"/>
      <c r="N260" s="244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224</v>
      </c>
      <c r="AU260" s="18" t="s">
        <v>90</v>
      </c>
    </row>
    <row r="261" s="2" customFormat="1" ht="49.05" customHeight="1">
      <c r="A261" s="39"/>
      <c r="B261" s="40"/>
      <c r="C261" s="227" t="s">
        <v>385</v>
      </c>
      <c r="D261" s="227" t="s">
        <v>137</v>
      </c>
      <c r="E261" s="228" t="s">
        <v>386</v>
      </c>
      <c r="F261" s="229" t="s">
        <v>387</v>
      </c>
      <c r="G261" s="230" t="s">
        <v>356</v>
      </c>
      <c r="H261" s="231">
        <v>51.029000000000003</v>
      </c>
      <c r="I261" s="232"/>
      <c r="J261" s="233">
        <f>ROUND(I261*H261,2)</f>
        <v>0</v>
      </c>
      <c r="K261" s="229" t="s">
        <v>221</v>
      </c>
      <c r="L261" s="45"/>
      <c r="M261" s="234" t="s">
        <v>1</v>
      </c>
      <c r="N261" s="235" t="s">
        <v>45</v>
      </c>
      <c r="O261" s="92"/>
      <c r="P261" s="236">
        <f>O261*H261</f>
        <v>0</v>
      </c>
      <c r="Q261" s="236">
        <v>0</v>
      </c>
      <c r="R261" s="236">
        <f>Q261*H261</f>
        <v>0</v>
      </c>
      <c r="S261" s="236">
        <v>0</v>
      </c>
      <c r="T261" s="237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8" t="s">
        <v>133</v>
      </c>
      <c r="AT261" s="238" t="s">
        <v>137</v>
      </c>
      <c r="AU261" s="238" t="s">
        <v>90</v>
      </c>
      <c r="AY261" s="18" t="s">
        <v>134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8" t="s">
        <v>90</v>
      </c>
      <c r="BK261" s="239">
        <f>ROUND(I261*H261,2)</f>
        <v>0</v>
      </c>
      <c r="BL261" s="18" t="s">
        <v>133</v>
      </c>
      <c r="BM261" s="238" t="s">
        <v>388</v>
      </c>
    </row>
    <row r="262" s="2" customFormat="1">
      <c r="A262" s="39"/>
      <c r="B262" s="40"/>
      <c r="C262" s="41"/>
      <c r="D262" s="240" t="s">
        <v>142</v>
      </c>
      <c r="E262" s="41"/>
      <c r="F262" s="241" t="s">
        <v>389</v>
      </c>
      <c r="G262" s="41"/>
      <c r="H262" s="41"/>
      <c r="I262" s="242"/>
      <c r="J262" s="41"/>
      <c r="K262" s="41"/>
      <c r="L262" s="45"/>
      <c r="M262" s="243"/>
      <c r="N262" s="244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142</v>
      </c>
      <c r="AU262" s="18" t="s">
        <v>90</v>
      </c>
    </row>
    <row r="263" s="2" customFormat="1">
      <c r="A263" s="39"/>
      <c r="B263" s="40"/>
      <c r="C263" s="41"/>
      <c r="D263" s="249" t="s">
        <v>224</v>
      </c>
      <c r="E263" s="41"/>
      <c r="F263" s="250" t="s">
        <v>390</v>
      </c>
      <c r="G263" s="41"/>
      <c r="H263" s="41"/>
      <c r="I263" s="242"/>
      <c r="J263" s="41"/>
      <c r="K263" s="41"/>
      <c r="L263" s="45"/>
      <c r="M263" s="243"/>
      <c r="N263" s="244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224</v>
      </c>
      <c r="AU263" s="18" t="s">
        <v>90</v>
      </c>
    </row>
    <row r="264" s="14" customFormat="1">
      <c r="A264" s="14"/>
      <c r="B264" s="261"/>
      <c r="C264" s="262"/>
      <c r="D264" s="240" t="s">
        <v>236</v>
      </c>
      <c r="E264" s="263" t="s">
        <v>1</v>
      </c>
      <c r="F264" s="264" t="s">
        <v>391</v>
      </c>
      <c r="G264" s="262"/>
      <c r="H264" s="265">
        <v>69.905000000000001</v>
      </c>
      <c r="I264" s="266"/>
      <c r="J264" s="262"/>
      <c r="K264" s="262"/>
      <c r="L264" s="267"/>
      <c r="M264" s="268"/>
      <c r="N264" s="269"/>
      <c r="O264" s="269"/>
      <c r="P264" s="269"/>
      <c r="Q264" s="269"/>
      <c r="R264" s="269"/>
      <c r="S264" s="269"/>
      <c r="T264" s="27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71" t="s">
        <v>236</v>
      </c>
      <c r="AU264" s="271" t="s">
        <v>90</v>
      </c>
      <c r="AV264" s="14" t="s">
        <v>90</v>
      </c>
      <c r="AW264" s="14" t="s">
        <v>35</v>
      </c>
      <c r="AX264" s="14" t="s">
        <v>79</v>
      </c>
      <c r="AY264" s="271" t="s">
        <v>134</v>
      </c>
    </row>
    <row r="265" s="14" customFormat="1">
      <c r="A265" s="14"/>
      <c r="B265" s="261"/>
      <c r="C265" s="262"/>
      <c r="D265" s="240" t="s">
        <v>236</v>
      </c>
      <c r="E265" s="263" t="s">
        <v>1</v>
      </c>
      <c r="F265" s="264" t="s">
        <v>392</v>
      </c>
      <c r="G265" s="262"/>
      <c r="H265" s="265">
        <v>-18.727</v>
      </c>
      <c r="I265" s="266"/>
      <c r="J265" s="262"/>
      <c r="K265" s="262"/>
      <c r="L265" s="267"/>
      <c r="M265" s="268"/>
      <c r="N265" s="269"/>
      <c r="O265" s="269"/>
      <c r="P265" s="269"/>
      <c r="Q265" s="269"/>
      <c r="R265" s="269"/>
      <c r="S265" s="269"/>
      <c r="T265" s="27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71" t="s">
        <v>236</v>
      </c>
      <c r="AU265" s="271" t="s">
        <v>90</v>
      </c>
      <c r="AV265" s="14" t="s">
        <v>90</v>
      </c>
      <c r="AW265" s="14" t="s">
        <v>35</v>
      </c>
      <c r="AX265" s="14" t="s">
        <v>79</v>
      </c>
      <c r="AY265" s="271" t="s">
        <v>134</v>
      </c>
    </row>
    <row r="266" s="14" customFormat="1">
      <c r="A266" s="14"/>
      <c r="B266" s="261"/>
      <c r="C266" s="262"/>
      <c r="D266" s="240" t="s">
        <v>236</v>
      </c>
      <c r="E266" s="263" t="s">
        <v>1</v>
      </c>
      <c r="F266" s="264" t="s">
        <v>393</v>
      </c>
      <c r="G266" s="262"/>
      <c r="H266" s="265">
        <v>-0.14899999999999999</v>
      </c>
      <c r="I266" s="266"/>
      <c r="J266" s="262"/>
      <c r="K266" s="262"/>
      <c r="L266" s="267"/>
      <c r="M266" s="268"/>
      <c r="N266" s="269"/>
      <c r="O266" s="269"/>
      <c r="P266" s="269"/>
      <c r="Q266" s="269"/>
      <c r="R266" s="269"/>
      <c r="S266" s="269"/>
      <c r="T266" s="27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71" t="s">
        <v>236</v>
      </c>
      <c r="AU266" s="271" t="s">
        <v>90</v>
      </c>
      <c r="AV266" s="14" t="s">
        <v>90</v>
      </c>
      <c r="AW266" s="14" t="s">
        <v>35</v>
      </c>
      <c r="AX266" s="14" t="s">
        <v>79</v>
      </c>
      <c r="AY266" s="271" t="s">
        <v>134</v>
      </c>
    </row>
    <row r="267" s="15" customFormat="1">
      <c r="A267" s="15"/>
      <c r="B267" s="272"/>
      <c r="C267" s="273"/>
      <c r="D267" s="240" t="s">
        <v>236</v>
      </c>
      <c r="E267" s="274" t="s">
        <v>1</v>
      </c>
      <c r="F267" s="275" t="s">
        <v>240</v>
      </c>
      <c r="G267" s="273"/>
      <c r="H267" s="276">
        <v>51.028999999999996</v>
      </c>
      <c r="I267" s="277"/>
      <c r="J267" s="273"/>
      <c r="K267" s="273"/>
      <c r="L267" s="278"/>
      <c r="M267" s="279"/>
      <c r="N267" s="280"/>
      <c r="O267" s="280"/>
      <c r="P267" s="280"/>
      <c r="Q267" s="280"/>
      <c r="R267" s="280"/>
      <c r="S267" s="280"/>
      <c r="T267" s="281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82" t="s">
        <v>236</v>
      </c>
      <c r="AU267" s="282" t="s">
        <v>90</v>
      </c>
      <c r="AV267" s="15" t="s">
        <v>133</v>
      </c>
      <c r="AW267" s="15" t="s">
        <v>35</v>
      </c>
      <c r="AX267" s="15" t="s">
        <v>86</v>
      </c>
      <c r="AY267" s="282" t="s">
        <v>134</v>
      </c>
    </row>
    <row r="268" s="2" customFormat="1" ht="33" customHeight="1">
      <c r="A268" s="39"/>
      <c r="B268" s="40"/>
      <c r="C268" s="227" t="s">
        <v>394</v>
      </c>
      <c r="D268" s="227" t="s">
        <v>137</v>
      </c>
      <c r="E268" s="228" t="s">
        <v>395</v>
      </c>
      <c r="F268" s="229" t="s">
        <v>396</v>
      </c>
      <c r="G268" s="230" t="s">
        <v>356</v>
      </c>
      <c r="H268" s="231">
        <v>18.727</v>
      </c>
      <c r="I268" s="232"/>
      <c r="J268" s="233">
        <f>ROUND(I268*H268,2)</f>
        <v>0</v>
      </c>
      <c r="K268" s="229" t="s">
        <v>221</v>
      </c>
      <c r="L268" s="45"/>
      <c r="M268" s="234" t="s">
        <v>1</v>
      </c>
      <c r="N268" s="235" t="s">
        <v>45</v>
      </c>
      <c r="O268" s="92"/>
      <c r="P268" s="236">
        <f>O268*H268</f>
        <v>0</v>
      </c>
      <c r="Q268" s="236">
        <v>0</v>
      </c>
      <c r="R268" s="236">
        <f>Q268*H268</f>
        <v>0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133</v>
      </c>
      <c r="AT268" s="238" t="s">
        <v>137</v>
      </c>
      <c r="AU268" s="238" t="s">
        <v>90</v>
      </c>
      <c r="AY268" s="18" t="s">
        <v>134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90</v>
      </c>
      <c r="BK268" s="239">
        <f>ROUND(I268*H268,2)</f>
        <v>0</v>
      </c>
      <c r="BL268" s="18" t="s">
        <v>133</v>
      </c>
      <c r="BM268" s="238" t="s">
        <v>397</v>
      </c>
    </row>
    <row r="269" s="2" customFormat="1">
      <c r="A269" s="39"/>
      <c r="B269" s="40"/>
      <c r="C269" s="41"/>
      <c r="D269" s="240" t="s">
        <v>142</v>
      </c>
      <c r="E269" s="41"/>
      <c r="F269" s="241" t="s">
        <v>398</v>
      </c>
      <c r="G269" s="41"/>
      <c r="H269" s="41"/>
      <c r="I269" s="242"/>
      <c r="J269" s="41"/>
      <c r="K269" s="41"/>
      <c r="L269" s="45"/>
      <c r="M269" s="243"/>
      <c r="N269" s="244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142</v>
      </c>
      <c r="AU269" s="18" t="s">
        <v>90</v>
      </c>
    </row>
    <row r="270" s="2" customFormat="1">
      <c r="A270" s="39"/>
      <c r="B270" s="40"/>
      <c r="C270" s="41"/>
      <c r="D270" s="249" t="s">
        <v>224</v>
      </c>
      <c r="E270" s="41"/>
      <c r="F270" s="250" t="s">
        <v>399</v>
      </c>
      <c r="G270" s="41"/>
      <c r="H270" s="41"/>
      <c r="I270" s="242"/>
      <c r="J270" s="41"/>
      <c r="K270" s="41"/>
      <c r="L270" s="45"/>
      <c r="M270" s="243"/>
      <c r="N270" s="244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224</v>
      </c>
      <c r="AU270" s="18" t="s">
        <v>90</v>
      </c>
    </row>
    <row r="271" s="2" customFormat="1" ht="33" customHeight="1">
      <c r="A271" s="39"/>
      <c r="B271" s="40"/>
      <c r="C271" s="227" t="s">
        <v>400</v>
      </c>
      <c r="D271" s="227" t="s">
        <v>137</v>
      </c>
      <c r="E271" s="228" t="s">
        <v>401</v>
      </c>
      <c r="F271" s="229" t="s">
        <v>402</v>
      </c>
      <c r="G271" s="230" t="s">
        <v>356</v>
      </c>
      <c r="H271" s="231">
        <v>0.14899999999999999</v>
      </c>
      <c r="I271" s="232"/>
      <c r="J271" s="233">
        <f>ROUND(I271*H271,2)</f>
        <v>0</v>
      </c>
      <c r="K271" s="229" t="s">
        <v>221</v>
      </c>
      <c r="L271" s="45"/>
      <c r="M271" s="234" t="s">
        <v>1</v>
      </c>
      <c r="N271" s="235" t="s">
        <v>45</v>
      </c>
      <c r="O271" s="92"/>
      <c r="P271" s="236">
        <f>O271*H271</f>
        <v>0</v>
      </c>
      <c r="Q271" s="236">
        <v>0</v>
      </c>
      <c r="R271" s="236">
        <f>Q271*H271</f>
        <v>0</v>
      </c>
      <c r="S271" s="236">
        <v>0</v>
      </c>
      <c r="T271" s="23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8" t="s">
        <v>133</v>
      </c>
      <c r="AT271" s="238" t="s">
        <v>137</v>
      </c>
      <c r="AU271" s="238" t="s">
        <v>90</v>
      </c>
      <c r="AY271" s="18" t="s">
        <v>134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8" t="s">
        <v>90</v>
      </c>
      <c r="BK271" s="239">
        <f>ROUND(I271*H271,2)</f>
        <v>0</v>
      </c>
      <c r="BL271" s="18" t="s">
        <v>133</v>
      </c>
      <c r="BM271" s="238" t="s">
        <v>403</v>
      </c>
    </row>
    <row r="272" s="2" customFormat="1">
      <c r="A272" s="39"/>
      <c r="B272" s="40"/>
      <c r="C272" s="41"/>
      <c r="D272" s="240" t="s">
        <v>142</v>
      </c>
      <c r="E272" s="41"/>
      <c r="F272" s="241" t="s">
        <v>404</v>
      </c>
      <c r="G272" s="41"/>
      <c r="H272" s="41"/>
      <c r="I272" s="242"/>
      <c r="J272" s="41"/>
      <c r="K272" s="41"/>
      <c r="L272" s="45"/>
      <c r="M272" s="243"/>
      <c r="N272" s="244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142</v>
      </c>
      <c r="AU272" s="18" t="s">
        <v>90</v>
      </c>
    </row>
    <row r="273" s="2" customFormat="1">
      <c r="A273" s="39"/>
      <c r="B273" s="40"/>
      <c r="C273" s="41"/>
      <c r="D273" s="249" t="s">
        <v>224</v>
      </c>
      <c r="E273" s="41"/>
      <c r="F273" s="250" t="s">
        <v>405</v>
      </c>
      <c r="G273" s="41"/>
      <c r="H273" s="41"/>
      <c r="I273" s="242"/>
      <c r="J273" s="41"/>
      <c r="K273" s="41"/>
      <c r="L273" s="45"/>
      <c r="M273" s="243"/>
      <c r="N273" s="244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224</v>
      </c>
      <c r="AU273" s="18" t="s">
        <v>90</v>
      </c>
    </row>
    <row r="274" s="13" customFormat="1">
      <c r="A274" s="13"/>
      <c r="B274" s="251"/>
      <c r="C274" s="252"/>
      <c r="D274" s="240" t="s">
        <v>236</v>
      </c>
      <c r="E274" s="253" t="s">
        <v>1</v>
      </c>
      <c r="F274" s="254" t="s">
        <v>406</v>
      </c>
      <c r="G274" s="252"/>
      <c r="H274" s="253" t="s">
        <v>1</v>
      </c>
      <c r="I274" s="255"/>
      <c r="J274" s="252"/>
      <c r="K274" s="252"/>
      <c r="L274" s="256"/>
      <c r="M274" s="257"/>
      <c r="N274" s="258"/>
      <c r="O274" s="258"/>
      <c r="P274" s="258"/>
      <c r="Q274" s="258"/>
      <c r="R274" s="258"/>
      <c r="S274" s="258"/>
      <c r="T274" s="25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60" t="s">
        <v>236</v>
      </c>
      <c r="AU274" s="260" t="s">
        <v>90</v>
      </c>
      <c r="AV274" s="13" t="s">
        <v>86</v>
      </c>
      <c r="AW274" s="13" t="s">
        <v>35</v>
      </c>
      <c r="AX274" s="13" t="s">
        <v>79</v>
      </c>
      <c r="AY274" s="260" t="s">
        <v>134</v>
      </c>
    </row>
    <row r="275" s="14" customFormat="1">
      <c r="A275" s="14"/>
      <c r="B275" s="261"/>
      <c r="C275" s="262"/>
      <c r="D275" s="240" t="s">
        <v>236</v>
      </c>
      <c r="E275" s="263" t="s">
        <v>1</v>
      </c>
      <c r="F275" s="264" t="s">
        <v>407</v>
      </c>
      <c r="G275" s="262"/>
      <c r="H275" s="265">
        <v>0.14899999999999999</v>
      </c>
      <c r="I275" s="266"/>
      <c r="J275" s="262"/>
      <c r="K275" s="262"/>
      <c r="L275" s="267"/>
      <c r="M275" s="268"/>
      <c r="N275" s="269"/>
      <c r="O275" s="269"/>
      <c r="P275" s="269"/>
      <c r="Q275" s="269"/>
      <c r="R275" s="269"/>
      <c r="S275" s="269"/>
      <c r="T275" s="27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71" t="s">
        <v>236</v>
      </c>
      <c r="AU275" s="271" t="s">
        <v>90</v>
      </c>
      <c r="AV275" s="14" t="s">
        <v>90</v>
      </c>
      <c r="AW275" s="14" t="s">
        <v>35</v>
      </c>
      <c r="AX275" s="14" t="s">
        <v>79</v>
      </c>
      <c r="AY275" s="271" t="s">
        <v>134</v>
      </c>
    </row>
    <row r="276" s="15" customFormat="1">
      <c r="A276" s="15"/>
      <c r="B276" s="272"/>
      <c r="C276" s="273"/>
      <c r="D276" s="240" t="s">
        <v>236</v>
      </c>
      <c r="E276" s="274" t="s">
        <v>1</v>
      </c>
      <c r="F276" s="275" t="s">
        <v>240</v>
      </c>
      <c r="G276" s="273"/>
      <c r="H276" s="276">
        <v>0.14899999999999999</v>
      </c>
      <c r="I276" s="277"/>
      <c r="J276" s="273"/>
      <c r="K276" s="273"/>
      <c r="L276" s="278"/>
      <c r="M276" s="279"/>
      <c r="N276" s="280"/>
      <c r="O276" s="280"/>
      <c r="P276" s="280"/>
      <c r="Q276" s="280"/>
      <c r="R276" s="280"/>
      <c r="S276" s="280"/>
      <c r="T276" s="281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82" t="s">
        <v>236</v>
      </c>
      <c r="AU276" s="282" t="s">
        <v>90</v>
      </c>
      <c r="AV276" s="15" t="s">
        <v>133</v>
      </c>
      <c r="AW276" s="15" t="s">
        <v>35</v>
      </c>
      <c r="AX276" s="15" t="s">
        <v>86</v>
      </c>
      <c r="AY276" s="282" t="s">
        <v>134</v>
      </c>
    </row>
    <row r="277" s="12" customFormat="1" ht="22.8" customHeight="1">
      <c r="A277" s="12"/>
      <c r="B277" s="211"/>
      <c r="C277" s="212"/>
      <c r="D277" s="213" t="s">
        <v>78</v>
      </c>
      <c r="E277" s="225" t="s">
        <v>408</v>
      </c>
      <c r="F277" s="225" t="s">
        <v>409</v>
      </c>
      <c r="G277" s="212"/>
      <c r="H277" s="212"/>
      <c r="I277" s="215"/>
      <c r="J277" s="226">
        <f>BK277</f>
        <v>0</v>
      </c>
      <c r="K277" s="212"/>
      <c r="L277" s="217"/>
      <c r="M277" s="218"/>
      <c r="N277" s="219"/>
      <c r="O277" s="219"/>
      <c r="P277" s="220">
        <f>SUM(P278:P280)</f>
        <v>0</v>
      </c>
      <c r="Q277" s="219"/>
      <c r="R277" s="220">
        <f>SUM(R278:R280)</f>
        <v>0</v>
      </c>
      <c r="S277" s="219"/>
      <c r="T277" s="221">
        <f>SUM(T278:T280)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22" t="s">
        <v>86</v>
      </c>
      <c r="AT277" s="223" t="s">
        <v>78</v>
      </c>
      <c r="AU277" s="223" t="s">
        <v>86</v>
      </c>
      <c r="AY277" s="222" t="s">
        <v>134</v>
      </c>
      <c r="BK277" s="224">
        <f>SUM(BK278:BK280)</f>
        <v>0</v>
      </c>
    </row>
    <row r="278" s="2" customFormat="1" ht="24.15" customHeight="1">
      <c r="A278" s="39"/>
      <c r="B278" s="40"/>
      <c r="C278" s="227" t="s">
        <v>410</v>
      </c>
      <c r="D278" s="227" t="s">
        <v>137</v>
      </c>
      <c r="E278" s="228" t="s">
        <v>411</v>
      </c>
      <c r="F278" s="229" t="s">
        <v>412</v>
      </c>
      <c r="G278" s="230" t="s">
        <v>356</v>
      </c>
      <c r="H278" s="231">
        <v>0.60499999999999998</v>
      </c>
      <c r="I278" s="232"/>
      <c r="J278" s="233">
        <f>ROUND(I278*H278,2)</f>
        <v>0</v>
      </c>
      <c r="K278" s="229" t="s">
        <v>221</v>
      </c>
      <c r="L278" s="45"/>
      <c r="M278" s="234" t="s">
        <v>1</v>
      </c>
      <c r="N278" s="235" t="s">
        <v>45</v>
      </c>
      <c r="O278" s="92"/>
      <c r="P278" s="236">
        <f>O278*H278</f>
        <v>0</v>
      </c>
      <c r="Q278" s="236">
        <v>0</v>
      </c>
      <c r="R278" s="236">
        <f>Q278*H278</f>
        <v>0</v>
      </c>
      <c r="S278" s="236">
        <v>0</v>
      </c>
      <c r="T278" s="23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8" t="s">
        <v>133</v>
      </c>
      <c r="AT278" s="238" t="s">
        <v>137</v>
      </c>
      <c r="AU278" s="238" t="s">
        <v>90</v>
      </c>
      <c r="AY278" s="18" t="s">
        <v>134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8" t="s">
        <v>90</v>
      </c>
      <c r="BK278" s="239">
        <f>ROUND(I278*H278,2)</f>
        <v>0</v>
      </c>
      <c r="BL278" s="18" t="s">
        <v>133</v>
      </c>
      <c r="BM278" s="238" t="s">
        <v>413</v>
      </c>
    </row>
    <row r="279" s="2" customFormat="1">
      <c r="A279" s="39"/>
      <c r="B279" s="40"/>
      <c r="C279" s="41"/>
      <c r="D279" s="240" t="s">
        <v>142</v>
      </c>
      <c r="E279" s="41"/>
      <c r="F279" s="241" t="s">
        <v>414</v>
      </c>
      <c r="G279" s="41"/>
      <c r="H279" s="41"/>
      <c r="I279" s="242"/>
      <c r="J279" s="41"/>
      <c r="K279" s="41"/>
      <c r="L279" s="45"/>
      <c r="M279" s="243"/>
      <c r="N279" s="244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142</v>
      </c>
      <c r="AU279" s="18" t="s">
        <v>90</v>
      </c>
    </row>
    <row r="280" s="2" customFormat="1">
      <c r="A280" s="39"/>
      <c r="B280" s="40"/>
      <c r="C280" s="41"/>
      <c r="D280" s="249" t="s">
        <v>224</v>
      </c>
      <c r="E280" s="41"/>
      <c r="F280" s="250" t="s">
        <v>415</v>
      </c>
      <c r="G280" s="41"/>
      <c r="H280" s="41"/>
      <c r="I280" s="242"/>
      <c r="J280" s="41"/>
      <c r="K280" s="41"/>
      <c r="L280" s="45"/>
      <c r="M280" s="243"/>
      <c r="N280" s="244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224</v>
      </c>
      <c r="AU280" s="18" t="s">
        <v>90</v>
      </c>
    </row>
    <row r="281" s="12" customFormat="1" ht="25.92" customHeight="1">
      <c r="A281" s="12"/>
      <c r="B281" s="211"/>
      <c r="C281" s="212"/>
      <c r="D281" s="213" t="s">
        <v>78</v>
      </c>
      <c r="E281" s="214" t="s">
        <v>416</v>
      </c>
      <c r="F281" s="214" t="s">
        <v>417</v>
      </c>
      <c r="G281" s="212"/>
      <c r="H281" s="212"/>
      <c r="I281" s="215"/>
      <c r="J281" s="216">
        <f>BK281</f>
        <v>0</v>
      </c>
      <c r="K281" s="212"/>
      <c r="L281" s="217"/>
      <c r="M281" s="218"/>
      <c r="N281" s="219"/>
      <c r="O281" s="219"/>
      <c r="P281" s="220">
        <f>P282+P297+P299+P379+P452+P484+P499</f>
        <v>0</v>
      </c>
      <c r="Q281" s="219"/>
      <c r="R281" s="220">
        <f>R282+R297+R299+R379+R452+R484+R499</f>
        <v>0.059712959999999995</v>
      </c>
      <c r="S281" s="219"/>
      <c r="T281" s="221">
        <f>T282+T297+T299+T379+T452+T484+T499</f>
        <v>23.348073200000002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22" t="s">
        <v>90</v>
      </c>
      <c r="AT281" s="223" t="s">
        <v>78</v>
      </c>
      <c r="AU281" s="223" t="s">
        <v>79</v>
      </c>
      <c r="AY281" s="222" t="s">
        <v>134</v>
      </c>
      <c r="BK281" s="224">
        <f>BK282+BK297+BK299+BK379+BK452+BK484+BK499</f>
        <v>0</v>
      </c>
    </row>
    <row r="282" s="12" customFormat="1" ht="22.8" customHeight="1">
      <c r="A282" s="12"/>
      <c r="B282" s="211"/>
      <c r="C282" s="212"/>
      <c r="D282" s="213" t="s">
        <v>78</v>
      </c>
      <c r="E282" s="225" t="s">
        <v>418</v>
      </c>
      <c r="F282" s="225" t="s">
        <v>419</v>
      </c>
      <c r="G282" s="212"/>
      <c r="H282" s="212"/>
      <c r="I282" s="215"/>
      <c r="J282" s="226">
        <f>BK282</f>
        <v>0</v>
      </c>
      <c r="K282" s="212"/>
      <c r="L282" s="217"/>
      <c r="M282" s="218"/>
      <c r="N282" s="219"/>
      <c r="O282" s="219"/>
      <c r="P282" s="220">
        <f>SUM(P283:P296)</f>
        <v>0</v>
      </c>
      <c r="Q282" s="219"/>
      <c r="R282" s="220">
        <f>SUM(R283:R296)</f>
        <v>0</v>
      </c>
      <c r="S282" s="219"/>
      <c r="T282" s="221">
        <f>SUM(T283:T296)</f>
        <v>0.14849999999999999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22" t="s">
        <v>90</v>
      </c>
      <c r="AT282" s="223" t="s">
        <v>78</v>
      </c>
      <c r="AU282" s="223" t="s">
        <v>86</v>
      </c>
      <c r="AY282" s="222" t="s">
        <v>134</v>
      </c>
      <c r="BK282" s="224">
        <f>SUM(BK283:BK296)</f>
        <v>0</v>
      </c>
    </row>
    <row r="283" s="2" customFormat="1" ht="24.15" customHeight="1">
      <c r="A283" s="39"/>
      <c r="B283" s="40"/>
      <c r="C283" s="227" t="s">
        <v>420</v>
      </c>
      <c r="D283" s="227" t="s">
        <v>137</v>
      </c>
      <c r="E283" s="228" t="s">
        <v>421</v>
      </c>
      <c r="F283" s="229" t="s">
        <v>422</v>
      </c>
      <c r="G283" s="230" t="s">
        <v>220</v>
      </c>
      <c r="H283" s="231">
        <v>205</v>
      </c>
      <c r="I283" s="232"/>
      <c r="J283" s="233">
        <f>ROUND(I283*H283,2)</f>
        <v>0</v>
      </c>
      <c r="K283" s="229" t="s">
        <v>221</v>
      </c>
      <c r="L283" s="45"/>
      <c r="M283" s="234" t="s">
        <v>1</v>
      </c>
      <c r="N283" s="235" t="s">
        <v>45</v>
      </c>
      <c r="O283" s="92"/>
      <c r="P283" s="236">
        <f>O283*H283</f>
        <v>0</v>
      </c>
      <c r="Q283" s="236">
        <v>0</v>
      </c>
      <c r="R283" s="236">
        <f>Q283*H283</f>
        <v>0</v>
      </c>
      <c r="S283" s="236">
        <v>0.00066</v>
      </c>
      <c r="T283" s="237">
        <f>S283*H283</f>
        <v>0.1353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8" t="s">
        <v>320</v>
      </c>
      <c r="AT283" s="238" t="s">
        <v>137</v>
      </c>
      <c r="AU283" s="238" t="s">
        <v>90</v>
      </c>
      <c r="AY283" s="18" t="s">
        <v>134</v>
      </c>
      <c r="BE283" s="239">
        <f>IF(N283="základní",J283,0)</f>
        <v>0</v>
      </c>
      <c r="BF283" s="239">
        <f>IF(N283="snížená",J283,0)</f>
        <v>0</v>
      </c>
      <c r="BG283" s="239">
        <f>IF(N283="zákl. přenesená",J283,0)</f>
        <v>0</v>
      </c>
      <c r="BH283" s="239">
        <f>IF(N283="sníž. přenesená",J283,0)</f>
        <v>0</v>
      </c>
      <c r="BI283" s="239">
        <f>IF(N283="nulová",J283,0)</f>
        <v>0</v>
      </c>
      <c r="BJ283" s="18" t="s">
        <v>90</v>
      </c>
      <c r="BK283" s="239">
        <f>ROUND(I283*H283,2)</f>
        <v>0</v>
      </c>
      <c r="BL283" s="18" t="s">
        <v>320</v>
      </c>
      <c r="BM283" s="238" t="s">
        <v>423</v>
      </c>
    </row>
    <row r="284" s="2" customFormat="1">
      <c r="A284" s="39"/>
      <c r="B284" s="40"/>
      <c r="C284" s="41"/>
      <c r="D284" s="240" t="s">
        <v>142</v>
      </c>
      <c r="E284" s="41"/>
      <c r="F284" s="241" t="s">
        <v>424</v>
      </c>
      <c r="G284" s="41"/>
      <c r="H284" s="41"/>
      <c r="I284" s="242"/>
      <c r="J284" s="41"/>
      <c r="K284" s="41"/>
      <c r="L284" s="45"/>
      <c r="M284" s="243"/>
      <c r="N284" s="244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142</v>
      </c>
      <c r="AU284" s="18" t="s">
        <v>90</v>
      </c>
    </row>
    <row r="285" s="2" customFormat="1">
      <c r="A285" s="39"/>
      <c r="B285" s="40"/>
      <c r="C285" s="41"/>
      <c r="D285" s="249" t="s">
        <v>224</v>
      </c>
      <c r="E285" s="41"/>
      <c r="F285" s="250" t="s">
        <v>425</v>
      </c>
      <c r="G285" s="41"/>
      <c r="H285" s="41"/>
      <c r="I285" s="242"/>
      <c r="J285" s="41"/>
      <c r="K285" s="41"/>
      <c r="L285" s="45"/>
      <c r="M285" s="243"/>
      <c r="N285" s="244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224</v>
      </c>
      <c r="AU285" s="18" t="s">
        <v>90</v>
      </c>
    </row>
    <row r="286" s="13" customFormat="1">
      <c r="A286" s="13"/>
      <c r="B286" s="251"/>
      <c r="C286" s="252"/>
      <c r="D286" s="240" t="s">
        <v>236</v>
      </c>
      <c r="E286" s="253" t="s">
        <v>1</v>
      </c>
      <c r="F286" s="254" t="s">
        <v>426</v>
      </c>
      <c r="G286" s="252"/>
      <c r="H286" s="253" t="s">
        <v>1</v>
      </c>
      <c r="I286" s="255"/>
      <c r="J286" s="252"/>
      <c r="K286" s="252"/>
      <c r="L286" s="256"/>
      <c r="M286" s="257"/>
      <c r="N286" s="258"/>
      <c r="O286" s="258"/>
      <c r="P286" s="258"/>
      <c r="Q286" s="258"/>
      <c r="R286" s="258"/>
      <c r="S286" s="258"/>
      <c r="T286" s="25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60" t="s">
        <v>236</v>
      </c>
      <c r="AU286" s="260" t="s">
        <v>90</v>
      </c>
      <c r="AV286" s="13" t="s">
        <v>86</v>
      </c>
      <c r="AW286" s="13" t="s">
        <v>35</v>
      </c>
      <c r="AX286" s="13" t="s">
        <v>79</v>
      </c>
      <c r="AY286" s="260" t="s">
        <v>134</v>
      </c>
    </row>
    <row r="287" s="13" customFormat="1">
      <c r="A287" s="13"/>
      <c r="B287" s="251"/>
      <c r="C287" s="252"/>
      <c r="D287" s="240" t="s">
        <v>236</v>
      </c>
      <c r="E287" s="253" t="s">
        <v>1</v>
      </c>
      <c r="F287" s="254" t="s">
        <v>427</v>
      </c>
      <c r="G287" s="252"/>
      <c r="H287" s="253" t="s">
        <v>1</v>
      </c>
      <c r="I287" s="255"/>
      <c r="J287" s="252"/>
      <c r="K287" s="252"/>
      <c r="L287" s="256"/>
      <c r="M287" s="257"/>
      <c r="N287" s="258"/>
      <c r="O287" s="258"/>
      <c r="P287" s="258"/>
      <c r="Q287" s="258"/>
      <c r="R287" s="258"/>
      <c r="S287" s="258"/>
      <c r="T287" s="25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60" t="s">
        <v>236</v>
      </c>
      <c r="AU287" s="260" t="s">
        <v>90</v>
      </c>
      <c r="AV287" s="13" t="s">
        <v>86</v>
      </c>
      <c r="AW287" s="13" t="s">
        <v>35</v>
      </c>
      <c r="AX287" s="13" t="s">
        <v>79</v>
      </c>
      <c r="AY287" s="260" t="s">
        <v>134</v>
      </c>
    </row>
    <row r="288" s="14" customFormat="1">
      <c r="A288" s="14"/>
      <c r="B288" s="261"/>
      <c r="C288" s="262"/>
      <c r="D288" s="240" t="s">
        <v>236</v>
      </c>
      <c r="E288" s="263" t="s">
        <v>1</v>
      </c>
      <c r="F288" s="264" t="s">
        <v>428</v>
      </c>
      <c r="G288" s="262"/>
      <c r="H288" s="265">
        <v>205</v>
      </c>
      <c r="I288" s="266"/>
      <c r="J288" s="262"/>
      <c r="K288" s="262"/>
      <c r="L288" s="267"/>
      <c r="M288" s="268"/>
      <c r="N288" s="269"/>
      <c r="O288" s="269"/>
      <c r="P288" s="269"/>
      <c r="Q288" s="269"/>
      <c r="R288" s="269"/>
      <c r="S288" s="269"/>
      <c r="T288" s="27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71" t="s">
        <v>236</v>
      </c>
      <c r="AU288" s="271" t="s">
        <v>90</v>
      </c>
      <c r="AV288" s="14" t="s">
        <v>90</v>
      </c>
      <c r="AW288" s="14" t="s">
        <v>35</v>
      </c>
      <c r="AX288" s="14" t="s">
        <v>79</v>
      </c>
      <c r="AY288" s="271" t="s">
        <v>134</v>
      </c>
    </row>
    <row r="289" s="15" customFormat="1">
      <c r="A289" s="15"/>
      <c r="B289" s="272"/>
      <c r="C289" s="273"/>
      <c r="D289" s="240" t="s">
        <v>236</v>
      </c>
      <c r="E289" s="274" t="s">
        <v>1</v>
      </c>
      <c r="F289" s="275" t="s">
        <v>240</v>
      </c>
      <c r="G289" s="273"/>
      <c r="H289" s="276">
        <v>205</v>
      </c>
      <c r="I289" s="277"/>
      <c r="J289" s="273"/>
      <c r="K289" s="273"/>
      <c r="L289" s="278"/>
      <c r="M289" s="279"/>
      <c r="N289" s="280"/>
      <c r="O289" s="280"/>
      <c r="P289" s="280"/>
      <c r="Q289" s="280"/>
      <c r="R289" s="280"/>
      <c r="S289" s="280"/>
      <c r="T289" s="28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82" t="s">
        <v>236</v>
      </c>
      <c r="AU289" s="282" t="s">
        <v>90</v>
      </c>
      <c r="AV289" s="15" t="s">
        <v>133</v>
      </c>
      <c r="AW289" s="15" t="s">
        <v>35</v>
      </c>
      <c r="AX289" s="15" t="s">
        <v>86</v>
      </c>
      <c r="AY289" s="282" t="s">
        <v>134</v>
      </c>
    </row>
    <row r="290" s="2" customFormat="1" ht="24.15" customHeight="1">
      <c r="A290" s="39"/>
      <c r="B290" s="40"/>
      <c r="C290" s="227" t="s">
        <v>429</v>
      </c>
      <c r="D290" s="227" t="s">
        <v>137</v>
      </c>
      <c r="E290" s="228" t="s">
        <v>430</v>
      </c>
      <c r="F290" s="229" t="s">
        <v>431</v>
      </c>
      <c r="G290" s="230" t="s">
        <v>220</v>
      </c>
      <c r="H290" s="231">
        <v>20</v>
      </c>
      <c r="I290" s="232"/>
      <c r="J290" s="233">
        <f>ROUND(I290*H290,2)</f>
        <v>0</v>
      </c>
      <c r="K290" s="229" t="s">
        <v>221</v>
      </c>
      <c r="L290" s="45"/>
      <c r="M290" s="234" t="s">
        <v>1</v>
      </c>
      <c r="N290" s="235" t="s">
        <v>45</v>
      </c>
      <c r="O290" s="92"/>
      <c r="P290" s="236">
        <f>O290*H290</f>
        <v>0</v>
      </c>
      <c r="Q290" s="236">
        <v>0</v>
      </c>
      <c r="R290" s="236">
        <f>Q290*H290</f>
        <v>0</v>
      </c>
      <c r="S290" s="236">
        <v>0.00066</v>
      </c>
      <c r="T290" s="237">
        <f>S290*H290</f>
        <v>0.0132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8" t="s">
        <v>320</v>
      </c>
      <c r="AT290" s="238" t="s">
        <v>137</v>
      </c>
      <c r="AU290" s="238" t="s">
        <v>90</v>
      </c>
      <c r="AY290" s="18" t="s">
        <v>134</v>
      </c>
      <c r="BE290" s="239">
        <f>IF(N290="základní",J290,0)</f>
        <v>0</v>
      </c>
      <c r="BF290" s="239">
        <f>IF(N290="snížená",J290,0)</f>
        <v>0</v>
      </c>
      <c r="BG290" s="239">
        <f>IF(N290="zákl. přenesená",J290,0)</f>
        <v>0</v>
      </c>
      <c r="BH290" s="239">
        <f>IF(N290="sníž. přenesená",J290,0)</f>
        <v>0</v>
      </c>
      <c r="BI290" s="239">
        <f>IF(N290="nulová",J290,0)</f>
        <v>0</v>
      </c>
      <c r="BJ290" s="18" t="s">
        <v>90</v>
      </c>
      <c r="BK290" s="239">
        <f>ROUND(I290*H290,2)</f>
        <v>0</v>
      </c>
      <c r="BL290" s="18" t="s">
        <v>320</v>
      </c>
      <c r="BM290" s="238" t="s">
        <v>432</v>
      </c>
    </row>
    <row r="291" s="2" customFormat="1">
      <c r="A291" s="39"/>
      <c r="B291" s="40"/>
      <c r="C291" s="41"/>
      <c r="D291" s="240" t="s">
        <v>142</v>
      </c>
      <c r="E291" s="41"/>
      <c r="F291" s="241" t="s">
        <v>433</v>
      </c>
      <c r="G291" s="41"/>
      <c r="H291" s="41"/>
      <c r="I291" s="242"/>
      <c r="J291" s="41"/>
      <c r="K291" s="41"/>
      <c r="L291" s="45"/>
      <c r="M291" s="243"/>
      <c r="N291" s="244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142</v>
      </c>
      <c r="AU291" s="18" t="s">
        <v>90</v>
      </c>
    </row>
    <row r="292" s="2" customFormat="1">
      <c r="A292" s="39"/>
      <c r="B292" s="40"/>
      <c r="C292" s="41"/>
      <c r="D292" s="249" t="s">
        <v>224</v>
      </c>
      <c r="E292" s="41"/>
      <c r="F292" s="250" t="s">
        <v>434</v>
      </c>
      <c r="G292" s="41"/>
      <c r="H292" s="41"/>
      <c r="I292" s="242"/>
      <c r="J292" s="41"/>
      <c r="K292" s="41"/>
      <c r="L292" s="45"/>
      <c r="M292" s="243"/>
      <c r="N292" s="244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224</v>
      </c>
      <c r="AU292" s="18" t="s">
        <v>90</v>
      </c>
    </row>
    <row r="293" s="13" customFormat="1">
      <c r="A293" s="13"/>
      <c r="B293" s="251"/>
      <c r="C293" s="252"/>
      <c r="D293" s="240" t="s">
        <v>236</v>
      </c>
      <c r="E293" s="253" t="s">
        <v>1</v>
      </c>
      <c r="F293" s="254" t="s">
        <v>426</v>
      </c>
      <c r="G293" s="252"/>
      <c r="H293" s="253" t="s">
        <v>1</v>
      </c>
      <c r="I293" s="255"/>
      <c r="J293" s="252"/>
      <c r="K293" s="252"/>
      <c r="L293" s="256"/>
      <c r="M293" s="257"/>
      <c r="N293" s="258"/>
      <c r="O293" s="258"/>
      <c r="P293" s="258"/>
      <c r="Q293" s="258"/>
      <c r="R293" s="258"/>
      <c r="S293" s="258"/>
      <c r="T293" s="25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0" t="s">
        <v>236</v>
      </c>
      <c r="AU293" s="260" t="s">
        <v>90</v>
      </c>
      <c r="AV293" s="13" t="s">
        <v>86</v>
      </c>
      <c r="AW293" s="13" t="s">
        <v>35</v>
      </c>
      <c r="AX293" s="13" t="s">
        <v>79</v>
      </c>
      <c r="AY293" s="260" t="s">
        <v>134</v>
      </c>
    </row>
    <row r="294" s="13" customFormat="1">
      <c r="A294" s="13"/>
      <c r="B294" s="251"/>
      <c r="C294" s="252"/>
      <c r="D294" s="240" t="s">
        <v>236</v>
      </c>
      <c r="E294" s="253" t="s">
        <v>1</v>
      </c>
      <c r="F294" s="254" t="s">
        <v>435</v>
      </c>
      <c r="G294" s="252"/>
      <c r="H294" s="253" t="s">
        <v>1</v>
      </c>
      <c r="I294" s="255"/>
      <c r="J294" s="252"/>
      <c r="K294" s="252"/>
      <c r="L294" s="256"/>
      <c r="M294" s="257"/>
      <c r="N294" s="258"/>
      <c r="O294" s="258"/>
      <c r="P294" s="258"/>
      <c r="Q294" s="258"/>
      <c r="R294" s="258"/>
      <c r="S294" s="258"/>
      <c r="T294" s="25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60" t="s">
        <v>236</v>
      </c>
      <c r="AU294" s="260" t="s">
        <v>90</v>
      </c>
      <c r="AV294" s="13" t="s">
        <v>86</v>
      </c>
      <c r="AW294" s="13" t="s">
        <v>35</v>
      </c>
      <c r="AX294" s="13" t="s">
        <v>79</v>
      </c>
      <c r="AY294" s="260" t="s">
        <v>134</v>
      </c>
    </row>
    <row r="295" s="14" customFormat="1">
      <c r="A295" s="14"/>
      <c r="B295" s="261"/>
      <c r="C295" s="262"/>
      <c r="D295" s="240" t="s">
        <v>236</v>
      </c>
      <c r="E295" s="263" t="s">
        <v>1</v>
      </c>
      <c r="F295" s="264" t="s">
        <v>353</v>
      </c>
      <c r="G295" s="262"/>
      <c r="H295" s="265">
        <v>20</v>
      </c>
      <c r="I295" s="266"/>
      <c r="J295" s="262"/>
      <c r="K295" s="262"/>
      <c r="L295" s="267"/>
      <c r="M295" s="268"/>
      <c r="N295" s="269"/>
      <c r="O295" s="269"/>
      <c r="P295" s="269"/>
      <c r="Q295" s="269"/>
      <c r="R295" s="269"/>
      <c r="S295" s="269"/>
      <c r="T295" s="27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71" t="s">
        <v>236</v>
      </c>
      <c r="AU295" s="271" t="s">
        <v>90</v>
      </c>
      <c r="AV295" s="14" t="s">
        <v>90</v>
      </c>
      <c r="AW295" s="14" t="s">
        <v>35</v>
      </c>
      <c r="AX295" s="14" t="s">
        <v>79</v>
      </c>
      <c r="AY295" s="271" t="s">
        <v>134</v>
      </c>
    </row>
    <row r="296" s="15" customFormat="1">
      <c r="A296" s="15"/>
      <c r="B296" s="272"/>
      <c r="C296" s="273"/>
      <c r="D296" s="240" t="s">
        <v>236</v>
      </c>
      <c r="E296" s="274" t="s">
        <v>1</v>
      </c>
      <c r="F296" s="275" t="s">
        <v>240</v>
      </c>
      <c r="G296" s="273"/>
      <c r="H296" s="276">
        <v>20</v>
      </c>
      <c r="I296" s="277"/>
      <c r="J296" s="273"/>
      <c r="K296" s="273"/>
      <c r="L296" s="278"/>
      <c r="M296" s="279"/>
      <c r="N296" s="280"/>
      <c r="O296" s="280"/>
      <c r="P296" s="280"/>
      <c r="Q296" s="280"/>
      <c r="R296" s="280"/>
      <c r="S296" s="280"/>
      <c r="T296" s="281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82" t="s">
        <v>236</v>
      </c>
      <c r="AU296" s="282" t="s">
        <v>90</v>
      </c>
      <c r="AV296" s="15" t="s">
        <v>133</v>
      </c>
      <c r="AW296" s="15" t="s">
        <v>35</v>
      </c>
      <c r="AX296" s="15" t="s">
        <v>86</v>
      </c>
      <c r="AY296" s="282" t="s">
        <v>134</v>
      </c>
    </row>
    <row r="297" s="12" customFormat="1" ht="22.8" customHeight="1">
      <c r="A297" s="12"/>
      <c r="B297" s="211"/>
      <c r="C297" s="212"/>
      <c r="D297" s="213" t="s">
        <v>78</v>
      </c>
      <c r="E297" s="225" t="s">
        <v>436</v>
      </c>
      <c r="F297" s="225" t="s">
        <v>437</v>
      </c>
      <c r="G297" s="212"/>
      <c r="H297" s="212"/>
      <c r="I297" s="215"/>
      <c r="J297" s="226">
        <f>BK297</f>
        <v>0</v>
      </c>
      <c r="K297" s="212"/>
      <c r="L297" s="217"/>
      <c r="M297" s="218"/>
      <c r="N297" s="219"/>
      <c r="O297" s="219"/>
      <c r="P297" s="220">
        <f>P298</f>
        <v>0</v>
      </c>
      <c r="Q297" s="219"/>
      <c r="R297" s="220">
        <f>R298</f>
        <v>0</v>
      </c>
      <c r="S297" s="219"/>
      <c r="T297" s="221">
        <f>T298</f>
        <v>0.016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22" t="s">
        <v>90</v>
      </c>
      <c r="AT297" s="223" t="s">
        <v>78</v>
      </c>
      <c r="AU297" s="223" t="s">
        <v>86</v>
      </c>
      <c r="AY297" s="222" t="s">
        <v>134</v>
      </c>
      <c r="BK297" s="224">
        <f>BK298</f>
        <v>0</v>
      </c>
    </row>
    <row r="298" s="2" customFormat="1" ht="16.5" customHeight="1">
      <c r="A298" s="39"/>
      <c r="B298" s="40"/>
      <c r="C298" s="227" t="s">
        <v>438</v>
      </c>
      <c r="D298" s="227" t="s">
        <v>137</v>
      </c>
      <c r="E298" s="228" t="s">
        <v>439</v>
      </c>
      <c r="F298" s="229" t="s">
        <v>440</v>
      </c>
      <c r="G298" s="230" t="s">
        <v>283</v>
      </c>
      <c r="H298" s="231">
        <v>1</v>
      </c>
      <c r="I298" s="232"/>
      <c r="J298" s="233">
        <f>ROUND(I298*H298,2)</f>
        <v>0</v>
      </c>
      <c r="K298" s="229" t="s">
        <v>1</v>
      </c>
      <c r="L298" s="45"/>
      <c r="M298" s="234" t="s">
        <v>1</v>
      </c>
      <c r="N298" s="235" t="s">
        <v>45</v>
      </c>
      <c r="O298" s="92"/>
      <c r="P298" s="236">
        <f>O298*H298</f>
        <v>0</v>
      </c>
      <c r="Q298" s="236">
        <v>0</v>
      </c>
      <c r="R298" s="236">
        <f>Q298*H298</f>
        <v>0</v>
      </c>
      <c r="S298" s="236">
        <v>0.016</v>
      </c>
      <c r="T298" s="237">
        <f>S298*H298</f>
        <v>0.016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8" t="s">
        <v>320</v>
      </c>
      <c r="AT298" s="238" t="s">
        <v>137</v>
      </c>
      <c r="AU298" s="238" t="s">
        <v>90</v>
      </c>
      <c r="AY298" s="18" t="s">
        <v>134</v>
      </c>
      <c r="BE298" s="239">
        <f>IF(N298="základní",J298,0)</f>
        <v>0</v>
      </c>
      <c r="BF298" s="239">
        <f>IF(N298="snížená",J298,0)</f>
        <v>0</v>
      </c>
      <c r="BG298" s="239">
        <f>IF(N298="zákl. přenesená",J298,0)</f>
        <v>0</v>
      </c>
      <c r="BH298" s="239">
        <f>IF(N298="sníž. přenesená",J298,0)</f>
        <v>0</v>
      </c>
      <c r="BI298" s="239">
        <f>IF(N298="nulová",J298,0)</f>
        <v>0</v>
      </c>
      <c r="BJ298" s="18" t="s">
        <v>90</v>
      </c>
      <c r="BK298" s="239">
        <f>ROUND(I298*H298,2)</f>
        <v>0</v>
      </c>
      <c r="BL298" s="18" t="s">
        <v>320</v>
      </c>
      <c r="BM298" s="238" t="s">
        <v>441</v>
      </c>
    </row>
    <row r="299" s="12" customFormat="1" ht="22.8" customHeight="1">
      <c r="A299" s="12"/>
      <c r="B299" s="211"/>
      <c r="C299" s="212"/>
      <c r="D299" s="213" t="s">
        <v>78</v>
      </c>
      <c r="E299" s="225" t="s">
        <v>442</v>
      </c>
      <c r="F299" s="225" t="s">
        <v>443</v>
      </c>
      <c r="G299" s="212"/>
      <c r="H299" s="212"/>
      <c r="I299" s="215"/>
      <c r="J299" s="226">
        <f>BK299</f>
        <v>0</v>
      </c>
      <c r="K299" s="212"/>
      <c r="L299" s="217"/>
      <c r="M299" s="218"/>
      <c r="N299" s="219"/>
      <c r="O299" s="219"/>
      <c r="P299" s="220">
        <f>SUM(P300:P378)</f>
        <v>0</v>
      </c>
      <c r="Q299" s="219"/>
      <c r="R299" s="220">
        <f>SUM(R300:R378)</f>
        <v>0</v>
      </c>
      <c r="S299" s="219"/>
      <c r="T299" s="221">
        <f>SUM(T300:T378)</f>
        <v>18.726839999999999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22" t="s">
        <v>90</v>
      </c>
      <c r="AT299" s="223" t="s">
        <v>78</v>
      </c>
      <c r="AU299" s="223" t="s">
        <v>86</v>
      </c>
      <c r="AY299" s="222" t="s">
        <v>134</v>
      </c>
      <c r="BK299" s="224">
        <f>SUM(BK300:BK378)</f>
        <v>0</v>
      </c>
    </row>
    <row r="300" s="2" customFormat="1" ht="16.5" customHeight="1">
      <c r="A300" s="39"/>
      <c r="B300" s="40"/>
      <c r="C300" s="227" t="s">
        <v>444</v>
      </c>
      <c r="D300" s="227" t="s">
        <v>137</v>
      </c>
      <c r="E300" s="228" t="s">
        <v>445</v>
      </c>
      <c r="F300" s="229" t="s">
        <v>446</v>
      </c>
      <c r="G300" s="230" t="s">
        <v>283</v>
      </c>
      <c r="H300" s="231">
        <v>60</v>
      </c>
      <c r="I300" s="232"/>
      <c r="J300" s="233">
        <f>ROUND(I300*H300,2)</f>
        <v>0</v>
      </c>
      <c r="K300" s="229" t="s">
        <v>221</v>
      </c>
      <c r="L300" s="45"/>
      <c r="M300" s="234" t="s">
        <v>1</v>
      </c>
      <c r="N300" s="235" t="s">
        <v>45</v>
      </c>
      <c r="O300" s="92"/>
      <c r="P300" s="236">
        <f>O300*H300</f>
        <v>0</v>
      </c>
      <c r="Q300" s="236">
        <v>0</v>
      </c>
      <c r="R300" s="236">
        <f>Q300*H300</f>
        <v>0</v>
      </c>
      <c r="S300" s="236">
        <v>0.0050000000000000001</v>
      </c>
      <c r="T300" s="237">
        <f>S300*H300</f>
        <v>0.29999999999999999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8" t="s">
        <v>320</v>
      </c>
      <c r="AT300" s="238" t="s">
        <v>137</v>
      </c>
      <c r="AU300" s="238" t="s">
        <v>90</v>
      </c>
      <c r="AY300" s="18" t="s">
        <v>134</v>
      </c>
      <c r="BE300" s="239">
        <f>IF(N300="základní",J300,0)</f>
        <v>0</v>
      </c>
      <c r="BF300" s="239">
        <f>IF(N300="snížená",J300,0)</f>
        <v>0</v>
      </c>
      <c r="BG300" s="239">
        <f>IF(N300="zákl. přenesená",J300,0)</f>
        <v>0</v>
      </c>
      <c r="BH300" s="239">
        <f>IF(N300="sníž. přenesená",J300,0)</f>
        <v>0</v>
      </c>
      <c r="BI300" s="239">
        <f>IF(N300="nulová",J300,0)</f>
        <v>0</v>
      </c>
      <c r="BJ300" s="18" t="s">
        <v>90</v>
      </c>
      <c r="BK300" s="239">
        <f>ROUND(I300*H300,2)</f>
        <v>0</v>
      </c>
      <c r="BL300" s="18" t="s">
        <v>320</v>
      </c>
      <c r="BM300" s="238" t="s">
        <v>447</v>
      </c>
    </row>
    <row r="301" s="2" customFormat="1">
      <c r="A301" s="39"/>
      <c r="B301" s="40"/>
      <c r="C301" s="41"/>
      <c r="D301" s="240" t="s">
        <v>142</v>
      </c>
      <c r="E301" s="41"/>
      <c r="F301" s="241" t="s">
        <v>446</v>
      </c>
      <c r="G301" s="41"/>
      <c r="H301" s="41"/>
      <c r="I301" s="242"/>
      <c r="J301" s="41"/>
      <c r="K301" s="41"/>
      <c r="L301" s="45"/>
      <c r="M301" s="243"/>
      <c r="N301" s="244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142</v>
      </c>
      <c r="AU301" s="18" t="s">
        <v>90</v>
      </c>
    </row>
    <row r="302" s="2" customFormat="1">
      <c r="A302" s="39"/>
      <c r="B302" s="40"/>
      <c r="C302" s="41"/>
      <c r="D302" s="249" t="s">
        <v>224</v>
      </c>
      <c r="E302" s="41"/>
      <c r="F302" s="250" t="s">
        <v>448</v>
      </c>
      <c r="G302" s="41"/>
      <c r="H302" s="41"/>
      <c r="I302" s="242"/>
      <c r="J302" s="41"/>
      <c r="K302" s="41"/>
      <c r="L302" s="45"/>
      <c r="M302" s="243"/>
      <c r="N302" s="244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224</v>
      </c>
      <c r="AU302" s="18" t="s">
        <v>90</v>
      </c>
    </row>
    <row r="303" s="13" customFormat="1">
      <c r="A303" s="13"/>
      <c r="B303" s="251"/>
      <c r="C303" s="252"/>
      <c r="D303" s="240" t="s">
        <v>236</v>
      </c>
      <c r="E303" s="253" t="s">
        <v>1</v>
      </c>
      <c r="F303" s="254" t="s">
        <v>449</v>
      </c>
      <c r="G303" s="252"/>
      <c r="H303" s="253" t="s">
        <v>1</v>
      </c>
      <c r="I303" s="255"/>
      <c r="J303" s="252"/>
      <c r="K303" s="252"/>
      <c r="L303" s="256"/>
      <c r="M303" s="257"/>
      <c r="N303" s="258"/>
      <c r="O303" s="258"/>
      <c r="P303" s="258"/>
      <c r="Q303" s="258"/>
      <c r="R303" s="258"/>
      <c r="S303" s="258"/>
      <c r="T303" s="25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60" t="s">
        <v>236</v>
      </c>
      <c r="AU303" s="260" t="s">
        <v>90</v>
      </c>
      <c r="AV303" s="13" t="s">
        <v>86</v>
      </c>
      <c r="AW303" s="13" t="s">
        <v>35</v>
      </c>
      <c r="AX303" s="13" t="s">
        <v>79</v>
      </c>
      <c r="AY303" s="260" t="s">
        <v>134</v>
      </c>
    </row>
    <row r="304" s="14" customFormat="1">
      <c r="A304" s="14"/>
      <c r="B304" s="261"/>
      <c r="C304" s="262"/>
      <c r="D304" s="240" t="s">
        <v>236</v>
      </c>
      <c r="E304" s="263" t="s">
        <v>1</v>
      </c>
      <c r="F304" s="264" t="s">
        <v>450</v>
      </c>
      <c r="G304" s="262"/>
      <c r="H304" s="265">
        <v>60</v>
      </c>
      <c r="I304" s="266"/>
      <c r="J304" s="262"/>
      <c r="K304" s="262"/>
      <c r="L304" s="267"/>
      <c r="M304" s="268"/>
      <c r="N304" s="269"/>
      <c r="O304" s="269"/>
      <c r="P304" s="269"/>
      <c r="Q304" s="269"/>
      <c r="R304" s="269"/>
      <c r="S304" s="269"/>
      <c r="T304" s="27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71" t="s">
        <v>236</v>
      </c>
      <c r="AU304" s="271" t="s">
        <v>90</v>
      </c>
      <c r="AV304" s="14" t="s">
        <v>90</v>
      </c>
      <c r="AW304" s="14" t="s">
        <v>35</v>
      </c>
      <c r="AX304" s="14" t="s">
        <v>79</v>
      </c>
      <c r="AY304" s="271" t="s">
        <v>134</v>
      </c>
    </row>
    <row r="305" s="15" customFormat="1">
      <c r="A305" s="15"/>
      <c r="B305" s="272"/>
      <c r="C305" s="273"/>
      <c r="D305" s="240" t="s">
        <v>236</v>
      </c>
      <c r="E305" s="274" t="s">
        <v>1</v>
      </c>
      <c r="F305" s="275" t="s">
        <v>240</v>
      </c>
      <c r="G305" s="273"/>
      <c r="H305" s="276">
        <v>60</v>
      </c>
      <c r="I305" s="277"/>
      <c r="J305" s="273"/>
      <c r="K305" s="273"/>
      <c r="L305" s="278"/>
      <c r="M305" s="279"/>
      <c r="N305" s="280"/>
      <c r="O305" s="280"/>
      <c r="P305" s="280"/>
      <c r="Q305" s="280"/>
      <c r="R305" s="280"/>
      <c r="S305" s="280"/>
      <c r="T305" s="281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82" t="s">
        <v>236</v>
      </c>
      <c r="AU305" s="282" t="s">
        <v>90</v>
      </c>
      <c r="AV305" s="15" t="s">
        <v>133</v>
      </c>
      <c r="AW305" s="15" t="s">
        <v>35</v>
      </c>
      <c r="AX305" s="15" t="s">
        <v>86</v>
      </c>
      <c r="AY305" s="282" t="s">
        <v>134</v>
      </c>
    </row>
    <row r="306" s="2" customFormat="1" ht="24.15" customHeight="1">
      <c r="A306" s="39"/>
      <c r="B306" s="40"/>
      <c r="C306" s="227" t="s">
        <v>451</v>
      </c>
      <c r="D306" s="227" t="s">
        <v>137</v>
      </c>
      <c r="E306" s="228" t="s">
        <v>452</v>
      </c>
      <c r="F306" s="229" t="s">
        <v>453</v>
      </c>
      <c r="G306" s="230" t="s">
        <v>270</v>
      </c>
      <c r="H306" s="231">
        <v>359.39999999999998</v>
      </c>
      <c r="I306" s="232"/>
      <c r="J306" s="233">
        <f>ROUND(I306*H306,2)</f>
        <v>0</v>
      </c>
      <c r="K306" s="229" t="s">
        <v>221</v>
      </c>
      <c r="L306" s="45"/>
      <c r="M306" s="234" t="s">
        <v>1</v>
      </c>
      <c r="N306" s="235" t="s">
        <v>45</v>
      </c>
      <c r="O306" s="92"/>
      <c r="P306" s="236">
        <f>O306*H306</f>
        <v>0</v>
      </c>
      <c r="Q306" s="236">
        <v>0</v>
      </c>
      <c r="R306" s="236">
        <f>Q306*H306</f>
        <v>0</v>
      </c>
      <c r="S306" s="236">
        <v>0.0080000000000000002</v>
      </c>
      <c r="T306" s="237">
        <f>S306*H306</f>
        <v>2.8752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8" t="s">
        <v>320</v>
      </c>
      <c r="AT306" s="238" t="s">
        <v>137</v>
      </c>
      <c r="AU306" s="238" t="s">
        <v>90</v>
      </c>
      <c r="AY306" s="18" t="s">
        <v>134</v>
      </c>
      <c r="BE306" s="239">
        <f>IF(N306="základní",J306,0)</f>
        <v>0</v>
      </c>
      <c r="BF306" s="239">
        <f>IF(N306="snížená",J306,0)</f>
        <v>0</v>
      </c>
      <c r="BG306" s="239">
        <f>IF(N306="zákl. přenesená",J306,0)</f>
        <v>0</v>
      </c>
      <c r="BH306" s="239">
        <f>IF(N306="sníž. přenesená",J306,0)</f>
        <v>0</v>
      </c>
      <c r="BI306" s="239">
        <f>IF(N306="nulová",J306,0)</f>
        <v>0</v>
      </c>
      <c r="BJ306" s="18" t="s">
        <v>90</v>
      </c>
      <c r="BK306" s="239">
        <f>ROUND(I306*H306,2)</f>
        <v>0</v>
      </c>
      <c r="BL306" s="18" t="s">
        <v>320</v>
      </c>
      <c r="BM306" s="238" t="s">
        <v>454</v>
      </c>
    </row>
    <row r="307" s="2" customFormat="1">
      <c r="A307" s="39"/>
      <c r="B307" s="40"/>
      <c r="C307" s="41"/>
      <c r="D307" s="240" t="s">
        <v>142</v>
      </c>
      <c r="E307" s="41"/>
      <c r="F307" s="241" t="s">
        <v>455</v>
      </c>
      <c r="G307" s="41"/>
      <c r="H307" s="41"/>
      <c r="I307" s="242"/>
      <c r="J307" s="41"/>
      <c r="K307" s="41"/>
      <c r="L307" s="45"/>
      <c r="M307" s="243"/>
      <c r="N307" s="244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142</v>
      </c>
      <c r="AU307" s="18" t="s">
        <v>90</v>
      </c>
    </row>
    <row r="308" s="2" customFormat="1">
      <c r="A308" s="39"/>
      <c r="B308" s="40"/>
      <c r="C308" s="41"/>
      <c r="D308" s="249" t="s">
        <v>224</v>
      </c>
      <c r="E308" s="41"/>
      <c r="F308" s="250" t="s">
        <v>456</v>
      </c>
      <c r="G308" s="41"/>
      <c r="H308" s="41"/>
      <c r="I308" s="242"/>
      <c r="J308" s="41"/>
      <c r="K308" s="41"/>
      <c r="L308" s="45"/>
      <c r="M308" s="243"/>
      <c r="N308" s="244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224</v>
      </c>
      <c r="AU308" s="18" t="s">
        <v>90</v>
      </c>
    </row>
    <row r="309" s="13" customFormat="1">
      <c r="A309" s="13"/>
      <c r="B309" s="251"/>
      <c r="C309" s="252"/>
      <c r="D309" s="240" t="s">
        <v>236</v>
      </c>
      <c r="E309" s="253" t="s">
        <v>1</v>
      </c>
      <c r="F309" s="254" t="s">
        <v>237</v>
      </c>
      <c r="G309" s="252"/>
      <c r="H309" s="253" t="s">
        <v>1</v>
      </c>
      <c r="I309" s="255"/>
      <c r="J309" s="252"/>
      <c r="K309" s="252"/>
      <c r="L309" s="256"/>
      <c r="M309" s="257"/>
      <c r="N309" s="258"/>
      <c r="O309" s="258"/>
      <c r="P309" s="258"/>
      <c r="Q309" s="258"/>
      <c r="R309" s="258"/>
      <c r="S309" s="258"/>
      <c r="T309" s="25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60" t="s">
        <v>236</v>
      </c>
      <c r="AU309" s="260" t="s">
        <v>90</v>
      </c>
      <c r="AV309" s="13" t="s">
        <v>86</v>
      </c>
      <c r="AW309" s="13" t="s">
        <v>35</v>
      </c>
      <c r="AX309" s="13" t="s">
        <v>79</v>
      </c>
      <c r="AY309" s="260" t="s">
        <v>134</v>
      </c>
    </row>
    <row r="310" s="13" customFormat="1">
      <c r="A310" s="13"/>
      <c r="B310" s="251"/>
      <c r="C310" s="252"/>
      <c r="D310" s="240" t="s">
        <v>236</v>
      </c>
      <c r="E310" s="253" t="s">
        <v>1</v>
      </c>
      <c r="F310" s="254" t="s">
        <v>457</v>
      </c>
      <c r="G310" s="252"/>
      <c r="H310" s="253" t="s">
        <v>1</v>
      </c>
      <c r="I310" s="255"/>
      <c r="J310" s="252"/>
      <c r="K310" s="252"/>
      <c r="L310" s="256"/>
      <c r="M310" s="257"/>
      <c r="N310" s="258"/>
      <c r="O310" s="258"/>
      <c r="P310" s="258"/>
      <c r="Q310" s="258"/>
      <c r="R310" s="258"/>
      <c r="S310" s="258"/>
      <c r="T310" s="25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60" t="s">
        <v>236</v>
      </c>
      <c r="AU310" s="260" t="s">
        <v>90</v>
      </c>
      <c r="AV310" s="13" t="s">
        <v>86</v>
      </c>
      <c r="AW310" s="13" t="s">
        <v>35</v>
      </c>
      <c r="AX310" s="13" t="s">
        <v>79</v>
      </c>
      <c r="AY310" s="260" t="s">
        <v>134</v>
      </c>
    </row>
    <row r="311" s="14" customFormat="1">
      <c r="A311" s="14"/>
      <c r="B311" s="261"/>
      <c r="C311" s="262"/>
      <c r="D311" s="240" t="s">
        <v>236</v>
      </c>
      <c r="E311" s="263" t="s">
        <v>1</v>
      </c>
      <c r="F311" s="264" t="s">
        <v>458</v>
      </c>
      <c r="G311" s="262"/>
      <c r="H311" s="265">
        <v>68</v>
      </c>
      <c r="I311" s="266"/>
      <c r="J311" s="262"/>
      <c r="K311" s="262"/>
      <c r="L311" s="267"/>
      <c r="M311" s="268"/>
      <c r="N311" s="269"/>
      <c r="O311" s="269"/>
      <c r="P311" s="269"/>
      <c r="Q311" s="269"/>
      <c r="R311" s="269"/>
      <c r="S311" s="269"/>
      <c r="T311" s="27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71" t="s">
        <v>236</v>
      </c>
      <c r="AU311" s="271" t="s">
        <v>90</v>
      </c>
      <c r="AV311" s="14" t="s">
        <v>90</v>
      </c>
      <c r="AW311" s="14" t="s">
        <v>35</v>
      </c>
      <c r="AX311" s="14" t="s">
        <v>79</v>
      </c>
      <c r="AY311" s="271" t="s">
        <v>134</v>
      </c>
    </row>
    <row r="312" s="14" customFormat="1">
      <c r="A312" s="14"/>
      <c r="B312" s="261"/>
      <c r="C312" s="262"/>
      <c r="D312" s="240" t="s">
        <v>236</v>
      </c>
      <c r="E312" s="263" t="s">
        <v>1</v>
      </c>
      <c r="F312" s="264" t="s">
        <v>459</v>
      </c>
      <c r="G312" s="262"/>
      <c r="H312" s="265">
        <v>71.400000000000006</v>
      </c>
      <c r="I312" s="266"/>
      <c r="J312" s="262"/>
      <c r="K312" s="262"/>
      <c r="L312" s="267"/>
      <c r="M312" s="268"/>
      <c r="N312" s="269"/>
      <c r="O312" s="269"/>
      <c r="P312" s="269"/>
      <c r="Q312" s="269"/>
      <c r="R312" s="269"/>
      <c r="S312" s="269"/>
      <c r="T312" s="270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71" t="s">
        <v>236</v>
      </c>
      <c r="AU312" s="271" t="s">
        <v>90</v>
      </c>
      <c r="AV312" s="14" t="s">
        <v>90</v>
      </c>
      <c r="AW312" s="14" t="s">
        <v>35</v>
      </c>
      <c r="AX312" s="14" t="s">
        <v>79</v>
      </c>
      <c r="AY312" s="271" t="s">
        <v>134</v>
      </c>
    </row>
    <row r="313" s="13" customFormat="1">
      <c r="A313" s="13"/>
      <c r="B313" s="251"/>
      <c r="C313" s="252"/>
      <c r="D313" s="240" t="s">
        <v>236</v>
      </c>
      <c r="E313" s="253" t="s">
        <v>1</v>
      </c>
      <c r="F313" s="254" t="s">
        <v>460</v>
      </c>
      <c r="G313" s="252"/>
      <c r="H313" s="253" t="s">
        <v>1</v>
      </c>
      <c r="I313" s="255"/>
      <c r="J313" s="252"/>
      <c r="K313" s="252"/>
      <c r="L313" s="256"/>
      <c r="M313" s="257"/>
      <c r="N313" s="258"/>
      <c r="O313" s="258"/>
      <c r="P313" s="258"/>
      <c r="Q313" s="258"/>
      <c r="R313" s="258"/>
      <c r="S313" s="258"/>
      <c r="T313" s="25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60" t="s">
        <v>236</v>
      </c>
      <c r="AU313" s="260" t="s">
        <v>90</v>
      </c>
      <c r="AV313" s="13" t="s">
        <v>86</v>
      </c>
      <c r="AW313" s="13" t="s">
        <v>35</v>
      </c>
      <c r="AX313" s="13" t="s">
        <v>79</v>
      </c>
      <c r="AY313" s="260" t="s">
        <v>134</v>
      </c>
    </row>
    <row r="314" s="14" customFormat="1">
      <c r="A314" s="14"/>
      <c r="B314" s="261"/>
      <c r="C314" s="262"/>
      <c r="D314" s="240" t="s">
        <v>236</v>
      </c>
      <c r="E314" s="263" t="s">
        <v>1</v>
      </c>
      <c r="F314" s="264" t="s">
        <v>461</v>
      </c>
      <c r="G314" s="262"/>
      <c r="H314" s="265">
        <v>24</v>
      </c>
      <c r="I314" s="266"/>
      <c r="J314" s="262"/>
      <c r="K314" s="262"/>
      <c r="L314" s="267"/>
      <c r="M314" s="268"/>
      <c r="N314" s="269"/>
      <c r="O314" s="269"/>
      <c r="P314" s="269"/>
      <c r="Q314" s="269"/>
      <c r="R314" s="269"/>
      <c r="S314" s="269"/>
      <c r="T314" s="27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71" t="s">
        <v>236</v>
      </c>
      <c r="AU314" s="271" t="s">
        <v>90</v>
      </c>
      <c r="AV314" s="14" t="s">
        <v>90</v>
      </c>
      <c r="AW314" s="14" t="s">
        <v>35</v>
      </c>
      <c r="AX314" s="14" t="s">
        <v>79</v>
      </c>
      <c r="AY314" s="271" t="s">
        <v>134</v>
      </c>
    </row>
    <row r="315" s="13" customFormat="1">
      <c r="A315" s="13"/>
      <c r="B315" s="251"/>
      <c r="C315" s="252"/>
      <c r="D315" s="240" t="s">
        <v>236</v>
      </c>
      <c r="E315" s="253" t="s">
        <v>1</v>
      </c>
      <c r="F315" s="254" t="s">
        <v>462</v>
      </c>
      <c r="G315" s="252"/>
      <c r="H315" s="253" t="s">
        <v>1</v>
      </c>
      <c r="I315" s="255"/>
      <c r="J315" s="252"/>
      <c r="K315" s="252"/>
      <c r="L315" s="256"/>
      <c r="M315" s="257"/>
      <c r="N315" s="258"/>
      <c r="O315" s="258"/>
      <c r="P315" s="258"/>
      <c r="Q315" s="258"/>
      <c r="R315" s="258"/>
      <c r="S315" s="258"/>
      <c r="T315" s="25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60" t="s">
        <v>236</v>
      </c>
      <c r="AU315" s="260" t="s">
        <v>90</v>
      </c>
      <c r="AV315" s="13" t="s">
        <v>86</v>
      </c>
      <c r="AW315" s="13" t="s">
        <v>35</v>
      </c>
      <c r="AX315" s="13" t="s">
        <v>79</v>
      </c>
      <c r="AY315" s="260" t="s">
        <v>134</v>
      </c>
    </row>
    <row r="316" s="14" customFormat="1">
      <c r="A316" s="14"/>
      <c r="B316" s="261"/>
      <c r="C316" s="262"/>
      <c r="D316" s="240" t="s">
        <v>236</v>
      </c>
      <c r="E316" s="263" t="s">
        <v>1</v>
      </c>
      <c r="F316" s="264" t="s">
        <v>463</v>
      </c>
      <c r="G316" s="262"/>
      <c r="H316" s="265">
        <v>84</v>
      </c>
      <c r="I316" s="266"/>
      <c r="J316" s="262"/>
      <c r="K316" s="262"/>
      <c r="L316" s="267"/>
      <c r="M316" s="268"/>
      <c r="N316" s="269"/>
      <c r="O316" s="269"/>
      <c r="P316" s="269"/>
      <c r="Q316" s="269"/>
      <c r="R316" s="269"/>
      <c r="S316" s="269"/>
      <c r="T316" s="27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71" t="s">
        <v>236</v>
      </c>
      <c r="AU316" s="271" t="s">
        <v>90</v>
      </c>
      <c r="AV316" s="14" t="s">
        <v>90</v>
      </c>
      <c r="AW316" s="14" t="s">
        <v>35</v>
      </c>
      <c r="AX316" s="14" t="s">
        <v>79</v>
      </c>
      <c r="AY316" s="271" t="s">
        <v>134</v>
      </c>
    </row>
    <row r="317" s="13" customFormat="1">
      <c r="A317" s="13"/>
      <c r="B317" s="251"/>
      <c r="C317" s="252"/>
      <c r="D317" s="240" t="s">
        <v>236</v>
      </c>
      <c r="E317" s="253" t="s">
        <v>1</v>
      </c>
      <c r="F317" s="254" t="s">
        <v>464</v>
      </c>
      <c r="G317" s="252"/>
      <c r="H317" s="253" t="s">
        <v>1</v>
      </c>
      <c r="I317" s="255"/>
      <c r="J317" s="252"/>
      <c r="K317" s="252"/>
      <c r="L317" s="256"/>
      <c r="M317" s="257"/>
      <c r="N317" s="258"/>
      <c r="O317" s="258"/>
      <c r="P317" s="258"/>
      <c r="Q317" s="258"/>
      <c r="R317" s="258"/>
      <c r="S317" s="258"/>
      <c r="T317" s="25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60" t="s">
        <v>236</v>
      </c>
      <c r="AU317" s="260" t="s">
        <v>90</v>
      </c>
      <c r="AV317" s="13" t="s">
        <v>86</v>
      </c>
      <c r="AW317" s="13" t="s">
        <v>35</v>
      </c>
      <c r="AX317" s="13" t="s">
        <v>79</v>
      </c>
      <c r="AY317" s="260" t="s">
        <v>134</v>
      </c>
    </row>
    <row r="318" s="14" customFormat="1">
      <c r="A318" s="14"/>
      <c r="B318" s="261"/>
      <c r="C318" s="262"/>
      <c r="D318" s="240" t="s">
        <v>236</v>
      </c>
      <c r="E318" s="263" t="s">
        <v>1</v>
      </c>
      <c r="F318" s="264" t="s">
        <v>465</v>
      </c>
      <c r="G318" s="262"/>
      <c r="H318" s="265">
        <v>112</v>
      </c>
      <c r="I318" s="266"/>
      <c r="J318" s="262"/>
      <c r="K318" s="262"/>
      <c r="L318" s="267"/>
      <c r="M318" s="268"/>
      <c r="N318" s="269"/>
      <c r="O318" s="269"/>
      <c r="P318" s="269"/>
      <c r="Q318" s="269"/>
      <c r="R318" s="269"/>
      <c r="S318" s="269"/>
      <c r="T318" s="27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71" t="s">
        <v>236</v>
      </c>
      <c r="AU318" s="271" t="s">
        <v>90</v>
      </c>
      <c r="AV318" s="14" t="s">
        <v>90</v>
      </c>
      <c r="AW318" s="14" t="s">
        <v>35</v>
      </c>
      <c r="AX318" s="14" t="s">
        <v>79</v>
      </c>
      <c r="AY318" s="271" t="s">
        <v>134</v>
      </c>
    </row>
    <row r="319" s="15" customFormat="1">
      <c r="A319" s="15"/>
      <c r="B319" s="272"/>
      <c r="C319" s="273"/>
      <c r="D319" s="240" t="s">
        <v>236</v>
      </c>
      <c r="E319" s="274" t="s">
        <v>1</v>
      </c>
      <c r="F319" s="275" t="s">
        <v>240</v>
      </c>
      <c r="G319" s="273"/>
      <c r="H319" s="276">
        <v>359.39999999999998</v>
      </c>
      <c r="I319" s="277"/>
      <c r="J319" s="273"/>
      <c r="K319" s="273"/>
      <c r="L319" s="278"/>
      <c r="M319" s="279"/>
      <c r="N319" s="280"/>
      <c r="O319" s="280"/>
      <c r="P319" s="280"/>
      <c r="Q319" s="280"/>
      <c r="R319" s="280"/>
      <c r="S319" s="280"/>
      <c r="T319" s="281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82" t="s">
        <v>236</v>
      </c>
      <c r="AU319" s="282" t="s">
        <v>90</v>
      </c>
      <c r="AV319" s="15" t="s">
        <v>133</v>
      </c>
      <c r="AW319" s="15" t="s">
        <v>35</v>
      </c>
      <c r="AX319" s="15" t="s">
        <v>86</v>
      </c>
      <c r="AY319" s="282" t="s">
        <v>134</v>
      </c>
    </row>
    <row r="320" s="2" customFormat="1" ht="24.15" customHeight="1">
      <c r="A320" s="39"/>
      <c r="B320" s="40"/>
      <c r="C320" s="227" t="s">
        <v>466</v>
      </c>
      <c r="D320" s="227" t="s">
        <v>137</v>
      </c>
      <c r="E320" s="228" t="s">
        <v>467</v>
      </c>
      <c r="F320" s="229" t="s">
        <v>468</v>
      </c>
      <c r="G320" s="230" t="s">
        <v>270</v>
      </c>
      <c r="H320" s="231">
        <v>349.16000000000003</v>
      </c>
      <c r="I320" s="232"/>
      <c r="J320" s="233">
        <f>ROUND(I320*H320,2)</f>
        <v>0</v>
      </c>
      <c r="K320" s="229" t="s">
        <v>221</v>
      </c>
      <c r="L320" s="45"/>
      <c r="M320" s="234" t="s">
        <v>1</v>
      </c>
      <c r="N320" s="235" t="s">
        <v>45</v>
      </c>
      <c r="O320" s="92"/>
      <c r="P320" s="236">
        <f>O320*H320</f>
        <v>0</v>
      </c>
      <c r="Q320" s="236">
        <v>0</v>
      </c>
      <c r="R320" s="236">
        <f>Q320*H320</f>
        <v>0</v>
      </c>
      <c r="S320" s="236">
        <v>0.014</v>
      </c>
      <c r="T320" s="237">
        <f>S320*H320</f>
        <v>4.8882400000000006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8" t="s">
        <v>320</v>
      </c>
      <c r="AT320" s="238" t="s">
        <v>137</v>
      </c>
      <c r="AU320" s="238" t="s">
        <v>90</v>
      </c>
      <c r="AY320" s="18" t="s">
        <v>134</v>
      </c>
      <c r="BE320" s="239">
        <f>IF(N320="základní",J320,0)</f>
        <v>0</v>
      </c>
      <c r="BF320" s="239">
        <f>IF(N320="snížená",J320,0)</f>
        <v>0</v>
      </c>
      <c r="BG320" s="239">
        <f>IF(N320="zákl. přenesená",J320,0)</f>
        <v>0</v>
      </c>
      <c r="BH320" s="239">
        <f>IF(N320="sníž. přenesená",J320,0)</f>
        <v>0</v>
      </c>
      <c r="BI320" s="239">
        <f>IF(N320="nulová",J320,0)</f>
        <v>0</v>
      </c>
      <c r="BJ320" s="18" t="s">
        <v>90</v>
      </c>
      <c r="BK320" s="239">
        <f>ROUND(I320*H320,2)</f>
        <v>0</v>
      </c>
      <c r="BL320" s="18" t="s">
        <v>320</v>
      </c>
      <c r="BM320" s="238" t="s">
        <v>469</v>
      </c>
    </row>
    <row r="321" s="2" customFormat="1">
      <c r="A321" s="39"/>
      <c r="B321" s="40"/>
      <c r="C321" s="41"/>
      <c r="D321" s="240" t="s">
        <v>142</v>
      </c>
      <c r="E321" s="41"/>
      <c r="F321" s="241" t="s">
        <v>470</v>
      </c>
      <c r="G321" s="41"/>
      <c r="H321" s="41"/>
      <c r="I321" s="242"/>
      <c r="J321" s="41"/>
      <c r="K321" s="41"/>
      <c r="L321" s="45"/>
      <c r="M321" s="243"/>
      <c r="N321" s="244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142</v>
      </c>
      <c r="AU321" s="18" t="s">
        <v>90</v>
      </c>
    </row>
    <row r="322" s="2" customFormat="1">
      <c r="A322" s="39"/>
      <c r="B322" s="40"/>
      <c r="C322" s="41"/>
      <c r="D322" s="249" t="s">
        <v>224</v>
      </c>
      <c r="E322" s="41"/>
      <c r="F322" s="250" t="s">
        <v>471</v>
      </c>
      <c r="G322" s="41"/>
      <c r="H322" s="41"/>
      <c r="I322" s="242"/>
      <c r="J322" s="41"/>
      <c r="K322" s="41"/>
      <c r="L322" s="45"/>
      <c r="M322" s="243"/>
      <c r="N322" s="244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224</v>
      </c>
      <c r="AU322" s="18" t="s">
        <v>90</v>
      </c>
    </row>
    <row r="323" s="13" customFormat="1">
      <c r="A323" s="13"/>
      <c r="B323" s="251"/>
      <c r="C323" s="252"/>
      <c r="D323" s="240" t="s">
        <v>236</v>
      </c>
      <c r="E323" s="253" t="s">
        <v>1</v>
      </c>
      <c r="F323" s="254" t="s">
        <v>237</v>
      </c>
      <c r="G323" s="252"/>
      <c r="H323" s="253" t="s">
        <v>1</v>
      </c>
      <c r="I323" s="255"/>
      <c r="J323" s="252"/>
      <c r="K323" s="252"/>
      <c r="L323" s="256"/>
      <c r="M323" s="257"/>
      <c r="N323" s="258"/>
      <c r="O323" s="258"/>
      <c r="P323" s="258"/>
      <c r="Q323" s="258"/>
      <c r="R323" s="258"/>
      <c r="S323" s="258"/>
      <c r="T323" s="259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60" t="s">
        <v>236</v>
      </c>
      <c r="AU323" s="260" t="s">
        <v>90</v>
      </c>
      <c r="AV323" s="13" t="s">
        <v>86</v>
      </c>
      <c r="AW323" s="13" t="s">
        <v>35</v>
      </c>
      <c r="AX323" s="13" t="s">
        <v>79</v>
      </c>
      <c r="AY323" s="260" t="s">
        <v>134</v>
      </c>
    </row>
    <row r="324" s="13" customFormat="1">
      <c r="A324" s="13"/>
      <c r="B324" s="251"/>
      <c r="C324" s="252"/>
      <c r="D324" s="240" t="s">
        <v>236</v>
      </c>
      <c r="E324" s="253" t="s">
        <v>1</v>
      </c>
      <c r="F324" s="254" t="s">
        <v>472</v>
      </c>
      <c r="G324" s="252"/>
      <c r="H324" s="253" t="s">
        <v>1</v>
      </c>
      <c r="I324" s="255"/>
      <c r="J324" s="252"/>
      <c r="K324" s="252"/>
      <c r="L324" s="256"/>
      <c r="M324" s="257"/>
      <c r="N324" s="258"/>
      <c r="O324" s="258"/>
      <c r="P324" s="258"/>
      <c r="Q324" s="258"/>
      <c r="R324" s="258"/>
      <c r="S324" s="258"/>
      <c r="T324" s="25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60" t="s">
        <v>236</v>
      </c>
      <c r="AU324" s="260" t="s">
        <v>90</v>
      </c>
      <c r="AV324" s="13" t="s">
        <v>86</v>
      </c>
      <c r="AW324" s="13" t="s">
        <v>35</v>
      </c>
      <c r="AX324" s="13" t="s">
        <v>79</v>
      </c>
      <c r="AY324" s="260" t="s">
        <v>134</v>
      </c>
    </row>
    <row r="325" s="14" customFormat="1">
      <c r="A325" s="14"/>
      <c r="B325" s="261"/>
      <c r="C325" s="262"/>
      <c r="D325" s="240" t="s">
        <v>236</v>
      </c>
      <c r="E325" s="263" t="s">
        <v>1</v>
      </c>
      <c r="F325" s="264" t="s">
        <v>473</v>
      </c>
      <c r="G325" s="262"/>
      <c r="H325" s="265">
        <v>95.200000000000003</v>
      </c>
      <c r="I325" s="266"/>
      <c r="J325" s="262"/>
      <c r="K325" s="262"/>
      <c r="L325" s="267"/>
      <c r="M325" s="268"/>
      <c r="N325" s="269"/>
      <c r="O325" s="269"/>
      <c r="P325" s="269"/>
      <c r="Q325" s="269"/>
      <c r="R325" s="269"/>
      <c r="S325" s="269"/>
      <c r="T325" s="270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71" t="s">
        <v>236</v>
      </c>
      <c r="AU325" s="271" t="s">
        <v>90</v>
      </c>
      <c r="AV325" s="14" t="s">
        <v>90</v>
      </c>
      <c r="AW325" s="14" t="s">
        <v>35</v>
      </c>
      <c r="AX325" s="14" t="s">
        <v>79</v>
      </c>
      <c r="AY325" s="271" t="s">
        <v>134</v>
      </c>
    </row>
    <row r="326" s="14" customFormat="1">
      <c r="A326" s="14"/>
      <c r="B326" s="261"/>
      <c r="C326" s="262"/>
      <c r="D326" s="240" t="s">
        <v>236</v>
      </c>
      <c r="E326" s="263" t="s">
        <v>1</v>
      </c>
      <c r="F326" s="264" t="s">
        <v>474</v>
      </c>
      <c r="G326" s="262"/>
      <c r="H326" s="265">
        <v>99.959999999999994</v>
      </c>
      <c r="I326" s="266"/>
      <c r="J326" s="262"/>
      <c r="K326" s="262"/>
      <c r="L326" s="267"/>
      <c r="M326" s="268"/>
      <c r="N326" s="269"/>
      <c r="O326" s="269"/>
      <c r="P326" s="269"/>
      <c r="Q326" s="269"/>
      <c r="R326" s="269"/>
      <c r="S326" s="269"/>
      <c r="T326" s="270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71" t="s">
        <v>236</v>
      </c>
      <c r="AU326" s="271" t="s">
        <v>90</v>
      </c>
      <c r="AV326" s="14" t="s">
        <v>90</v>
      </c>
      <c r="AW326" s="14" t="s">
        <v>35</v>
      </c>
      <c r="AX326" s="14" t="s">
        <v>79</v>
      </c>
      <c r="AY326" s="271" t="s">
        <v>134</v>
      </c>
    </row>
    <row r="327" s="14" customFormat="1">
      <c r="A327" s="14"/>
      <c r="B327" s="261"/>
      <c r="C327" s="262"/>
      <c r="D327" s="240" t="s">
        <v>236</v>
      </c>
      <c r="E327" s="263" t="s">
        <v>1</v>
      </c>
      <c r="F327" s="264" t="s">
        <v>475</v>
      </c>
      <c r="G327" s="262"/>
      <c r="H327" s="265">
        <v>32.5</v>
      </c>
      <c r="I327" s="266"/>
      <c r="J327" s="262"/>
      <c r="K327" s="262"/>
      <c r="L327" s="267"/>
      <c r="M327" s="268"/>
      <c r="N327" s="269"/>
      <c r="O327" s="269"/>
      <c r="P327" s="269"/>
      <c r="Q327" s="269"/>
      <c r="R327" s="269"/>
      <c r="S327" s="269"/>
      <c r="T327" s="270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71" t="s">
        <v>236</v>
      </c>
      <c r="AU327" s="271" t="s">
        <v>90</v>
      </c>
      <c r="AV327" s="14" t="s">
        <v>90</v>
      </c>
      <c r="AW327" s="14" t="s">
        <v>35</v>
      </c>
      <c r="AX327" s="14" t="s">
        <v>79</v>
      </c>
      <c r="AY327" s="271" t="s">
        <v>134</v>
      </c>
    </row>
    <row r="328" s="13" customFormat="1">
      <c r="A328" s="13"/>
      <c r="B328" s="251"/>
      <c r="C328" s="252"/>
      <c r="D328" s="240" t="s">
        <v>236</v>
      </c>
      <c r="E328" s="253" t="s">
        <v>1</v>
      </c>
      <c r="F328" s="254" t="s">
        <v>476</v>
      </c>
      <c r="G328" s="252"/>
      <c r="H328" s="253" t="s">
        <v>1</v>
      </c>
      <c r="I328" s="255"/>
      <c r="J328" s="252"/>
      <c r="K328" s="252"/>
      <c r="L328" s="256"/>
      <c r="M328" s="257"/>
      <c r="N328" s="258"/>
      <c r="O328" s="258"/>
      <c r="P328" s="258"/>
      <c r="Q328" s="258"/>
      <c r="R328" s="258"/>
      <c r="S328" s="258"/>
      <c r="T328" s="25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60" t="s">
        <v>236</v>
      </c>
      <c r="AU328" s="260" t="s">
        <v>90</v>
      </c>
      <c r="AV328" s="13" t="s">
        <v>86</v>
      </c>
      <c r="AW328" s="13" t="s">
        <v>35</v>
      </c>
      <c r="AX328" s="13" t="s">
        <v>79</v>
      </c>
      <c r="AY328" s="260" t="s">
        <v>134</v>
      </c>
    </row>
    <row r="329" s="14" customFormat="1">
      <c r="A329" s="14"/>
      <c r="B329" s="261"/>
      <c r="C329" s="262"/>
      <c r="D329" s="240" t="s">
        <v>236</v>
      </c>
      <c r="E329" s="263" t="s">
        <v>1</v>
      </c>
      <c r="F329" s="264" t="s">
        <v>477</v>
      </c>
      <c r="G329" s="262"/>
      <c r="H329" s="265">
        <v>7.5</v>
      </c>
      <c r="I329" s="266"/>
      <c r="J329" s="262"/>
      <c r="K329" s="262"/>
      <c r="L329" s="267"/>
      <c r="M329" s="268"/>
      <c r="N329" s="269"/>
      <c r="O329" s="269"/>
      <c r="P329" s="269"/>
      <c r="Q329" s="269"/>
      <c r="R329" s="269"/>
      <c r="S329" s="269"/>
      <c r="T329" s="270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71" t="s">
        <v>236</v>
      </c>
      <c r="AU329" s="271" t="s">
        <v>90</v>
      </c>
      <c r="AV329" s="14" t="s">
        <v>90</v>
      </c>
      <c r="AW329" s="14" t="s">
        <v>35</v>
      </c>
      <c r="AX329" s="14" t="s">
        <v>79</v>
      </c>
      <c r="AY329" s="271" t="s">
        <v>134</v>
      </c>
    </row>
    <row r="330" s="13" customFormat="1">
      <c r="A330" s="13"/>
      <c r="B330" s="251"/>
      <c r="C330" s="252"/>
      <c r="D330" s="240" t="s">
        <v>236</v>
      </c>
      <c r="E330" s="253" t="s">
        <v>1</v>
      </c>
      <c r="F330" s="254" t="s">
        <v>478</v>
      </c>
      <c r="G330" s="252"/>
      <c r="H330" s="253" t="s">
        <v>1</v>
      </c>
      <c r="I330" s="255"/>
      <c r="J330" s="252"/>
      <c r="K330" s="252"/>
      <c r="L330" s="256"/>
      <c r="M330" s="257"/>
      <c r="N330" s="258"/>
      <c r="O330" s="258"/>
      <c r="P330" s="258"/>
      <c r="Q330" s="258"/>
      <c r="R330" s="258"/>
      <c r="S330" s="258"/>
      <c r="T330" s="25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60" t="s">
        <v>236</v>
      </c>
      <c r="AU330" s="260" t="s">
        <v>90</v>
      </c>
      <c r="AV330" s="13" t="s">
        <v>86</v>
      </c>
      <c r="AW330" s="13" t="s">
        <v>35</v>
      </c>
      <c r="AX330" s="13" t="s">
        <v>79</v>
      </c>
      <c r="AY330" s="260" t="s">
        <v>134</v>
      </c>
    </row>
    <row r="331" s="14" customFormat="1">
      <c r="A331" s="14"/>
      <c r="B331" s="261"/>
      <c r="C331" s="262"/>
      <c r="D331" s="240" t="s">
        <v>236</v>
      </c>
      <c r="E331" s="263" t="s">
        <v>1</v>
      </c>
      <c r="F331" s="264" t="s">
        <v>479</v>
      </c>
      <c r="G331" s="262"/>
      <c r="H331" s="265">
        <v>6.5</v>
      </c>
      <c r="I331" s="266"/>
      <c r="J331" s="262"/>
      <c r="K331" s="262"/>
      <c r="L331" s="267"/>
      <c r="M331" s="268"/>
      <c r="N331" s="269"/>
      <c r="O331" s="269"/>
      <c r="P331" s="269"/>
      <c r="Q331" s="269"/>
      <c r="R331" s="269"/>
      <c r="S331" s="269"/>
      <c r="T331" s="27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71" t="s">
        <v>236</v>
      </c>
      <c r="AU331" s="271" t="s">
        <v>90</v>
      </c>
      <c r="AV331" s="14" t="s">
        <v>90</v>
      </c>
      <c r="AW331" s="14" t="s">
        <v>35</v>
      </c>
      <c r="AX331" s="14" t="s">
        <v>79</v>
      </c>
      <c r="AY331" s="271" t="s">
        <v>134</v>
      </c>
    </row>
    <row r="332" s="13" customFormat="1">
      <c r="A332" s="13"/>
      <c r="B332" s="251"/>
      <c r="C332" s="252"/>
      <c r="D332" s="240" t="s">
        <v>236</v>
      </c>
      <c r="E332" s="253" t="s">
        <v>1</v>
      </c>
      <c r="F332" s="254" t="s">
        <v>480</v>
      </c>
      <c r="G332" s="252"/>
      <c r="H332" s="253" t="s">
        <v>1</v>
      </c>
      <c r="I332" s="255"/>
      <c r="J332" s="252"/>
      <c r="K332" s="252"/>
      <c r="L332" s="256"/>
      <c r="M332" s="257"/>
      <c r="N332" s="258"/>
      <c r="O332" s="258"/>
      <c r="P332" s="258"/>
      <c r="Q332" s="258"/>
      <c r="R332" s="258"/>
      <c r="S332" s="258"/>
      <c r="T332" s="25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60" t="s">
        <v>236</v>
      </c>
      <c r="AU332" s="260" t="s">
        <v>90</v>
      </c>
      <c r="AV332" s="13" t="s">
        <v>86</v>
      </c>
      <c r="AW332" s="13" t="s">
        <v>35</v>
      </c>
      <c r="AX332" s="13" t="s">
        <v>79</v>
      </c>
      <c r="AY332" s="260" t="s">
        <v>134</v>
      </c>
    </row>
    <row r="333" s="14" customFormat="1">
      <c r="A333" s="14"/>
      <c r="B333" s="261"/>
      <c r="C333" s="262"/>
      <c r="D333" s="240" t="s">
        <v>236</v>
      </c>
      <c r="E333" s="263" t="s">
        <v>1</v>
      </c>
      <c r="F333" s="264" t="s">
        <v>479</v>
      </c>
      <c r="G333" s="262"/>
      <c r="H333" s="265">
        <v>6.5</v>
      </c>
      <c r="I333" s="266"/>
      <c r="J333" s="262"/>
      <c r="K333" s="262"/>
      <c r="L333" s="267"/>
      <c r="M333" s="268"/>
      <c r="N333" s="269"/>
      <c r="O333" s="269"/>
      <c r="P333" s="269"/>
      <c r="Q333" s="269"/>
      <c r="R333" s="269"/>
      <c r="S333" s="269"/>
      <c r="T333" s="270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71" t="s">
        <v>236</v>
      </c>
      <c r="AU333" s="271" t="s">
        <v>90</v>
      </c>
      <c r="AV333" s="14" t="s">
        <v>90</v>
      </c>
      <c r="AW333" s="14" t="s">
        <v>35</v>
      </c>
      <c r="AX333" s="14" t="s">
        <v>79</v>
      </c>
      <c r="AY333" s="271" t="s">
        <v>134</v>
      </c>
    </row>
    <row r="334" s="13" customFormat="1">
      <c r="A334" s="13"/>
      <c r="B334" s="251"/>
      <c r="C334" s="252"/>
      <c r="D334" s="240" t="s">
        <v>236</v>
      </c>
      <c r="E334" s="253" t="s">
        <v>1</v>
      </c>
      <c r="F334" s="254" t="s">
        <v>481</v>
      </c>
      <c r="G334" s="252"/>
      <c r="H334" s="253" t="s">
        <v>1</v>
      </c>
      <c r="I334" s="255"/>
      <c r="J334" s="252"/>
      <c r="K334" s="252"/>
      <c r="L334" s="256"/>
      <c r="M334" s="257"/>
      <c r="N334" s="258"/>
      <c r="O334" s="258"/>
      <c r="P334" s="258"/>
      <c r="Q334" s="258"/>
      <c r="R334" s="258"/>
      <c r="S334" s="258"/>
      <c r="T334" s="259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60" t="s">
        <v>236</v>
      </c>
      <c r="AU334" s="260" t="s">
        <v>90</v>
      </c>
      <c r="AV334" s="13" t="s">
        <v>86</v>
      </c>
      <c r="AW334" s="13" t="s">
        <v>35</v>
      </c>
      <c r="AX334" s="13" t="s">
        <v>79</v>
      </c>
      <c r="AY334" s="260" t="s">
        <v>134</v>
      </c>
    </row>
    <row r="335" s="14" customFormat="1">
      <c r="A335" s="14"/>
      <c r="B335" s="261"/>
      <c r="C335" s="262"/>
      <c r="D335" s="240" t="s">
        <v>236</v>
      </c>
      <c r="E335" s="263" t="s">
        <v>1</v>
      </c>
      <c r="F335" s="264" t="s">
        <v>182</v>
      </c>
      <c r="G335" s="262"/>
      <c r="H335" s="265">
        <v>10</v>
      </c>
      <c r="I335" s="266"/>
      <c r="J335" s="262"/>
      <c r="K335" s="262"/>
      <c r="L335" s="267"/>
      <c r="M335" s="268"/>
      <c r="N335" s="269"/>
      <c r="O335" s="269"/>
      <c r="P335" s="269"/>
      <c r="Q335" s="269"/>
      <c r="R335" s="269"/>
      <c r="S335" s="269"/>
      <c r="T335" s="270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71" t="s">
        <v>236</v>
      </c>
      <c r="AU335" s="271" t="s">
        <v>90</v>
      </c>
      <c r="AV335" s="14" t="s">
        <v>90</v>
      </c>
      <c r="AW335" s="14" t="s">
        <v>35</v>
      </c>
      <c r="AX335" s="14" t="s">
        <v>79</v>
      </c>
      <c r="AY335" s="271" t="s">
        <v>134</v>
      </c>
    </row>
    <row r="336" s="13" customFormat="1">
      <c r="A336" s="13"/>
      <c r="B336" s="251"/>
      <c r="C336" s="252"/>
      <c r="D336" s="240" t="s">
        <v>236</v>
      </c>
      <c r="E336" s="253" t="s">
        <v>1</v>
      </c>
      <c r="F336" s="254" t="s">
        <v>482</v>
      </c>
      <c r="G336" s="252"/>
      <c r="H336" s="253" t="s">
        <v>1</v>
      </c>
      <c r="I336" s="255"/>
      <c r="J336" s="252"/>
      <c r="K336" s="252"/>
      <c r="L336" s="256"/>
      <c r="M336" s="257"/>
      <c r="N336" s="258"/>
      <c r="O336" s="258"/>
      <c r="P336" s="258"/>
      <c r="Q336" s="258"/>
      <c r="R336" s="258"/>
      <c r="S336" s="258"/>
      <c r="T336" s="25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60" t="s">
        <v>236</v>
      </c>
      <c r="AU336" s="260" t="s">
        <v>90</v>
      </c>
      <c r="AV336" s="13" t="s">
        <v>86</v>
      </c>
      <c r="AW336" s="13" t="s">
        <v>35</v>
      </c>
      <c r="AX336" s="13" t="s">
        <v>79</v>
      </c>
      <c r="AY336" s="260" t="s">
        <v>134</v>
      </c>
    </row>
    <row r="337" s="14" customFormat="1">
      <c r="A337" s="14"/>
      <c r="B337" s="261"/>
      <c r="C337" s="262"/>
      <c r="D337" s="240" t="s">
        <v>236</v>
      </c>
      <c r="E337" s="263" t="s">
        <v>1</v>
      </c>
      <c r="F337" s="264" t="s">
        <v>483</v>
      </c>
      <c r="G337" s="262"/>
      <c r="H337" s="265">
        <v>91</v>
      </c>
      <c r="I337" s="266"/>
      <c r="J337" s="262"/>
      <c r="K337" s="262"/>
      <c r="L337" s="267"/>
      <c r="M337" s="268"/>
      <c r="N337" s="269"/>
      <c r="O337" s="269"/>
      <c r="P337" s="269"/>
      <c r="Q337" s="269"/>
      <c r="R337" s="269"/>
      <c r="S337" s="269"/>
      <c r="T337" s="270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71" t="s">
        <v>236</v>
      </c>
      <c r="AU337" s="271" t="s">
        <v>90</v>
      </c>
      <c r="AV337" s="14" t="s">
        <v>90</v>
      </c>
      <c r="AW337" s="14" t="s">
        <v>35</v>
      </c>
      <c r="AX337" s="14" t="s">
        <v>79</v>
      </c>
      <c r="AY337" s="271" t="s">
        <v>134</v>
      </c>
    </row>
    <row r="338" s="15" customFormat="1">
      <c r="A338" s="15"/>
      <c r="B338" s="272"/>
      <c r="C338" s="273"/>
      <c r="D338" s="240" t="s">
        <v>236</v>
      </c>
      <c r="E338" s="274" t="s">
        <v>1</v>
      </c>
      <c r="F338" s="275" t="s">
        <v>240</v>
      </c>
      <c r="G338" s="273"/>
      <c r="H338" s="276">
        <v>349.15999999999997</v>
      </c>
      <c r="I338" s="277"/>
      <c r="J338" s="273"/>
      <c r="K338" s="273"/>
      <c r="L338" s="278"/>
      <c r="M338" s="279"/>
      <c r="N338" s="280"/>
      <c r="O338" s="280"/>
      <c r="P338" s="280"/>
      <c r="Q338" s="280"/>
      <c r="R338" s="280"/>
      <c r="S338" s="280"/>
      <c r="T338" s="281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82" t="s">
        <v>236</v>
      </c>
      <c r="AU338" s="282" t="s">
        <v>90</v>
      </c>
      <c r="AV338" s="15" t="s">
        <v>133</v>
      </c>
      <c r="AW338" s="15" t="s">
        <v>35</v>
      </c>
      <c r="AX338" s="15" t="s">
        <v>86</v>
      </c>
      <c r="AY338" s="282" t="s">
        <v>134</v>
      </c>
    </row>
    <row r="339" s="2" customFormat="1" ht="24.15" customHeight="1">
      <c r="A339" s="39"/>
      <c r="B339" s="40"/>
      <c r="C339" s="227" t="s">
        <v>484</v>
      </c>
      <c r="D339" s="227" t="s">
        <v>137</v>
      </c>
      <c r="E339" s="228" t="s">
        <v>485</v>
      </c>
      <c r="F339" s="229" t="s">
        <v>486</v>
      </c>
      <c r="G339" s="230" t="s">
        <v>270</v>
      </c>
      <c r="H339" s="231">
        <v>51</v>
      </c>
      <c r="I339" s="232"/>
      <c r="J339" s="233">
        <f>ROUND(I339*H339,2)</f>
        <v>0</v>
      </c>
      <c r="K339" s="229" t="s">
        <v>221</v>
      </c>
      <c r="L339" s="45"/>
      <c r="M339" s="234" t="s">
        <v>1</v>
      </c>
      <c r="N339" s="235" t="s">
        <v>45</v>
      </c>
      <c r="O339" s="92"/>
      <c r="P339" s="236">
        <f>O339*H339</f>
        <v>0</v>
      </c>
      <c r="Q339" s="236">
        <v>0</v>
      </c>
      <c r="R339" s="236">
        <f>Q339*H339</f>
        <v>0</v>
      </c>
      <c r="S339" s="236">
        <v>0.024</v>
      </c>
      <c r="T339" s="237">
        <f>S339*H339</f>
        <v>1.224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8" t="s">
        <v>320</v>
      </c>
      <c r="AT339" s="238" t="s">
        <v>137</v>
      </c>
      <c r="AU339" s="238" t="s">
        <v>90</v>
      </c>
      <c r="AY339" s="18" t="s">
        <v>134</v>
      </c>
      <c r="BE339" s="239">
        <f>IF(N339="základní",J339,0)</f>
        <v>0</v>
      </c>
      <c r="BF339" s="239">
        <f>IF(N339="snížená",J339,0)</f>
        <v>0</v>
      </c>
      <c r="BG339" s="239">
        <f>IF(N339="zákl. přenesená",J339,0)</f>
        <v>0</v>
      </c>
      <c r="BH339" s="239">
        <f>IF(N339="sníž. přenesená",J339,0)</f>
        <v>0</v>
      </c>
      <c r="BI339" s="239">
        <f>IF(N339="nulová",J339,0)</f>
        <v>0</v>
      </c>
      <c r="BJ339" s="18" t="s">
        <v>90</v>
      </c>
      <c r="BK339" s="239">
        <f>ROUND(I339*H339,2)</f>
        <v>0</v>
      </c>
      <c r="BL339" s="18" t="s">
        <v>320</v>
      </c>
      <c r="BM339" s="238" t="s">
        <v>487</v>
      </c>
    </row>
    <row r="340" s="2" customFormat="1">
      <c r="A340" s="39"/>
      <c r="B340" s="40"/>
      <c r="C340" s="41"/>
      <c r="D340" s="240" t="s">
        <v>142</v>
      </c>
      <c r="E340" s="41"/>
      <c r="F340" s="241" t="s">
        <v>488</v>
      </c>
      <c r="G340" s="41"/>
      <c r="H340" s="41"/>
      <c r="I340" s="242"/>
      <c r="J340" s="41"/>
      <c r="K340" s="41"/>
      <c r="L340" s="45"/>
      <c r="M340" s="243"/>
      <c r="N340" s="244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142</v>
      </c>
      <c r="AU340" s="18" t="s">
        <v>90</v>
      </c>
    </row>
    <row r="341" s="2" customFormat="1">
      <c r="A341" s="39"/>
      <c r="B341" s="40"/>
      <c r="C341" s="41"/>
      <c r="D341" s="249" t="s">
        <v>224</v>
      </c>
      <c r="E341" s="41"/>
      <c r="F341" s="250" t="s">
        <v>489</v>
      </c>
      <c r="G341" s="41"/>
      <c r="H341" s="41"/>
      <c r="I341" s="242"/>
      <c r="J341" s="41"/>
      <c r="K341" s="41"/>
      <c r="L341" s="45"/>
      <c r="M341" s="243"/>
      <c r="N341" s="244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224</v>
      </c>
      <c r="AU341" s="18" t="s">
        <v>90</v>
      </c>
    </row>
    <row r="342" s="13" customFormat="1">
      <c r="A342" s="13"/>
      <c r="B342" s="251"/>
      <c r="C342" s="252"/>
      <c r="D342" s="240" t="s">
        <v>236</v>
      </c>
      <c r="E342" s="253" t="s">
        <v>1</v>
      </c>
      <c r="F342" s="254" t="s">
        <v>237</v>
      </c>
      <c r="G342" s="252"/>
      <c r="H342" s="253" t="s">
        <v>1</v>
      </c>
      <c r="I342" s="255"/>
      <c r="J342" s="252"/>
      <c r="K342" s="252"/>
      <c r="L342" s="256"/>
      <c r="M342" s="257"/>
      <c r="N342" s="258"/>
      <c r="O342" s="258"/>
      <c r="P342" s="258"/>
      <c r="Q342" s="258"/>
      <c r="R342" s="258"/>
      <c r="S342" s="258"/>
      <c r="T342" s="25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60" t="s">
        <v>236</v>
      </c>
      <c r="AU342" s="260" t="s">
        <v>90</v>
      </c>
      <c r="AV342" s="13" t="s">
        <v>86</v>
      </c>
      <c r="AW342" s="13" t="s">
        <v>35</v>
      </c>
      <c r="AX342" s="13" t="s">
        <v>79</v>
      </c>
      <c r="AY342" s="260" t="s">
        <v>134</v>
      </c>
    </row>
    <row r="343" s="13" customFormat="1">
      <c r="A343" s="13"/>
      <c r="B343" s="251"/>
      <c r="C343" s="252"/>
      <c r="D343" s="240" t="s">
        <v>236</v>
      </c>
      <c r="E343" s="253" t="s">
        <v>1</v>
      </c>
      <c r="F343" s="254" t="s">
        <v>490</v>
      </c>
      <c r="G343" s="252"/>
      <c r="H343" s="253" t="s">
        <v>1</v>
      </c>
      <c r="I343" s="255"/>
      <c r="J343" s="252"/>
      <c r="K343" s="252"/>
      <c r="L343" s="256"/>
      <c r="M343" s="257"/>
      <c r="N343" s="258"/>
      <c r="O343" s="258"/>
      <c r="P343" s="258"/>
      <c r="Q343" s="258"/>
      <c r="R343" s="258"/>
      <c r="S343" s="258"/>
      <c r="T343" s="259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60" t="s">
        <v>236</v>
      </c>
      <c r="AU343" s="260" t="s">
        <v>90</v>
      </c>
      <c r="AV343" s="13" t="s">
        <v>86</v>
      </c>
      <c r="AW343" s="13" t="s">
        <v>35</v>
      </c>
      <c r="AX343" s="13" t="s">
        <v>79</v>
      </c>
      <c r="AY343" s="260" t="s">
        <v>134</v>
      </c>
    </row>
    <row r="344" s="14" customFormat="1">
      <c r="A344" s="14"/>
      <c r="B344" s="261"/>
      <c r="C344" s="262"/>
      <c r="D344" s="240" t="s">
        <v>236</v>
      </c>
      <c r="E344" s="263" t="s">
        <v>1</v>
      </c>
      <c r="F344" s="264" t="s">
        <v>491</v>
      </c>
      <c r="G344" s="262"/>
      <c r="H344" s="265">
        <v>23</v>
      </c>
      <c r="I344" s="266"/>
      <c r="J344" s="262"/>
      <c r="K344" s="262"/>
      <c r="L344" s="267"/>
      <c r="M344" s="268"/>
      <c r="N344" s="269"/>
      <c r="O344" s="269"/>
      <c r="P344" s="269"/>
      <c r="Q344" s="269"/>
      <c r="R344" s="269"/>
      <c r="S344" s="269"/>
      <c r="T344" s="270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71" t="s">
        <v>236</v>
      </c>
      <c r="AU344" s="271" t="s">
        <v>90</v>
      </c>
      <c r="AV344" s="14" t="s">
        <v>90</v>
      </c>
      <c r="AW344" s="14" t="s">
        <v>35</v>
      </c>
      <c r="AX344" s="14" t="s">
        <v>79</v>
      </c>
      <c r="AY344" s="271" t="s">
        <v>134</v>
      </c>
    </row>
    <row r="345" s="13" customFormat="1">
      <c r="A345" s="13"/>
      <c r="B345" s="251"/>
      <c r="C345" s="252"/>
      <c r="D345" s="240" t="s">
        <v>236</v>
      </c>
      <c r="E345" s="253" t="s">
        <v>1</v>
      </c>
      <c r="F345" s="254" t="s">
        <v>492</v>
      </c>
      <c r="G345" s="252"/>
      <c r="H345" s="253" t="s">
        <v>1</v>
      </c>
      <c r="I345" s="255"/>
      <c r="J345" s="252"/>
      <c r="K345" s="252"/>
      <c r="L345" s="256"/>
      <c r="M345" s="257"/>
      <c r="N345" s="258"/>
      <c r="O345" s="258"/>
      <c r="P345" s="258"/>
      <c r="Q345" s="258"/>
      <c r="R345" s="258"/>
      <c r="S345" s="258"/>
      <c r="T345" s="25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60" t="s">
        <v>236</v>
      </c>
      <c r="AU345" s="260" t="s">
        <v>90</v>
      </c>
      <c r="AV345" s="13" t="s">
        <v>86</v>
      </c>
      <c r="AW345" s="13" t="s">
        <v>35</v>
      </c>
      <c r="AX345" s="13" t="s">
        <v>79</v>
      </c>
      <c r="AY345" s="260" t="s">
        <v>134</v>
      </c>
    </row>
    <row r="346" s="14" customFormat="1">
      <c r="A346" s="14"/>
      <c r="B346" s="261"/>
      <c r="C346" s="262"/>
      <c r="D346" s="240" t="s">
        <v>236</v>
      </c>
      <c r="E346" s="263" t="s">
        <v>1</v>
      </c>
      <c r="F346" s="264" t="s">
        <v>493</v>
      </c>
      <c r="G346" s="262"/>
      <c r="H346" s="265">
        <v>28</v>
      </c>
      <c r="I346" s="266"/>
      <c r="J346" s="262"/>
      <c r="K346" s="262"/>
      <c r="L346" s="267"/>
      <c r="M346" s="268"/>
      <c r="N346" s="269"/>
      <c r="O346" s="269"/>
      <c r="P346" s="269"/>
      <c r="Q346" s="269"/>
      <c r="R346" s="269"/>
      <c r="S346" s="269"/>
      <c r="T346" s="27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71" t="s">
        <v>236</v>
      </c>
      <c r="AU346" s="271" t="s">
        <v>90</v>
      </c>
      <c r="AV346" s="14" t="s">
        <v>90</v>
      </c>
      <c r="AW346" s="14" t="s">
        <v>35</v>
      </c>
      <c r="AX346" s="14" t="s">
        <v>79</v>
      </c>
      <c r="AY346" s="271" t="s">
        <v>134</v>
      </c>
    </row>
    <row r="347" s="15" customFormat="1">
      <c r="A347" s="15"/>
      <c r="B347" s="272"/>
      <c r="C347" s="273"/>
      <c r="D347" s="240" t="s">
        <v>236</v>
      </c>
      <c r="E347" s="274" t="s">
        <v>1</v>
      </c>
      <c r="F347" s="275" t="s">
        <v>240</v>
      </c>
      <c r="G347" s="273"/>
      <c r="H347" s="276">
        <v>51</v>
      </c>
      <c r="I347" s="277"/>
      <c r="J347" s="273"/>
      <c r="K347" s="273"/>
      <c r="L347" s="278"/>
      <c r="M347" s="279"/>
      <c r="N347" s="280"/>
      <c r="O347" s="280"/>
      <c r="P347" s="280"/>
      <c r="Q347" s="280"/>
      <c r="R347" s="280"/>
      <c r="S347" s="280"/>
      <c r="T347" s="281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82" t="s">
        <v>236</v>
      </c>
      <c r="AU347" s="282" t="s">
        <v>90</v>
      </c>
      <c r="AV347" s="15" t="s">
        <v>133</v>
      </c>
      <c r="AW347" s="15" t="s">
        <v>35</v>
      </c>
      <c r="AX347" s="15" t="s">
        <v>86</v>
      </c>
      <c r="AY347" s="282" t="s">
        <v>134</v>
      </c>
    </row>
    <row r="348" s="2" customFormat="1" ht="24.15" customHeight="1">
      <c r="A348" s="39"/>
      <c r="B348" s="40"/>
      <c r="C348" s="227" t="s">
        <v>494</v>
      </c>
      <c r="D348" s="227" t="s">
        <v>137</v>
      </c>
      <c r="E348" s="228" t="s">
        <v>495</v>
      </c>
      <c r="F348" s="229" t="s">
        <v>496</v>
      </c>
      <c r="G348" s="230" t="s">
        <v>270</v>
      </c>
      <c r="H348" s="231">
        <v>135</v>
      </c>
      <c r="I348" s="232"/>
      <c r="J348" s="233">
        <f>ROUND(I348*H348,2)</f>
        <v>0</v>
      </c>
      <c r="K348" s="229" t="s">
        <v>221</v>
      </c>
      <c r="L348" s="45"/>
      <c r="M348" s="234" t="s">
        <v>1</v>
      </c>
      <c r="N348" s="235" t="s">
        <v>45</v>
      </c>
      <c r="O348" s="92"/>
      <c r="P348" s="236">
        <f>O348*H348</f>
        <v>0</v>
      </c>
      <c r="Q348" s="236">
        <v>0</v>
      </c>
      <c r="R348" s="236">
        <f>Q348*H348</f>
        <v>0</v>
      </c>
      <c r="S348" s="236">
        <v>0.032000000000000001</v>
      </c>
      <c r="T348" s="237">
        <f>S348*H348</f>
        <v>4.3200000000000003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8" t="s">
        <v>320</v>
      </c>
      <c r="AT348" s="238" t="s">
        <v>137</v>
      </c>
      <c r="AU348" s="238" t="s">
        <v>90</v>
      </c>
      <c r="AY348" s="18" t="s">
        <v>134</v>
      </c>
      <c r="BE348" s="239">
        <f>IF(N348="základní",J348,0)</f>
        <v>0</v>
      </c>
      <c r="BF348" s="239">
        <f>IF(N348="snížená",J348,0)</f>
        <v>0</v>
      </c>
      <c r="BG348" s="239">
        <f>IF(N348="zákl. přenesená",J348,0)</f>
        <v>0</v>
      </c>
      <c r="BH348" s="239">
        <f>IF(N348="sníž. přenesená",J348,0)</f>
        <v>0</v>
      </c>
      <c r="BI348" s="239">
        <f>IF(N348="nulová",J348,0)</f>
        <v>0</v>
      </c>
      <c r="BJ348" s="18" t="s">
        <v>90</v>
      </c>
      <c r="BK348" s="239">
        <f>ROUND(I348*H348,2)</f>
        <v>0</v>
      </c>
      <c r="BL348" s="18" t="s">
        <v>320</v>
      </c>
      <c r="BM348" s="238" t="s">
        <v>497</v>
      </c>
    </row>
    <row r="349" s="2" customFormat="1">
      <c r="A349" s="39"/>
      <c r="B349" s="40"/>
      <c r="C349" s="41"/>
      <c r="D349" s="240" t="s">
        <v>142</v>
      </c>
      <c r="E349" s="41"/>
      <c r="F349" s="241" t="s">
        <v>498</v>
      </c>
      <c r="G349" s="41"/>
      <c r="H349" s="41"/>
      <c r="I349" s="242"/>
      <c r="J349" s="41"/>
      <c r="K349" s="41"/>
      <c r="L349" s="45"/>
      <c r="M349" s="243"/>
      <c r="N349" s="244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142</v>
      </c>
      <c r="AU349" s="18" t="s">
        <v>90</v>
      </c>
    </row>
    <row r="350" s="2" customFormat="1">
      <c r="A350" s="39"/>
      <c r="B350" s="40"/>
      <c r="C350" s="41"/>
      <c r="D350" s="249" t="s">
        <v>224</v>
      </c>
      <c r="E350" s="41"/>
      <c r="F350" s="250" t="s">
        <v>499</v>
      </c>
      <c r="G350" s="41"/>
      <c r="H350" s="41"/>
      <c r="I350" s="242"/>
      <c r="J350" s="41"/>
      <c r="K350" s="41"/>
      <c r="L350" s="45"/>
      <c r="M350" s="243"/>
      <c r="N350" s="244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224</v>
      </c>
      <c r="AU350" s="18" t="s">
        <v>90</v>
      </c>
    </row>
    <row r="351" s="13" customFormat="1">
      <c r="A351" s="13"/>
      <c r="B351" s="251"/>
      <c r="C351" s="252"/>
      <c r="D351" s="240" t="s">
        <v>236</v>
      </c>
      <c r="E351" s="253" t="s">
        <v>1</v>
      </c>
      <c r="F351" s="254" t="s">
        <v>237</v>
      </c>
      <c r="G351" s="252"/>
      <c r="H351" s="253" t="s">
        <v>1</v>
      </c>
      <c r="I351" s="255"/>
      <c r="J351" s="252"/>
      <c r="K351" s="252"/>
      <c r="L351" s="256"/>
      <c r="M351" s="257"/>
      <c r="N351" s="258"/>
      <c r="O351" s="258"/>
      <c r="P351" s="258"/>
      <c r="Q351" s="258"/>
      <c r="R351" s="258"/>
      <c r="S351" s="258"/>
      <c r="T351" s="25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60" t="s">
        <v>236</v>
      </c>
      <c r="AU351" s="260" t="s">
        <v>90</v>
      </c>
      <c r="AV351" s="13" t="s">
        <v>86</v>
      </c>
      <c r="AW351" s="13" t="s">
        <v>35</v>
      </c>
      <c r="AX351" s="13" t="s">
        <v>79</v>
      </c>
      <c r="AY351" s="260" t="s">
        <v>134</v>
      </c>
    </row>
    <row r="352" s="13" customFormat="1">
      <c r="A352" s="13"/>
      <c r="B352" s="251"/>
      <c r="C352" s="252"/>
      <c r="D352" s="240" t="s">
        <v>236</v>
      </c>
      <c r="E352" s="253" t="s">
        <v>1</v>
      </c>
      <c r="F352" s="254" t="s">
        <v>500</v>
      </c>
      <c r="G352" s="252"/>
      <c r="H352" s="253" t="s">
        <v>1</v>
      </c>
      <c r="I352" s="255"/>
      <c r="J352" s="252"/>
      <c r="K352" s="252"/>
      <c r="L352" s="256"/>
      <c r="M352" s="257"/>
      <c r="N352" s="258"/>
      <c r="O352" s="258"/>
      <c r="P352" s="258"/>
      <c r="Q352" s="258"/>
      <c r="R352" s="258"/>
      <c r="S352" s="258"/>
      <c r="T352" s="25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60" t="s">
        <v>236</v>
      </c>
      <c r="AU352" s="260" t="s">
        <v>90</v>
      </c>
      <c r="AV352" s="13" t="s">
        <v>86</v>
      </c>
      <c r="AW352" s="13" t="s">
        <v>35</v>
      </c>
      <c r="AX352" s="13" t="s">
        <v>79</v>
      </c>
      <c r="AY352" s="260" t="s">
        <v>134</v>
      </c>
    </row>
    <row r="353" s="14" customFormat="1">
      <c r="A353" s="14"/>
      <c r="B353" s="261"/>
      <c r="C353" s="262"/>
      <c r="D353" s="240" t="s">
        <v>236</v>
      </c>
      <c r="E353" s="263" t="s">
        <v>1</v>
      </c>
      <c r="F353" s="264" t="s">
        <v>501</v>
      </c>
      <c r="G353" s="262"/>
      <c r="H353" s="265">
        <v>45</v>
      </c>
      <c r="I353" s="266"/>
      <c r="J353" s="262"/>
      <c r="K353" s="262"/>
      <c r="L353" s="267"/>
      <c r="M353" s="268"/>
      <c r="N353" s="269"/>
      <c r="O353" s="269"/>
      <c r="P353" s="269"/>
      <c r="Q353" s="269"/>
      <c r="R353" s="269"/>
      <c r="S353" s="269"/>
      <c r="T353" s="27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71" t="s">
        <v>236</v>
      </c>
      <c r="AU353" s="271" t="s">
        <v>90</v>
      </c>
      <c r="AV353" s="14" t="s">
        <v>90</v>
      </c>
      <c r="AW353" s="14" t="s">
        <v>35</v>
      </c>
      <c r="AX353" s="14" t="s">
        <v>79</v>
      </c>
      <c r="AY353" s="271" t="s">
        <v>134</v>
      </c>
    </row>
    <row r="354" s="13" customFormat="1">
      <c r="A354" s="13"/>
      <c r="B354" s="251"/>
      <c r="C354" s="252"/>
      <c r="D354" s="240" t="s">
        <v>236</v>
      </c>
      <c r="E354" s="253" t="s">
        <v>1</v>
      </c>
      <c r="F354" s="254" t="s">
        <v>502</v>
      </c>
      <c r="G354" s="252"/>
      <c r="H354" s="253" t="s">
        <v>1</v>
      </c>
      <c r="I354" s="255"/>
      <c r="J354" s="252"/>
      <c r="K354" s="252"/>
      <c r="L354" s="256"/>
      <c r="M354" s="257"/>
      <c r="N354" s="258"/>
      <c r="O354" s="258"/>
      <c r="P354" s="258"/>
      <c r="Q354" s="258"/>
      <c r="R354" s="258"/>
      <c r="S354" s="258"/>
      <c r="T354" s="25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60" t="s">
        <v>236</v>
      </c>
      <c r="AU354" s="260" t="s">
        <v>90</v>
      </c>
      <c r="AV354" s="13" t="s">
        <v>86</v>
      </c>
      <c r="AW354" s="13" t="s">
        <v>35</v>
      </c>
      <c r="AX354" s="13" t="s">
        <v>79</v>
      </c>
      <c r="AY354" s="260" t="s">
        <v>134</v>
      </c>
    </row>
    <row r="355" s="14" customFormat="1">
      <c r="A355" s="14"/>
      <c r="B355" s="261"/>
      <c r="C355" s="262"/>
      <c r="D355" s="240" t="s">
        <v>236</v>
      </c>
      <c r="E355" s="263" t="s">
        <v>1</v>
      </c>
      <c r="F355" s="264" t="s">
        <v>304</v>
      </c>
      <c r="G355" s="262"/>
      <c r="H355" s="265">
        <v>14</v>
      </c>
      <c r="I355" s="266"/>
      <c r="J355" s="262"/>
      <c r="K355" s="262"/>
      <c r="L355" s="267"/>
      <c r="M355" s="268"/>
      <c r="N355" s="269"/>
      <c r="O355" s="269"/>
      <c r="P355" s="269"/>
      <c r="Q355" s="269"/>
      <c r="R355" s="269"/>
      <c r="S355" s="269"/>
      <c r="T355" s="270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71" t="s">
        <v>236</v>
      </c>
      <c r="AU355" s="271" t="s">
        <v>90</v>
      </c>
      <c r="AV355" s="14" t="s">
        <v>90</v>
      </c>
      <c r="AW355" s="14" t="s">
        <v>35</v>
      </c>
      <c r="AX355" s="14" t="s">
        <v>79</v>
      </c>
      <c r="AY355" s="271" t="s">
        <v>134</v>
      </c>
    </row>
    <row r="356" s="13" customFormat="1">
      <c r="A356" s="13"/>
      <c r="B356" s="251"/>
      <c r="C356" s="252"/>
      <c r="D356" s="240" t="s">
        <v>236</v>
      </c>
      <c r="E356" s="253" t="s">
        <v>1</v>
      </c>
      <c r="F356" s="254" t="s">
        <v>503</v>
      </c>
      <c r="G356" s="252"/>
      <c r="H356" s="253" t="s">
        <v>1</v>
      </c>
      <c r="I356" s="255"/>
      <c r="J356" s="252"/>
      <c r="K356" s="252"/>
      <c r="L356" s="256"/>
      <c r="M356" s="257"/>
      <c r="N356" s="258"/>
      <c r="O356" s="258"/>
      <c r="P356" s="258"/>
      <c r="Q356" s="258"/>
      <c r="R356" s="258"/>
      <c r="S356" s="258"/>
      <c r="T356" s="25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60" t="s">
        <v>236</v>
      </c>
      <c r="AU356" s="260" t="s">
        <v>90</v>
      </c>
      <c r="AV356" s="13" t="s">
        <v>86</v>
      </c>
      <c r="AW356" s="13" t="s">
        <v>35</v>
      </c>
      <c r="AX356" s="13" t="s">
        <v>79</v>
      </c>
      <c r="AY356" s="260" t="s">
        <v>134</v>
      </c>
    </row>
    <row r="357" s="14" customFormat="1">
      <c r="A357" s="14"/>
      <c r="B357" s="261"/>
      <c r="C357" s="262"/>
      <c r="D357" s="240" t="s">
        <v>236</v>
      </c>
      <c r="E357" s="263" t="s">
        <v>1</v>
      </c>
      <c r="F357" s="264" t="s">
        <v>504</v>
      </c>
      <c r="G357" s="262"/>
      <c r="H357" s="265">
        <v>6</v>
      </c>
      <c r="I357" s="266"/>
      <c r="J357" s="262"/>
      <c r="K357" s="262"/>
      <c r="L357" s="267"/>
      <c r="M357" s="268"/>
      <c r="N357" s="269"/>
      <c r="O357" s="269"/>
      <c r="P357" s="269"/>
      <c r="Q357" s="269"/>
      <c r="R357" s="269"/>
      <c r="S357" s="269"/>
      <c r="T357" s="270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71" t="s">
        <v>236</v>
      </c>
      <c r="AU357" s="271" t="s">
        <v>90</v>
      </c>
      <c r="AV357" s="14" t="s">
        <v>90</v>
      </c>
      <c r="AW357" s="14" t="s">
        <v>35</v>
      </c>
      <c r="AX357" s="14" t="s">
        <v>79</v>
      </c>
      <c r="AY357" s="271" t="s">
        <v>134</v>
      </c>
    </row>
    <row r="358" s="13" customFormat="1">
      <c r="A358" s="13"/>
      <c r="B358" s="251"/>
      <c r="C358" s="252"/>
      <c r="D358" s="240" t="s">
        <v>236</v>
      </c>
      <c r="E358" s="253" t="s">
        <v>1</v>
      </c>
      <c r="F358" s="254" t="s">
        <v>505</v>
      </c>
      <c r="G358" s="252"/>
      <c r="H358" s="253" t="s">
        <v>1</v>
      </c>
      <c r="I358" s="255"/>
      <c r="J358" s="252"/>
      <c r="K358" s="252"/>
      <c r="L358" s="256"/>
      <c r="M358" s="257"/>
      <c r="N358" s="258"/>
      <c r="O358" s="258"/>
      <c r="P358" s="258"/>
      <c r="Q358" s="258"/>
      <c r="R358" s="258"/>
      <c r="S358" s="258"/>
      <c r="T358" s="25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60" t="s">
        <v>236</v>
      </c>
      <c r="AU358" s="260" t="s">
        <v>90</v>
      </c>
      <c r="AV358" s="13" t="s">
        <v>86</v>
      </c>
      <c r="AW358" s="13" t="s">
        <v>35</v>
      </c>
      <c r="AX358" s="13" t="s">
        <v>79</v>
      </c>
      <c r="AY358" s="260" t="s">
        <v>134</v>
      </c>
    </row>
    <row r="359" s="14" customFormat="1">
      <c r="A359" s="14"/>
      <c r="B359" s="261"/>
      <c r="C359" s="262"/>
      <c r="D359" s="240" t="s">
        <v>236</v>
      </c>
      <c r="E359" s="263" t="s">
        <v>1</v>
      </c>
      <c r="F359" s="264" t="s">
        <v>304</v>
      </c>
      <c r="G359" s="262"/>
      <c r="H359" s="265">
        <v>14</v>
      </c>
      <c r="I359" s="266"/>
      <c r="J359" s="262"/>
      <c r="K359" s="262"/>
      <c r="L359" s="267"/>
      <c r="M359" s="268"/>
      <c r="N359" s="269"/>
      <c r="O359" s="269"/>
      <c r="P359" s="269"/>
      <c r="Q359" s="269"/>
      <c r="R359" s="269"/>
      <c r="S359" s="269"/>
      <c r="T359" s="270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71" t="s">
        <v>236</v>
      </c>
      <c r="AU359" s="271" t="s">
        <v>90</v>
      </c>
      <c r="AV359" s="14" t="s">
        <v>90</v>
      </c>
      <c r="AW359" s="14" t="s">
        <v>35</v>
      </c>
      <c r="AX359" s="14" t="s">
        <v>79</v>
      </c>
      <c r="AY359" s="271" t="s">
        <v>134</v>
      </c>
    </row>
    <row r="360" s="13" customFormat="1">
      <c r="A360" s="13"/>
      <c r="B360" s="251"/>
      <c r="C360" s="252"/>
      <c r="D360" s="240" t="s">
        <v>236</v>
      </c>
      <c r="E360" s="253" t="s">
        <v>1</v>
      </c>
      <c r="F360" s="254" t="s">
        <v>506</v>
      </c>
      <c r="G360" s="252"/>
      <c r="H360" s="253" t="s">
        <v>1</v>
      </c>
      <c r="I360" s="255"/>
      <c r="J360" s="252"/>
      <c r="K360" s="252"/>
      <c r="L360" s="256"/>
      <c r="M360" s="257"/>
      <c r="N360" s="258"/>
      <c r="O360" s="258"/>
      <c r="P360" s="258"/>
      <c r="Q360" s="258"/>
      <c r="R360" s="258"/>
      <c r="S360" s="258"/>
      <c r="T360" s="259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60" t="s">
        <v>236</v>
      </c>
      <c r="AU360" s="260" t="s">
        <v>90</v>
      </c>
      <c r="AV360" s="13" t="s">
        <v>86</v>
      </c>
      <c r="AW360" s="13" t="s">
        <v>35</v>
      </c>
      <c r="AX360" s="13" t="s">
        <v>79</v>
      </c>
      <c r="AY360" s="260" t="s">
        <v>134</v>
      </c>
    </row>
    <row r="361" s="14" customFormat="1">
      <c r="A361" s="14"/>
      <c r="B361" s="261"/>
      <c r="C361" s="262"/>
      <c r="D361" s="240" t="s">
        <v>236</v>
      </c>
      <c r="E361" s="263" t="s">
        <v>1</v>
      </c>
      <c r="F361" s="264" t="s">
        <v>507</v>
      </c>
      <c r="G361" s="262"/>
      <c r="H361" s="265">
        <v>56</v>
      </c>
      <c r="I361" s="266"/>
      <c r="J361" s="262"/>
      <c r="K361" s="262"/>
      <c r="L361" s="267"/>
      <c r="M361" s="268"/>
      <c r="N361" s="269"/>
      <c r="O361" s="269"/>
      <c r="P361" s="269"/>
      <c r="Q361" s="269"/>
      <c r="R361" s="269"/>
      <c r="S361" s="269"/>
      <c r="T361" s="27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71" t="s">
        <v>236</v>
      </c>
      <c r="AU361" s="271" t="s">
        <v>90</v>
      </c>
      <c r="AV361" s="14" t="s">
        <v>90</v>
      </c>
      <c r="AW361" s="14" t="s">
        <v>35</v>
      </c>
      <c r="AX361" s="14" t="s">
        <v>79</v>
      </c>
      <c r="AY361" s="271" t="s">
        <v>134</v>
      </c>
    </row>
    <row r="362" s="15" customFormat="1">
      <c r="A362" s="15"/>
      <c r="B362" s="272"/>
      <c r="C362" s="273"/>
      <c r="D362" s="240" t="s">
        <v>236</v>
      </c>
      <c r="E362" s="274" t="s">
        <v>1</v>
      </c>
      <c r="F362" s="275" t="s">
        <v>240</v>
      </c>
      <c r="G362" s="273"/>
      <c r="H362" s="276">
        <v>135</v>
      </c>
      <c r="I362" s="277"/>
      <c r="J362" s="273"/>
      <c r="K362" s="273"/>
      <c r="L362" s="278"/>
      <c r="M362" s="279"/>
      <c r="N362" s="280"/>
      <c r="O362" s="280"/>
      <c r="P362" s="280"/>
      <c r="Q362" s="280"/>
      <c r="R362" s="280"/>
      <c r="S362" s="280"/>
      <c r="T362" s="281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82" t="s">
        <v>236</v>
      </c>
      <c r="AU362" s="282" t="s">
        <v>90</v>
      </c>
      <c r="AV362" s="15" t="s">
        <v>133</v>
      </c>
      <c r="AW362" s="15" t="s">
        <v>35</v>
      </c>
      <c r="AX362" s="15" t="s">
        <v>86</v>
      </c>
      <c r="AY362" s="282" t="s">
        <v>134</v>
      </c>
    </row>
    <row r="363" s="2" customFormat="1" ht="16.5" customHeight="1">
      <c r="A363" s="39"/>
      <c r="B363" s="40"/>
      <c r="C363" s="227" t="s">
        <v>508</v>
      </c>
      <c r="D363" s="227" t="s">
        <v>137</v>
      </c>
      <c r="E363" s="228" t="s">
        <v>509</v>
      </c>
      <c r="F363" s="229" t="s">
        <v>510</v>
      </c>
      <c r="G363" s="230" t="s">
        <v>220</v>
      </c>
      <c r="H363" s="231">
        <v>225</v>
      </c>
      <c r="I363" s="232"/>
      <c r="J363" s="233">
        <f>ROUND(I363*H363,2)</f>
        <v>0</v>
      </c>
      <c r="K363" s="229" t="s">
        <v>221</v>
      </c>
      <c r="L363" s="45"/>
      <c r="M363" s="234" t="s">
        <v>1</v>
      </c>
      <c r="N363" s="235" t="s">
        <v>45</v>
      </c>
      <c r="O363" s="92"/>
      <c r="P363" s="236">
        <f>O363*H363</f>
        <v>0</v>
      </c>
      <c r="Q363" s="236">
        <v>0</v>
      </c>
      <c r="R363" s="236">
        <f>Q363*H363</f>
        <v>0</v>
      </c>
      <c r="S363" s="236">
        <v>0.014999999999999999</v>
      </c>
      <c r="T363" s="237">
        <f>S363*H363</f>
        <v>3.375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8" t="s">
        <v>320</v>
      </c>
      <c r="AT363" s="238" t="s">
        <v>137</v>
      </c>
      <c r="AU363" s="238" t="s">
        <v>90</v>
      </c>
      <c r="AY363" s="18" t="s">
        <v>134</v>
      </c>
      <c r="BE363" s="239">
        <f>IF(N363="základní",J363,0)</f>
        <v>0</v>
      </c>
      <c r="BF363" s="239">
        <f>IF(N363="snížená",J363,0)</f>
        <v>0</v>
      </c>
      <c r="BG363" s="239">
        <f>IF(N363="zákl. přenesená",J363,0)</f>
        <v>0</v>
      </c>
      <c r="BH363" s="239">
        <f>IF(N363="sníž. přenesená",J363,0)</f>
        <v>0</v>
      </c>
      <c r="BI363" s="239">
        <f>IF(N363="nulová",J363,0)</f>
        <v>0</v>
      </c>
      <c r="BJ363" s="18" t="s">
        <v>90</v>
      </c>
      <c r="BK363" s="239">
        <f>ROUND(I363*H363,2)</f>
        <v>0</v>
      </c>
      <c r="BL363" s="18" t="s">
        <v>320</v>
      </c>
      <c r="BM363" s="238" t="s">
        <v>511</v>
      </c>
    </row>
    <row r="364" s="2" customFormat="1">
      <c r="A364" s="39"/>
      <c r="B364" s="40"/>
      <c r="C364" s="41"/>
      <c r="D364" s="240" t="s">
        <v>142</v>
      </c>
      <c r="E364" s="41"/>
      <c r="F364" s="241" t="s">
        <v>512</v>
      </c>
      <c r="G364" s="41"/>
      <c r="H364" s="41"/>
      <c r="I364" s="242"/>
      <c r="J364" s="41"/>
      <c r="K364" s="41"/>
      <c r="L364" s="45"/>
      <c r="M364" s="243"/>
      <c r="N364" s="244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142</v>
      </c>
      <c r="AU364" s="18" t="s">
        <v>90</v>
      </c>
    </row>
    <row r="365" s="2" customFormat="1">
      <c r="A365" s="39"/>
      <c r="B365" s="40"/>
      <c r="C365" s="41"/>
      <c r="D365" s="249" t="s">
        <v>224</v>
      </c>
      <c r="E365" s="41"/>
      <c r="F365" s="250" t="s">
        <v>513</v>
      </c>
      <c r="G365" s="41"/>
      <c r="H365" s="41"/>
      <c r="I365" s="242"/>
      <c r="J365" s="41"/>
      <c r="K365" s="41"/>
      <c r="L365" s="45"/>
      <c r="M365" s="243"/>
      <c r="N365" s="244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224</v>
      </c>
      <c r="AU365" s="18" t="s">
        <v>90</v>
      </c>
    </row>
    <row r="366" s="13" customFormat="1">
      <c r="A366" s="13"/>
      <c r="B366" s="251"/>
      <c r="C366" s="252"/>
      <c r="D366" s="240" t="s">
        <v>236</v>
      </c>
      <c r="E366" s="253" t="s">
        <v>1</v>
      </c>
      <c r="F366" s="254" t="s">
        <v>426</v>
      </c>
      <c r="G366" s="252"/>
      <c r="H366" s="253" t="s">
        <v>1</v>
      </c>
      <c r="I366" s="255"/>
      <c r="J366" s="252"/>
      <c r="K366" s="252"/>
      <c r="L366" s="256"/>
      <c r="M366" s="257"/>
      <c r="N366" s="258"/>
      <c r="O366" s="258"/>
      <c r="P366" s="258"/>
      <c r="Q366" s="258"/>
      <c r="R366" s="258"/>
      <c r="S366" s="258"/>
      <c r="T366" s="259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60" t="s">
        <v>236</v>
      </c>
      <c r="AU366" s="260" t="s">
        <v>90</v>
      </c>
      <c r="AV366" s="13" t="s">
        <v>86</v>
      </c>
      <c r="AW366" s="13" t="s">
        <v>35</v>
      </c>
      <c r="AX366" s="13" t="s">
        <v>79</v>
      </c>
      <c r="AY366" s="260" t="s">
        <v>134</v>
      </c>
    </row>
    <row r="367" s="13" customFormat="1">
      <c r="A367" s="13"/>
      <c r="B367" s="251"/>
      <c r="C367" s="252"/>
      <c r="D367" s="240" t="s">
        <v>236</v>
      </c>
      <c r="E367" s="253" t="s">
        <v>1</v>
      </c>
      <c r="F367" s="254" t="s">
        <v>427</v>
      </c>
      <c r="G367" s="252"/>
      <c r="H367" s="253" t="s">
        <v>1</v>
      </c>
      <c r="I367" s="255"/>
      <c r="J367" s="252"/>
      <c r="K367" s="252"/>
      <c r="L367" s="256"/>
      <c r="M367" s="257"/>
      <c r="N367" s="258"/>
      <c r="O367" s="258"/>
      <c r="P367" s="258"/>
      <c r="Q367" s="258"/>
      <c r="R367" s="258"/>
      <c r="S367" s="258"/>
      <c r="T367" s="259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60" t="s">
        <v>236</v>
      </c>
      <c r="AU367" s="260" t="s">
        <v>90</v>
      </c>
      <c r="AV367" s="13" t="s">
        <v>86</v>
      </c>
      <c r="AW367" s="13" t="s">
        <v>35</v>
      </c>
      <c r="AX367" s="13" t="s">
        <v>79</v>
      </c>
      <c r="AY367" s="260" t="s">
        <v>134</v>
      </c>
    </row>
    <row r="368" s="14" customFormat="1">
      <c r="A368" s="14"/>
      <c r="B368" s="261"/>
      <c r="C368" s="262"/>
      <c r="D368" s="240" t="s">
        <v>236</v>
      </c>
      <c r="E368" s="263" t="s">
        <v>1</v>
      </c>
      <c r="F368" s="264" t="s">
        <v>428</v>
      </c>
      <c r="G368" s="262"/>
      <c r="H368" s="265">
        <v>205</v>
      </c>
      <c r="I368" s="266"/>
      <c r="J368" s="262"/>
      <c r="K368" s="262"/>
      <c r="L368" s="267"/>
      <c r="M368" s="268"/>
      <c r="N368" s="269"/>
      <c r="O368" s="269"/>
      <c r="P368" s="269"/>
      <c r="Q368" s="269"/>
      <c r="R368" s="269"/>
      <c r="S368" s="269"/>
      <c r="T368" s="270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71" t="s">
        <v>236</v>
      </c>
      <c r="AU368" s="271" t="s">
        <v>90</v>
      </c>
      <c r="AV368" s="14" t="s">
        <v>90</v>
      </c>
      <c r="AW368" s="14" t="s">
        <v>35</v>
      </c>
      <c r="AX368" s="14" t="s">
        <v>79</v>
      </c>
      <c r="AY368" s="271" t="s">
        <v>134</v>
      </c>
    </row>
    <row r="369" s="13" customFormat="1">
      <c r="A369" s="13"/>
      <c r="B369" s="251"/>
      <c r="C369" s="252"/>
      <c r="D369" s="240" t="s">
        <v>236</v>
      </c>
      <c r="E369" s="253" t="s">
        <v>1</v>
      </c>
      <c r="F369" s="254" t="s">
        <v>435</v>
      </c>
      <c r="G369" s="252"/>
      <c r="H369" s="253" t="s">
        <v>1</v>
      </c>
      <c r="I369" s="255"/>
      <c r="J369" s="252"/>
      <c r="K369" s="252"/>
      <c r="L369" s="256"/>
      <c r="M369" s="257"/>
      <c r="N369" s="258"/>
      <c r="O369" s="258"/>
      <c r="P369" s="258"/>
      <c r="Q369" s="258"/>
      <c r="R369" s="258"/>
      <c r="S369" s="258"/>
      <c r="T369" s="25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60" t="s">
        <v>236</v>
      </c>
      <c r="AU369" s="260" t="s">
        <v>90</v>
      </c>
      <c r="AV369" s="13" t="s">
        <v>86</v>
      </c>
      <c r="AW369" s="13" t="s">
        <v>35</v>
      </c>
      <c r="AX369" s="13" t="s">
        <v>79</v>
      </c>
      <c r="AY369" s="260" t="s">
        <v>134</v>
      </c>
    </row>
    <row r="370" s="14" customFormat="1">
      <c r="A370" s="14"/>
      <c r="B370" s="261"/>
      <c r="C370" s="262"/>
      <c r="D370" s="240" t="s">
        <v>236</v>
      </c>
      <c r="E370" s="263" t="s">
        <v>1</v>
      </c>
      <c r="F370" s="264" t="s">
        <v>353</v>
      </c>
      <c r="G370" s="262"/>
      <c r="H370" s="265">
        <v>20</v>
      </c>
      <c r="I370" s="266"/>
      <c r="J370" s="262"/>
      <c r="K370" s="262"/>
      <c r="L370" s="267"/>
      <c r="M370" s="268"/>
      <c r="N370" s="269"/>
      <c r="O370" s="269"/>
      <c r="P370" s="269"/>
      <c r="Q370" s="269"/>
      <c r="R370" s="269"/>
      <c r="S370" s="269"/>
      <c r="T370" s="270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71" t="s">
        <v>236</v>
      </c>
      <c r="AU370" s="271" t="s">
        <v>90</v>
      </c>
      <c r="AV370" s="14" t="s">
        <v>90</v>
      </c>
      <c r="AW370" s="14" t="s">
        <v>35</v>
      </c>
      <c r="AX370" s="14" t="s">
        <v>79</v>
      </c>
      <c r="AY370" s="271" t="s">
        <v>134</v>
      </c>
    </row>
    <row r="371" s="15" customFormat="1">
      <c r="A371" s="15"/>
      <c r="B371" s="272"/>
      <c r="C371" s="273"/>
      <c r="D371" s="240" t="s">
        <v>236</v>
      </c>
      <c r="E371" s="274" t="s">
        <v>1</v>
      </c>
      <c r="F371" s="275" t="s">
        <v>240</v>
      </c>
      <c r="G371" s="273"/>
      <c r="H371" s="276">
        <v>225</v>
      </c>
      <c r="I371" s="277"/>
      <c r="J371" s="273"/>
      <c r="K371" s="273"/>
      <c r="L371" s="278"/>
      <c r="M371" s="279"/>
      <c r="N371" s="280"/>
      <c r="O371" s="280"/>
      <c r="P371" s="280"/>
      <c r="Q371" s="280"/>
      <c r="R371" s="280"/>
      <c r="S371" s="280"/>
      <c r="T371" s="281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82" t="s">
        <v>236</v>
      </c>
      <c r="AU371" s="282" t="s">
        <v>90</v>
      </c>
      <c r="AV371" s="15" t="s">
        <v>133</v>
      </c>
      <c r="AW371" s="15" t="s">
        <v>35</v>
      </c>
      <c r="AX371" s="15" t="s">
        <v>86</v>
      </c>
      <c r="AY371" s="282" t="s">
        <v>134</v>
      </c>
    </row>
    <row r="372" s="2" customFormat="1" ht="24.15" customHeight="1">
      <c r="A372" s="39"/>
      <c r="B372" s="40"/>
      <c r="C372" s="227" t="s">
        <v>514</v>
      </c>
      <c r="D372" s="227" t="s">
        <v>137</v>
      </c>
      <c r="E372" s="228" t="s">
        <v>515</v>
      </c>
      <c r="F372" s="229" t="s">
        <v>516</v>
      </c>
      <c r="G372" s="230" t="s">
        <v>220</v>
      </c>
      <c r="H372" s="231">
        <v>124.59999999999999</v>
      </c>
      <c r="I372" s="232"/>
      <c r="J372" s="233">
        <f>ROUND(I372*H372,2)</f>
        <v>0</v>
      </c>
      <c r="K372" s="229" t="s">
        <v>221</v>
      </c>
      <c r="L372" s="45"/>
      <c r="M372" s="234" t="s">
        <v>1</v>
      </c>
      <c r="N372" s="235" t="s">
        <v>45</v>
      </c>
      <c r="O372" s="92"/>
      <c r="P372" s="236">
        <f>O372*H372</f>
        <v>0</v>
      </c>
      <c r="Q372" s="236">
        <v>0</v>
      </c>
      <c r="R372" s="236">
        <f>Q372*H372</f>
        <v>0</v>
      </c>
      <c r="S372" s="236">
        <v>0.014</v>
      </c>
      <c r="T372" s="237">
        <f>S372*H372</f>
        <v>1.7444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8" t="s">
        <v>320</v>
      </c>
      <c r="AT372" s="238" t="s">
        <v>137</v>
      </c>
      <c r="AU372" s="238" t="s">
        <v>90</v>
      </c>
      <c r="AY372" s="18" t="s">
        <v>134</v>
      </c>
      <c r="BE372" s="239">
        <f>IF(N372="základní",J372,0)</f>
        <v>0</v>
      </c>
      <c r="BF372" s="239">
        <f>IF(N372="snížená",J372,0)</f>
        <v>0</v>
      </c>
      <c r="BG372" s="239">
        <f>IF(N372="zákl. přenesená",J372,0)</f>
        <v>0</v>
      </c>
      <c r="BH372" s="239">
        <f>IF(N372="sníž. přenesená",J372,0)</f>
        <v>0</v>
      </c>
      <c r="BI372" s="239">
        <f>IF(N372="nulová",J372,0)</f>
        <v>0</v>
      </c>
      <c r="BJ372" s="18" t="s">
        <v>90</v>
      </c>
      <c r="BK372" s="239">
        <f>ROUND(I372*H372,2)</f>
        <v>0</v>
      </c>
      <c r="BL372" s="18" t="s">
        <v>320</v>
      </c>
      <c r="BM372" s="238" t="s">
        <v>517</v>
      </c>
    </row>
    <row r="373" s="2" customFormat="1">
      <c r="A373" s="39"/>
      <c r="B373" s="40"/>
      <c r="C373" s="41"/>
      <c r="D373" s="240" t="s">
        <v>142</v>
      </c>
      <c r="E373" s="41"/>
      <c r="F373" s="241" t="s">
        <v>518</v>
      </c>
      <c r="G373" s="41"/>
      <c r="H373" s="41"/>
      <c r="I373" s="242"/>
      <c r="J373" s="41"/>
      <c r="K373" s="41"/>
      <c r="L373" s="45"/>
      <c r="M373" s="243"/>
      <c r="N373" s="244"/>
      <c r="O373" s="92"/>
      <c r="P373" s="92"/>
      <c r="Q373" s="92"/>
      <c r="R373" s="92"/>
      <c r="S373" s="92"/>
      <c r="T373" s="93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142</v>
      </c>
      <c r="AU373" s="18" t="s">
        <v>90</v>
      </c>
    </row>
    <row r="374" s="2" customFormat="1">
      <c r="A374" s="39"/>
      <c r="B374" s="40"/>
      <c r="C374" s="41"/>
      <c r="D374" s="249" t="s">
        <v>224</v>
      </c>
      <c r="E374" s="41"/>
      <c r="F374" s="250" t="s">
        <v>519</v>
      </c>
      <c r="G374" s="41"/>
      <c r="H374" s="41"/>
      <c r="I374" s="242"/>
      <c r="J374" s="41"/>
      <c r="K374" s="41"/>
      <c r="L374" s="45"/>
      <c r="M374" s="243"/>
      <c r="N374" s="244"/>
      <c r="O374" s="92"/>
      <c r="P374" s="92"/>
      <c r="Q374" s="92"/>
      <c r="R374" s="92"/>
      <c r="S374" s="92"/>
      <c r="T374" s="93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224</v>
      </c>
      <c r="AU374" s="18" t="s">
        <v>90</v>
      </c>
    </row>
    <row r="375" s="13" customFormat="1">
      <c r="A375" s="13"/>
      <c r="B375" s="251"/>
      <c r="C375" s="252"/>
      <c r="D375" s="240" t="s">
        <v>236</v>
      </c>
      <c r="E375" s="253" t="s">
        <v>1</v>
      </c>
      <c r="F375" s="254" t="s">
        <v>237</v>
      </c>
      <c r="G375" s="252"/>
      <c r="H375" s="253" t="s">
        <v>1</v>
      </c>
      <c r="I375" s="255"/>
      <c r="J375" s="252"/>
      <c r="K375" s="252"/>
      <c r="L375" s="256"/>
      <c r="M375" s="257"/>
      <c r="N375" s="258"/>
      <c r="O375" s="258"/>
      <c r="P375" s="258"/>
      <c r="Q375" s="258"/>
      <c r="R375" s="258"/>
      <c r="S375" s="258"/>
      <c r="T375" s="25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60" t="s">
        <v>236</v>
      </c>
      <c r="AU375" s="260" t="s">
        <v>90</v>
      </c>
      <c r="AV375" s="13" t="s">
        <v>86</v>
      </c>
      <c r="AW375" s="13" t="s">
        <v>35</v>
      </c>
      <c r="AX375" s="13" t="s">
        <v>79</v>
      </c>
      <c r="AY375" s="260" t="s">
        <v>134</v>
      </c>
    </row>
    <row r="376" s="13" customFormat="1">
      <c r="A376" s="13"/>
      <c r="B376" s="251"/>
      <c r="C376" s="252"/>
      <c r="D376" s="240" t="s">
        <v>236</v>
      </c>
      <c r="E376" s="253" t="s">
        <v>1</v>
      </c>
      <c r="F376" s="254" t="s">
        <v>302</v>
      </c>
      <c r="G376" s="252"/>
      <c r="H376" s="253" t="s">
        <v>1</v>
      </c>
      <c r="I376" s="255"/>
      <c r="J376" s="252"/>
      <c r="K376" s="252"/>
      <c r="L376" s="256"/>
      <c r="M376" s="257"/>
      <c r="N376" s="258"/>
      <c r="O376" s="258"/>
      <c r="P376" s="258"/>
      <c r="Q376" s="258"/>
      <c r="R376" s="258"/>
      <c r="S376" s="258"/>
      <c r="T376" s="259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60" t="s">
        <v>236</v>
      </c>
      <c r="AU376" s="260" t="s">
        <v>90</v>
      </c>
      <c r="AV376" s="13" t="s">
        <v>86</v>
      </c>
      <c r="AW376" s="13" t="s">
        <v>35</v>
      </c>
      <c r="AX376" s="13" t="s">
        <v>79</v>
      </c>
      <c r="AY376" s="260" t="s">
        <v>134</v>
      </c>
    </row>
    <row r="377" s="14" customFormat="1">
      <c r="A377" s="14"/>
      <c r="B377" s="261"/>
      <c r="C377" s="262"/>
      <c r="D377" s="240" t="s">
        <v>236</v>
      </c>
      <c r="E377" s="263" t="s">
        <v>1</v>
      </c>
      <c r="F377" s="264" t="s">
        <v>303</v>
      </c>
      <c r="G377" s="262"/>
      <c r="H377" s="265">
        <v>124.59999999999999</v>
      </c>
      <c r="I377" s="266"/>
      <c r="J377" s="262"/>
      <c r="K377" s="262"/>
      <c r="L377" s="267"/>
      <c r="M377" s="268"/>
      <c r="N377" s="269"/>
      <c r="O377" s="269"/>
      <c r="P377" s="269"/>
      <c r="Q377" s="269"/>
      <c r="R377" s="269"/>
      <c r="S377" s="269"/>
      <c r="T377" s="270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71" t="s">
        <v>236</v>
      </c>
      <c r="AU377" s="271" t="s">
        <v>90</v>
      </c>
      <c r="AV377" s="14" t="s">
        <v>90</v>
      </c>
      <c r="AW377" s="14" t="s">
        <v>35</v>
      </c>
      <c r="AX377" s="14" t="s">
        <v>79</v>
      </c>
      <c r="AY377" s="271" t="s">
        <v>134</v>
      </c>
    </row>
    <row r="378" s="15" customFormat="1">
      <c r="A378" s="15"/>
      <c r="B378" s="272"/>
      <c r="C378" s="273"/>
      <c r="D378" s="240" t="s">
        <v>236</v>
      </c>
      <c r="E378" s="274" t="s">
        <v>1</v>
      </c>
      <c r="F378" s="275" t="s">
        <v>240</v>
      </c>
      <c r="G378" s="273"/>
      <c r="H378" s="276">
        <v>124.59999999999999</v>
      </c>
      <c r="I378" s="277"/>
      <c r="J378" s="273"/>
      <c r="K378" s="273"/>
      <c r="L378" s="278"/>
      <c r="M378" s="279"/>
      <c r="N378" s="280"/>
      <c r="O378" s="280"/>
      <c r="P378" s="280"/>
      <c r="Q378" s="280"/>
      <c r="R378" s="280"/>
      <c r="S378" s="280"/>
      <c r="T378" s="281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82" t="s">
        <v>236</v>
      </c>
      <c r="AU378" s="282" t="s">
        <v>90</v>
      </c>
      <c r="AV378" s="15" t="s">
        <v>133</v>
      </c>
      <c r="AW378" s="15" t="s">
        <v>35</v>
      </c>
      <c r="AX378" s="15" t="s">
        <v>86</v>
      </c>
      <c r="AY378" s="282" t="s">
        <v>134</v>
      </c>
    </row>
    <row r="379" s="12" customFormat="1" ht="22.8" customHeight="1">
      <c r="A379" s="12"/>
      <c r="B379" s="211"/>
      <c r="C379" s="212"/>
      <c r="D379" s="213" t="s">
        <v>78</v>
      </c>
      <c r="E379" s="225" t="s">
        <v>520</v>
      </c>
      <c r="F379" s="225" t="s">
        <v>521</v>
      </c>
      <c r="G379" s="212"/>
      <c r="H379" s="212"/>
      <c r="I379" s="215"/>
      <c r="J379" s="226">
        <f>BK379</f>
        <v>0</v>
      </c>
      <c r="K379" s="212"/>
      <c r="L379" s="217"/>
      <c r="M379" s="218"/>
      <c r="N379" s="219"/>
      <c r="O379" s="219"/>
      <c r="P379" s="220">
        <f>SUM(P380:P451)</f>
        <v>0</v>
      </c>
      <c r="Q379" s="219"/>
      <c r="R379" s="220">
        <f>SUM(R380:R451)</f>
        <v>0</v>
      </c>
      <c r="S379" s="219"/>
      <c r="T379" s="221">
        <f>SUM(T380:T451)</f>
        <v>0.54044819999999993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22" t="s">
        <v>90</v>
      </c>
      <c r="AT379" s="223" t="s">
        <v>78</v>
      </c>
      <c r="AU379" s="223" t="s">
        <v>86</v>
      </c>
      <c r="AY379" s="222" t="s">
        <v>134</v>
      </c>
      <c r="BK379" s="224">
        <f>SUM(BK380:BK451)</f>
        <v>0</v>
      </c>
    </row>
    <row r="380" s="2" customFormat="1" ht="16.5" customHeight="1">
      <c r="A380" s="39"/>
      <c r="B380" s="40"/>
      <c r="C380" s="227" t="s">
        <v>522</v>
      </c>
      <c r="D380" s="227" t="s">
        <v>137</v>
      </c>
      <c r="E380" s="228" t="s">
        <v>523</v>
      </c>
      <c r="F380" s="229" t="s">
        <v>524</v>
      </c>
      <c r="G380" s="230" t="s">
        <v>220</v>
      </c>
      <c r="H380" s="231">
        <v>20</v>
      </c>
      <c r="I380" s="232"/>
      <c r="J380" s="233">
        <f>ROUND(I380*H380,2)</f>
        <v>0</v>
      </c>
      <c r="K380" s="229" t="s">
        <v>221</v>
      </c>
      <c r="L380" s="45"/>
      <c r="M380" s="234" t="s">
        <v>1</v>
      </c>
      <c r="N380" s="235" t="s">
        <v>45</v>
      </c>
      <c r="O380" s="92"/>
      <c r="P380" s="236">
        <f>O380*H380</f>
        <v>0</v>
      </c>
      <c r="Q380" s="236">
        <v>0</v>
      </c>
      <c r="R380" s="236">
        <f>Q380*H380</f>
        <v>0</v>
      </c>
      <c r="S380" s="236">
        <v>0.00594</v>
      </c>
      <c r="T380" s="237">
        <f>S380*H380</f>
        <v>0.1188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8" t="s">
        <v>320</v>
      </c>
      <c r="AT380" s="238" t="s">
        <v>137</v>
      </c>
      <c r="AU380" s="238" t="s">
        <v>90</v>
      </c>
      <c r="AY380" s="18" t="s">
        <v>134</v>
      </c>
      <c r="BE380" s="239">
        <f>IF(N380="základní",J380,0)</f>
        <v>0</v>
      </c>
      <c r="BF380" s="239">
        <f>IF(N380="snížená",J380,0)</f>
        <v>0</v>
      </c>
      <c r="BG380" s="239">
        <f>IF(N380="zákl. přenesená",J380,0)</f>
        <v>0</v>
      </c>
      <c r="BH380" s="239">
        <f>IF(N380="sníž. přenesená",J380,0)</f>
        <v>0</v>
      </c>
      <c r="BI380" s="239">
        <f>IF(N380="nulová",J380,0)</f>
        <v>0</v>
      </c>
      <c r="BJ380" s="18" t="s">
        <v>90</v>
      </c>
      <c r="BK380" s="239">
        <f>ROUND(I380*H380,2)</f>
        <v>0</v>
      </c>
      <c r="BL380" s="18" t="s">
        <v>320</v>
      </c>
      <c r="BM380" s="238" t="s">
        <v>525</v>
      </c>
    </row>
    <row r="381" s="2" customFormat="1">
      <c r="A381" s="39"/>
      <c r="B381" s="40"/>
      <c r="C381" s="41"/>
      <c r="D381" s="240" t="s">
        <v>142</v>
      </c>
      <c r="E381" s="41"/>
      <c r="F381" s="241" t="s">
        <v>526</v>
      </c>
      <c r="G381" s="41"/>
      <c r="H381" s="41"/>
      <c r="I381" s="242"/>
      <c r="J381" s="41"/>
      <c r="K381" s="41"/>
      <c r="L381" s="45"/>
      <c r="M381" s="243"/>
      <c r="N381" s="244"/>
      <c r="O381" s="92"/>
      <c r="P381" s="92"/>
      <c r="Q381" s="92"/>
      <c r="R381" s="92"/>
      <c r="S381" s="92"/>
      <c r="T381" s="93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142</v>
      </c>
      <c r="AU381" s="18" t="s">
        <v>90</v>
      </c>
    </row>
    <row r="382" s="2" customFormat="1">
      <c r="A382" s="39"/>
      <c r="B382" s="40"/>
      <c r="C382" s="41"/>
      <c r="D382" s="249" t="s">
        <v>224</v>
      </c>
      <c r="E382" s="41"/>
      <c r="F382" s="250" t="s">
        <v>527</v>
      </c>
      <c r="G382" s="41"/>
      <c r="H382" s="41"/>
      <c r="I382" s="242"/>
      <c r="J382" s="41"/>
      <c r="K382" s="41"/>
      <c r="L382" s="45"/>
      <c r="M382" s="243"/>
      <c r="N382" s="244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224</v>
      </c>
      <c r="AU382" s="18" t="s">
        <v>90</v>
      </c>
    </row>
    <row r="383" s="13" customFormat="1">
      <c r="A383" s="13"/>
      <c r="B383" s="251"/>
      <c r="C383" s="252"/>
      <c r="D383" s="240" t="s">
        <v>236</v>
      </c>
      <c r="E383" s="253" t="s">
        <v>1</v>
      </c>
      <c r="F383" s="254" t="s">
        <v>426</v>
      </c>
      <c r="G383" s="252"/>
      <c r="H383" s="253" t="s">
        <v>1</v>
      </c>
      <c r="I383" s="255"/>
      <c r="J383" s="252"/>
      <c r="K383" s="252"/>
      <c r="L383" s="256"/>
      <c r="M383" s="257"/>
      <c r="N383" s="258"/>
      <c r="O383" s="258"/>
      <c r="P383" s="258"/>
      <c r="Q383" s="258"/>
      <c r="R383" s="258"/>
      <c r="S383" s="258"/>
      <c r="T383" s="25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60" t="s">
        <v>236</v>
      </c>
      <c r="AU383" s="260" t="s">
        <v>90</v>
      </c>
      <c r="AV383" s="13" t="s">
        <v>86</v>
      </c>
      <c r="AW383" s="13" t="s">
        <v>35</v>
      </c>
      <c r="AX383" s="13" t="s">
        <v>79</v>
      </c>
      <c r="AY383" s="260" t="s">
        <v>134</v>
      </c>
    </row>
    <row r="384" s="13" customFormat="1">
      <c r="A384" s="13"/>
      <c r="B384" s="251"/>
      <c r="C384" s="252"/>
      <c r="D384" s="240" t="s">
        <v>236</v>
      </c>
      <c r="E384" s="253" t="s">
        <v>1</v>
      </c>
      <c r="F384" s="254" t="s">
        <v>435</v>
      </c>
      <c r="G384" s="252"/>
      <c r="H384" s="253" t="s">
        <v>1</v>
      </c>
      <c r="I384" s="255"/>
      <c r="J384" s="252"/>
      <c r="K384" s="252"/>
      <c r="L384" s="256"/>
      <c r="M384" s="257"/>
      <c r="N384" s="258"/>
      <c r="O384" s="258"/>
      <c r="P384" s="258"/>
      <c r="Q384" s="258"/>
      <c r="R384" s="258"/>
      <c r="S384" s="258"/>
      <c r="T384" s="259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60" t="s">
        <v>236</v>
      </c>
      <c r="AU384" s="260" t="s">
        <v>90</v>
      </c>
      <c r="AV384" s="13" t="s">
        <v>86</v>
      </c>
      <c r="AW384" s="13" t="s">
        <v>35</v>
      </c>
      <c r="AX384" s="13" t="s">
        <v>79</v>
      </c>
      <c r="AY384" s="260" t="s">
        <v>134</v>
      </c>
    </row>
    <row r="385" s="14" customFormat="1">
      <c r="A385" s="14"/>
      <c r="B385" s="261"/>
      <c r="C385" s="262"/>
      <c r="D385" s="240" t="s">
        <v>236</v>
      </c>
      <c r="E385" s="263" t="s">
        <v>1</v>
      </c>
      <c r="F385" s="264" t="s">
        <v>353</v>
      </c>
      <c r="G385" s="262"/>
      <c r="H385" s="265">
        <v>20</v>
      </c>
      <c r="I385" s="266"/>
      <c r="J385" s="262"/>
      <c r="K385" s="262"/>
      <c r="L385" s="267"/>
      <c r="M385" s="268"/>
      <c r="N385" s="269"/>
      <c r="O385" s="269"/>
      <c r="P385" s="269"/>
      <c r="Q385" s="269"/>
      <c r="R385" s="269"/>
      <c r="S385" s="269"/>
      <c r="T385" s="270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71" t="s">
        <v>236</v>
      </c>
      <c r="AU385" s="271" t="s">
        <v>90</v>
      </c>
      <c r="AV385" s="14" t="s">
        <v>90</v>
      </c>
      <c r="AW385" s="14" t="s">
        <v>35</v>
      </c>
      <c r="AX385" s="14" t="s">
        <v>79</v>
      </c>
      <c r="AY385" s="271" t="s">
        <v>134</v>
      </c>
    </row>
    <row r="386" s="15" customFormat="1">
      <c r="A386" s="15"/>
      <c r="B386" s="272"/>
      <c r="C386" s="273"/>
      <c r="D386" s="240" t="s">
        <v>236</v>
      </c>
      <c r="E386" s="274" t="s">
        <v>1</v>
      </c>
      <c r="F386" s="275" t="s">
        <v>240</v>
      </c>
      <c r="G386" s="273"/>
      <c r="H386" s="276">
        <v>20</v>
      </c>
      <c r="I386" s="277"/>
      <c r="J386" s="273"/>
      <c r="K386" s="273"/>
      <c r="L386" s="278"/>
      <c r="M386" s="279"/>
      <c r="N386" s="280"/>
      <c r="O386" s="280"/>
      <c r="P386" s="280"/>
      <c r="Q386" s="280"/>
      <c r="R386" s="280"/>
      <c r="S386" s="280"/>
      <c r="T386" s="281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82" t="s">
        <v>236</v>
      </c>
      <c r="AU386" s="282" t="s">
        <v>90</v>
      </c>
      <c r="AV386" s="15" t="s">
        <v>133</v>
      </c>
      <c r="AW386" s="15" t="s">
        <v>35</v>
      </c>
      <c r="AX386" s="15" t="s">
        <v>86</v>
      </c>
      <c r="AY386" s="282" t="s">
        <v>134</v>
      </c>
    </row>
    <row r="387" s="2" customFormat="1" ht="16.5" customHeight="1">
      <c r="A387" s="39"/>
      <c r="B387" s="40"/>
      <c r="C387" s="227" t="s">
        <v>528</v>
      </c>
      <c r="D387" s="227" t="s">
        <v>137</v>
      </c>
      <c r="E387" s="228" t="s">
        <v>529</v>
      </c>
      <c r="F387" s="229" t="s">
        <v>530</v>
      </c>
      <c r="G387" s="230" t="s">
        <v>270</v>
      </c>
      <c r="H387" s="231">
        <v>5</v>
      </c>
      <c r="I387" s="232"/>
      <c r="J387" s="233">
        <f>ROUND(I387*H387,2)</f>
        <v>0</v>
      </c>
      <c r="K387" s="229" t="s">
        <v>221</v>
      </c>
      <c r="L387" s="45"/>
      <c r="M387" s="234" t="s">
        <v>1</v>
      </c>
      <c r="N387" s="235" t="s">
        <v>45</v>
      </c>
      <c r="O387" s="92"/>
      <c r="P387" s="236">
        <f>O387*H387</f>
        <v>0</v>
      </c>
      <c r="Q387" s="236">
        <v>0</v>
      </c>
      <c r="R387" s="236">
        <f>Q387*H387</f>
        <v>0</v>
      </c>
      <c r="S387" s="236">
        <v>0.0016999999999999999</v>
      </c>
      <c r="T387" s="237">
        <f>S387*H387</f>
        <v>0.0084999999999999989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8" t="s">
        <v>320</v>
      </c>
      <c r="AT387" s="238" t="s">
        <v>137</v>
      </c>
      <c r="AU387" s="238" t="s">
        <v>90</v>
      </c>
      <c r="AY387" s="18" t="s">
        <v>134</v>
      </c>
      <c r="BE387" s="239">
        <f>IF(N387="základní",J387,0)</f>
        <v>0</v>
      </c>
      <c r="BF387" s="239">
        <f>IF(N387="snížená",J387,0)</f>
        <v>0</v>
      </c>
      <c r="BG387" s="239">
        <f>IF(N387="zákl. přenesená",J387,0)</f>
        <v>0</v>
      </c>
      <c r="BH387" s="239">
        <f>IF(N387="sníž. přenesená",J387,0)</f>
        <v>0</v>
      </c>
      <c r="BI387" s="239">
        <f>IF(N387="nulová",J387,0)</f>
        <v>0</v>
      </c>
      <c r="BJ387" s="18" t="s">
        <v>90</v>
      </c>
      <c r="BK387" s="239">
        <f>ROUND(I387*H387,2)</f>
        <v>0</v>
      </c>
      <c r="BL387" s="18" t="s">
        <v>320</v>
      </c>
      <c r="BM387" s="238" t="s">
        <v>531</v>
      </c>
    </row>
    <row r="388" s="2" customFormat="1">
      <c r="A388" s="39"/>
      <c r="B388" s="40"/>
      <c r="C388" s="41"/>
      <c r="D388" s="240" t="s">
        <v>142</v>
      </c>
      <c r="E388" s="41"/>
      <c r="F388" s="241" t="s">
        <v>532</v>
      </c>
      <c r="G388" s="41"/>
      <c r="H388" s="41"/>
      <c r="I388" s="242"/>
      <c r="J388" s="41"/>
      <c r="K388" s="41"/>
      <c r="L388" s="45"/>
      <c r="M388" s="243"/>
      <c r="N388" s="244"/>
      <c r="O388" s="92"/>
      <c r="P388" s="92"/>
      <c r="Q388" s="92"/>
      <c r="R388" s="92"/>
      <c r="S388" s="92"/>
      <c r="T388" s="93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142</v>
      </c>
      <c r="AU388" s="18" t="s">
        <v>90</v>
      </c>
    </row>
    <row r="389" s="2" customFormat="1">
      <c r="A389" s="39"/>
      <c r="B389" s="40"/>
      <c r="C389" s="41"/>
      <c r="D389" s="249" t="s">
        <v>224</v>
      </c>
      <c r="E389" s="41"/>
      <c r="F389" s="250" t="s">
        <v>533</v>
      </c>
      <c r="G389" s="41"/>
      <c r="H389" s="41"/>
      <c r="I389" s="242"/>
      <c r="J389" s="41"/>
      <c r="K389" s="41"/>
      <c r="L389" s="45"/>
      <c r="M389" s="243"/>
      <c r="N389" s="244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224</v>
      </c>
      <c r="AU389" s="18" t="s">
        <v>90</v>
      </c>
    </row>
    <row r="390" s="13" customFormat="1">
      <c r="A390" s="13"/>
      <c r="B390" s="251"/>
      <c r="C390" s="252"/>
      <c r="D390" s="240" t="s">
        <v>236</v>
      </c>
      <c r="E390" s="253" t="s">
        <v>1</v>
      </c>
      <c r="F390" s="254" t="s">
        <v>426</v>
      </c>
      <c r="G390" s="252"/>
      <c r="H390" s="253" t="s">
        <v>1</v>
      </c>
      <c r="I390" s="255"/>
      <c r="J390" s="252"/>
      <c r="K390" s="252"/>
      <c r="L390" s="256"/>
      <c r="M390" s="257"/>
      <c r="N390" s="258"/>
      <c r="O390" s="258"/>
      <c r="P390" s="258"/>
      <c r="Q390" s="258"/>
      <c r="R390" s="258"/>
      <c r="S390" s="258"/>
      <c r="T390" s="25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60" t="s">
        <v>236</v>
      </c>
      <c r="AU390" s="260" t="s">
        <v>90</v>
      </c>
      <c r="AV390" s="13" t="s">
        <v>86</v>
      </c>
      <c r="AW390" s="13" t="s">
        <v>35</v>
      </c>
      <c r="AX390" s="13" t="s">
        <v>79</v>
      </c>
      <c r="AY390" s="260" t="s">
        <v>134</v>
      </c>
    </row>
    <row r="391" s="13" customFormat="1">
      <c r="A391" s="13"/>
      <c r="B391" s="251"/>
      <c r="C391" s="252"/>
      <c r="D391" s="240" t="s">
        <v>236</v>
      </c>
      <c r="E391" s="253" t="s">
        <v>1</v>
      </c>
      <c r="F391" s="254" t="s">
        <v>435</v>
      </c>
      <c r="G391" s="252"/>
      <c r="H391" s="253" t="s">
        <v>1</v>
      </c>
      <c r="I391" s="255"/>
      <c r="J391" s="252"/>
      <c r="K391" s="252"/>
      <c r="L391" s="256"/>
      <c r="M391" s="257"/>
      <c r="N391" s="258"/>
      <c r="O391" s="258"/>
      <c r="P391" s="258"/>
      <c r="Q391" s="258"/>
      <c r="R391" s="258"/>
      <c r="S391" s="258"/>
      <c r="T391" s="259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60" t="s">
        <v>236</v>
      </c>
      <c r="AU391" s="260" t="s">
        <v>90</v>
      </c>
      <c r="AV391" s="13" t="s">
        <v>86</v>
      </c>
      <c r="AW391" s="13" t="s">
        <v>35</v>
      </c>
      <c r="AX391" s="13" t="s">
        <v>79</v>
      </c>
      <c r="AY391" s="260" t="s">
        <v>134</v>
      </c>
    </row>
    <row r="392" s="14" customFormat="1">
      <c r="A392" s="14"/>
      <c r="B392" s="261"/>
      <c r="C392" s="262"/>
      <c r="D392" s="240" t="s">
        <v>236</v>
      </c>
      <c r="E392" s="263" t="s">
        <v>1</v>
      </c>
      <c r="F392" s="264" t="s">
        <v>534</v>
      </c>
      <c r="G392" s="262"/>
      <c r="H392" s="265">
        <v>5</v>
      </c>
      <c r="I392" s="266"/>
      <c r="J392" s="262"/>
      <c r="K392" s="262"/>
      <c r="L392" s="267"/>
      <c r="M392" s="268"/>
      <c r="N392" s="269"/>
      <c r="O392" s="269"/>
      <c r="P392" s="269"/>
      <c r="Q392" s="269"/>
      <c r="R392" s="269"/>
      <c r="S392" s="269"/>
      <c r="T392" s="270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71" t="s">
        <v>236</v>
      </c>
      <c r="AU392" s="271" t="s">
        <v>90</v>
      </c>
      <c r="AV392" s="14" t="s">
        <v>90</v>
      </c>
      <c r="AW392" s="14" t="s">
        <v>35</v>
      </c>
      <c r="AX392" s="14" t="s">
        <v>79</v>
      </c>
      <c r="AY392" s="271" t="s">
        <v>134</v>
      </c>
    </row>
    <row r="393" s="15" customFormat="1">
      <c r="A393" s="15"/>
      <c r="B393" s="272"/>
      <c r="C393" s="273"/>
      <c r="D393" s="240" t="s">
        <v>236</v>
      </c>
      <c r="E393" s="274" t="s">
        <v>1</v>
      </c>
      <c r="F393" s="275" t="s">
        <v>240</v>
      </c>
      <c r="G393" s="273"/>
      <c r="H393" s="276">
        <v>5</v>
      </c>
      <c r="I393" s="277"/>
      <c r="J393" s="273"/>
      <c r="K393" s="273"/>
      <c r="L393" s="278"/>
      <c r="M393" s="279"/>
      <c r="N393" s="280"/>
      <c r="O393" s="280"/>
      <c r="P393" s="280"/>
      <c r="Q393" s="280"/>
      <c r="R393" s="280"/>
      <c r="S393" s="280"/>
      <c r="T393" s="281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82" t="s">
        <v>236</v>
      </c>
      <c r="AU393" s="282" t="s">
        <v>90</v>
      </c>
      <c r="AV393" s="15" t="s">
        <v>133</v>
      </c>
      <c r="AW393" s="15" t="s">
        <v>35</v>
      </c>
      <c r="AX393" s="15" t="s">
        <v>86</v>
      </c>
      <c r="AY393" s="282" t="s">
        <v>134</v>
      </c>
    </row>
    <row r="394" s="2" customFormat="1" ht="21.75" customHeight="1">
      <c r="A394" s="39"/>
      <c r="B394" s="40"/>
      <c r="C394" s="227" t="s">
        <v>535</v>
      </c>
      <c r="D394" s="227" t="s">
        <v>137</v>
      </c>
      <c r="E394" s="228" t="s">
        <v>536</v>
      </c>
      <c r="F394" s="229" t="s">
        <v>537</v>
      </c>
      <c r="G394" s="230" t="s">
        <v>270</v>
      </c>
      <c r="H394" s="231">
        <v>28.699999999999999</v>
      </c>
      <c r="I394" s="232"/>
      <c r="J394" s="233">
        <f>ROUND(I394*H394,2)</f>
        <v>0</v>
      </c>
      <c r="K394" s="229" t="s">
        <v>221</v>
      </c>
      <c r="L394" s="45"/>
      <c r="M394" s="234" t="s">
        <v>1</v>
      </c>
      <c r="N394" s="235" t="s">
        <v>45</v>
      </c>
      <c r="O394" s="92"/>
      <c r="P394" s="236">
        <f>O394*H394</f>
        <v>0</v>
      </c>
      <c r="Q394" s="236">
        <v>0</v>
      </c>
      <c r="R394" s="236">
        <f>Q394*H394</f>
        <v>0</v>
      </c>
      <c r="S394" s="236">
        <v>0.0017700000000000001</v>
      </c>
      <c r="T394" s="237">
        <f>S394*H394</f>
        <v>0.050799000000000004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8" t="s">
        <v>320</v>
      </c>
      <c r="AT394" s="238" t="s">
        <v>137</v>
      </c>
      <c r="AU394" s="238" t="s">
        <v>90</v>
      </c>
      <c r="AY394" s="18" t="s">
        <v>134</v>
      </c>
      <c r="BE394" s="239">
        <f>IF(N394="základní",J394,0)</f>
        <v>0</v>
      </c>
      <c r="BF394" s="239">
        <f>IF(N394="snížená",J394,0)</f>
        <v>0</v>
      </c>
      <c r="BG394" s="239">
        <f>IF(N394="zákl. přenesená",J394,0)</f>
        <v>0</v>
      </c>
      <c r="BH394" s="239">
        <f>IF(N394="sníž. přenesená",J394,0)</f>
        <v>0</v>
      </c>
      <c r="BI394" s="239">
        <f>IF(N394="nulová",J394,0)</f>
        <v>0</v>
      </c>
      <c r="BJ394" s="18" t="s">
        <v>90</v>
      </c>
      <c r="BK394" s="239">
        <f>ROUND(I394*H394,2)</f>
        <v>0</v>
      </c>
      <c r="BL394" s="18" t="s">
        <v>320</v>
      </c>
      <c r="BM394" s="238" t="s">
        <v>538</v>
      </c>
    </row>
    <row r="395" s="2" customFormat="1">
      <c r="A395" s="39"/>
      <c r="B395" s="40"/>
      <c r="C395" s="41"/>
      <c r="D395" s="240" t="s">
        <v>142</v>
      </c>
      <c r="E395" s="41"/>
      <c r="F395" s="241" t="s">
        <v>539</v>
      </c>
      <c r="G395" s="41"/>
      <c r="H395" s="41"/>
      <c r="I395" s="242"/>
      <c r="J395" s="41"/>
      <c r="K395" s="41"/>
      <c r="L395" s="45"/>
      <c r="M395" s="243"/>
      <c r="N395" s="244"/>
      <c r="O395" s="92"/>
      <c r="P395" s="92"/>
      <c r="Q395" s="92"/>
      <c r="R395" s="92"/>
      <c r="S395" s="92"/>
      <c r="T395" s="93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142</v>
      </c>
      <c r="AU395" s="18" t="s">
        <v>90</v>
      </c>
    </row>
    <row r="396" s="2" customFormat="1">
      <c r="A396" s="39"/>
      <c r="B396" s="40"/>
      <c r="C396" s="41"/>
      <c r="D396" s="249" t="s">
        <v>224</v>
      </c>
      <c r="E396" s="41"/>
      <c r="F396" s="250" t="s">
        <v>540</v>
      </c>
      <c r="G396" s="41"/>
      <c r="H396" s="41"/>
      <c r="I396" s="242"/>
      <c r="J396" s="41"/>
      <c r="K396" s="41"/>
      <c r="L396" s="45"/>
      <c r="M396" s="243"/>
      <c r="N396" s="244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224</v>
      </c>
      <c r="AU396" s="18" t="s">
        <v>90</v>
      </c>
    </row>
    <row r="397" s="13" customFormat="1">
      <c r="A397" s="13"/>
      <c r="B397" s="251"/>
      <c r="C397" s="252"/>
      <c r="D397" s="240" t="s">
        <v>236</v>
      </c>
      <c r="E397" s="253" t="s">
        <v>1</v>
      </c>
      <c r="F397" s="254" t="s">
        <v>237</v>
      </c>
      <c r="G397" s="252"/>
      <c r="H397" s="253" t="s">
        <v>1</v>
      </c>
      <c r="I397" s="255"/>
      <c r="J397" s="252"/>
      <c r="K397" s="252"/>
      <c r="L397" s="256"/>
      <c r="M397" s="257"/>
      <c r="N397" s="258"/>
      <c r="O397" s="258"/>
      <c r="P397" s="258"/>
      <c r="Q397" s="258"/>
      <c r="R397" s="258"/>
      <c r="S397" s="258"/>
      <c r="T397" s="25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60" t="s">
        <v>236</v>
      </c>
      <c r="AU397" s="260" t="s">
        <v>90</v>
      </c>
      <c r="AV397" s="13" t="s">
        <v>86</v>
      </c>
      <c r="AW397" s="13" t="s">
        <v>35</v>
      </c>
      <c r="AX397" s="13" t="s">
        <v>79</v>
      </c>
      <c r="AY397" s="260" t="s">
        <v>134</v>
      </c>
    </row>
    <row r="398" s="13" customFormat="1">
      <c r="A398" s="13"/>
      <c r="B398" s="251"/>
      <c r="C398" s="252"/>
      <c r="D398" s="240" t="s">
        <v>236</v>
      </c>
      <c r="E398" s="253" t="s">
        <v>1</v>
      </c>
      <c r="F398" s="254" t="s">
        <v>541</v>
      </c>
      <c r="G398" s="252"/>
      <c r="H398" s="253" t="s">
        <v>1</v>
      </c>
      <c r="I398" s="255"/>
      <c r="J398" s="252"/>
      <c r="K398" s="252"/>
      <c r="L398" s="256"/>
      <c r="M398" s="257"/>
      <c r="N398" s="258"/>
      <c r="O398" s="258"/>
      <c r="P398" s="258"/>
      <c r="Q398" s="258"/>
      <c r="R398" s="258"/>
      <c r="S398" s="258"/>
      <c r="T398" s="25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60" t="s">
        <v>236</v>
      </c>
      <c r="AU398" s="260" t="s">
        <v>90</v>
      </c>
      <c r="AV398" s="13" t="s">
        <v>86</v>
      </c>
      <c r="AW398" s="13" t="s">
        <v>35</v>
      </c>
      <c r="AX398" s="13" t="s">
        <v>79</v>
      </c>
      <c r="AY398" s="260" t="s">
        <v>134</v>
      </c>
    </row>
    <row r="399" s="14" customFormat="1">
      <c r="A399" s="14"/>
      <c r="B399" s="261"/>
      <c r="C399" s="262"/>
      <c r="D399" s="240" t="s">
        <v>236</v>
      </c>
      <c r="E399" s="263" t="s">
        <v>1</v>
      </c>
      <c r="F399" s="264" t="s">
        <v>542</v>
      </c>
      <c r="G399" s="262"/>
      <c r="H399" s="265">
        <v>28.699999999999999</v>
      </c>
      <c r="I399" s="266"/>
      <c r="J399" s="262"/>
      <c r="K399" s="262"/>
      <c r="L399" s="267"/>
      <c r="M399" s="268"/>
      <c r="N399" s="269"/>
      <c r="O399" s="269"/>
      <c r="P399" s="269"/>
      <c r="Q399" s="269"/>
      <c r="R399" s="269"/>
      <c r="S399" s="269"/>
      <c r="T399" s="27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71" t="s">
        <v>236</v>
      </c>
      <c r="AU399" s="271" t="s">
        <v>90</v>
      </c>
      <c r="AV399" s="14" t="s">
        <v>90</v>
      </c>
      <c r="AW399" s="14" t="s">
        <v>35</v>
      </c>
      <c r="AX399" s="14" t="s">
        <v>79</v>
      </c>
      <c r="AY399" s="271" t="s">
        <v>134</v>
      </c>
    </row>
    <row r="400" s="15" customFormat="1">
      <c r="A400" s="15"/>
      <c r="B400" s="272"/>
      <c r="C400" s="273"/>
      <c r="D400" s="240" t="s">
        <v>236</v>
      </c>
      <c r="E400" s="274" t="s">
        <v>1</v>
      </c>
      <c r="F400" s="275" t="s">
        <v>240</v>
      </c>
      <c r="G400" s="273"/>
      <c r="H400" s="276">
        <v>28.699999999999999</v>
      </c>
      <c r="I400" s="277"/>
      <c r="J400" s="273"/>
      <c r="K400" s="273"/>
      <c r="L400" s="278"/>
      <c r="M400" s="279"/>
      <c r="N400" s="280"/>
      <c r="O400" s="280"/>
      <c r="P400" s="280"/>
      <c r="Q400" s="280"/>
      <c r="R400" s="280"/>
      <c r="S400" s="280"/>
      <c r="T400" s="281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82" t="s">
        <v>236</v>
      </c>
      <c r="AU400" s="282" t="s">
        <v>90</v>
      </c>
      <c r="AV400" s="15" t="s">
        <v>133</v>
      </c>
      <c r="AW400" s="15" t="s">
        <v>35</v>
      </c>
      <c r="AX400" s="15" t="s">
        <v>86</v>
      </c>
      <c r="AY400" s="282" t="s">
        <v>134</v>
      </c>
    </row>
    <row r="401" s="2" customFormat="1" ht="21.75" customHeight="1">
      <c r="A401" s="39"/>
      <c r="B401" s="40"/>
      <c r="C401" s="227" t="s">
        <v>543</v>
      </c>
      <c r="D401" s="227" t="s">
        <v>137</v>
      </c>
      <c r="E401" s="228" t="s">
        <v>544</v>
      </c>
      <c r="F401" s="229" t="s">
        <v>545</v>
      </c>
      <c r="G401" s="230" t="s">
        <v>283</v>
      </c>
      <c r="H401" s="231">
        <v>12</v>
      </c>
      <c r="I401" s="232"/>
      <c r="J401" s="233">
        <f>ROUND(I401*H401,2)</f>
        <v>0</v>
      </c>
      <c r="K401" s="229" t="s">
        <v>221</v>
      </c>
      <c r="L401" s="45"/>
      <c r="M401" s="234" t="s">
        <v>1</v>
      </c>
      <c r="N401" s="235" t="s">
        <v>45</v>
      </c>
      <c r="O401" s="92"/>
      <c r="P401" s="236">
        <f>O401*H401</f>
        <v>0</v>
      </c>
      <c r="Q401" s="236">
        <v>0</v>
      </c>
      <c r="R401" s="236">
        <f>Q401*H401</f>
        <v>0</v>
      </c>
      <c r="S401" s="236">
        <v>0.00022000000000000001</v>
      </c>
      <c r="T401" s="237">
        <f>S401*H401</f>
        <v>0.00264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8" t="s">
        <v>320</v>
      </c>
      <c r="AT401" s="238" t="s">
        <v>137</v>
      </c>
      <c r="AU401" s="238" t="s">
        <v>90</v>
      </c>
      <c r="AY401" s="18" t="s">
        <v>134</v>
      </c>
      <c r="BE401" s="239">
        <f>IF(N401="základní",J401,0)</f>
        <v>0</v>
      </c>
      <c r="BF401" s="239">
        <f>IF(N401="snížená",J401,0)</f>
        <v>0</v>
      </c>
      <c r="BG401" s="239">
        <f>IF(N401="zákl. přenesená",J401,0)</f>
        <v>0</v>
      </c>
      <c r="BH401" s="239">
        <f>IF(N401="sníž. přenesená",J401,0)</f>
        <v>0</v>
      </c>
      <c r="BI401" s="239">
        <f>IF(N401="nulová",J401,0)</f>
        <v>0</v>
      </c>
      <c r="BJ401" s="18" t="s">
        <v>90</v>
      </c>
      <c r="BK401" s="239">
        <f>ROUND(I401*H401,2)</f>
        <v>0</v>
      </c>
      <c r="BL401" s="18" t="s">
        <v>320</v>
      </c>
      <c r="BM401" s="238" t="s">
        <v>546</v>
      </c>
    </row>
    <row r="402" s="2" customFormat="1">
      <c r="A402" s="39"/>
      <c r="B402" s="40"/>
      <c r="C402" s="41"/>
      <c r="D402" s="240" t="s">
        <v>142</v>
      </c>
      <c r="E402" s="41"/>
      <c r="F402" s="241" t="s">
        <v>547</v>
      </c>
      <c r="G402" s="41"/>
      <c r="H402" s="41"/>
      <c r="I402" s="242"/>
      <c r="J402" s="41"/>
      <c r="K402" s="41"/>
      <c r="L402" s="45"/>
      <c r="M402" s="243"/>
      <c r="N402" s="244"/>
      <c r="O402" s="92"/>
      <c r="P402" s="92"/>
      <c r="Q402" s="92"/>
      <c r="R402" s="92"/>
      <c r="S402" s="92"/>
      <c r="T402" s="93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142</v>
      </c>
      <c r="AU402" s="18" t="s">
        <v>90</v>
      </c>
    </row>
    <row r="403" s="2" customFormat="1">
      <c r="A403" s="39"/>
      <c r="B403" s="40"/>
      <c r="C403" s="41"/>
      <c r="D403" s="249" t="s">
        <v>224</v>
      </c>
      <c r="E403" s="41"/>
      <c r="F403" s="250" t="s">
        <v>548</v>
      </c>
      <c r="G403" s="41"/>
      <c r="H403" s="41"/>
      <c r="I403" s="242"/>
      <c r="J403" s="41"/>
      <c r="K403" s="41"/>
      <c r="L403" s="45"/>
      <c r="M403" s="243"/>
      <c r="N403" s="244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224</v>
      </c>
      <c r="AU403" s="18" t="s">
        <v>90</v>
      </c>
    </row>
    <row r="404" s="13" customFormat="1">
      <c r="A404" s="13"/>
      <c r="B404" s="251"/>
      <c r="C404" s="252"/>
      <c r="D404" s="240" t="s">
        <v>236</v>
      </c>
      <c r="E404" s="253" t="s">
        <v>1</v>
      </c>
      <c r="F404" s="254" t="s">
        <v>426</v>
      </c>
      <c r="G404" s="252"/>
      <c r="H404" s="253" t="s">
        <v>1</v>
      </c>
      <c r="I404" s="255"/>
      <c r="J404" s="252"/>
      <c r="K404" s="252"/>
      <c r="L404" s="256"/>
      <c r="M404" s="257"/>
      <c r="N404" s="258"/>
      <c r="O404" s="258"/>
      <c r="P404" s="258"/>
      <c r="Q404" s="258"/>
      <c r="R404" s="258"/>
      <c r="S404" s="258"/>
      <c r="T404" s="25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60" t="s">
        <v>236</v>
      </c>
      <c r="AU404" s="260" t="s">
        <v>90</v>
      </c>
      <c r="AV404" s="13" t="s">
        <v>86</v>
      </c>
      <c r="AW404" s="13" t="s">
        <v>35</v>
      </c>
      <c r="AX404" s="13" t="s">
        <v>79</v>
      </c>
      <c r="AY404" s="260" t="s">
        <v>134</v>
      </c>
    </row>
    <row r="405" s="13" customFormat="1">
      <c r="A405" s="13"/>
      <c r="B405" s="251"/>
      <c r="C405" s="252"/>
      <c r="D405" s="240" t="s">
        <v>236</v>
      </c>
      <c r="E405" s="253" t="s">
        <v>1</v>
      </c>
      <c r="F405" s="254" t="s">
        <v>549</v>
      </c>
      <c r="G405" s="252"/>
      <c r="H405" s="253" t="s">
        <v>1</v>
      </c>
      <c r="I405" s="255"/>
      <c r="J405" s="252"/>
      <c r="K405" s="252"/>
      <c r="L405" s="256"/>
      <c r="M405" s="257"/>
      <c r="N405" s="258"/>
      <c r="O405" s="258"/>
      <c r="P405" s="258"/>
      <c r="Q405" s="258"/>
      <c r="R405" s="258"/>
      <c r="S405" s="258"/>
      <c r="T405" s="259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60" t="s">
        <v>236</v>
      </c>
      <c r="AU405" s="260" t="s">
        <v>90</v>
      </c>
      <c r="AV405" s="13" t="s">
        <v>86</v>
      </c>
      <c r="AW405" s="13" t="s">
        <v>35</v>
      </c>
      <c r="AX405" s="13" t="s">
        <v>79</v>
      </c>
      <c r="AY405" s="260" t="s">
        <v>134</v>
      </c>
    </row>
    <row r="406" s="14" customFormat="1">
      <c r="A406" s="14"/>
      <c r="B406" s="261"/>
      <c r="C406" s="262"/>
      <c r="D406" s="240" t="s">
        <v>236</v>
      </c>
      <c r="E406" s="263" t="s">
        <v>1</v>
      </c>
      <c r="F406" s="264" t="s">
        <v>8</v>
      </c>
      <c r="G406" s="262"/>
      <c r="H406" s="265">
        <v>12</v>
      </c>
      <c r="I406" s="266"/>
      <c r="J406" s="262"/>
      <c r="K406" s="262"/>
      <c r="L406" s="267"/>
      <c r="M406" s="268"/>
      <c r="N406" s="269"/>
      <c r="O406" s="269"/>
      <c r="P406" s="269"/>
      <c r="Q406" s="269"/>
      <c r="R406" s="269"/>
      <c r="S406" s="269"/>
      <c r="T406" s="270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71" t="s">
        <v>236</v>
      </c>
      <c r="AU406" s="271" t="s">
        <v>90</v>
      </c>
      <c r="AV406" s="14" t="s">
        <v>90</v>
      </c>
      <c r="AW406" s="14" t="s">
        <v>35</v>
      </c>
      <c r="AX406" s="14" t="s">
        <v>79</v>
      </c>
      <c r="AY406" s="271" t="s">
        <v>134</v>
      </c>
    </row>
    <row r="407" s="15" customFormat="1">
      <c r="A407" s="15"/>
      <c r="B407" s="272"/>
      <c r="C407" s="273"/>
      <c r="D407" s="240" t="s">
        <v>236</v>
      </c>
      <c r="E407" s="274" t="s">
        <v>1</v>
      </c>
      <c r="F407" s="275" t="s">
        <v>240</v>
      </c>
      <c r="G407" s="273"/>
      <c r="H407" s="276">
        <v>12</v>
      </c>
      <c r="I407" s="277"/>
      <c r="J407" s="273"/>
      <c r="K407" s="273"/>
      <c r="L407" s="278"/>
      <c r="M407" s="279"/>
      <c r="N407" s="280"/>
      <c r="O407" s="280"/>
      <c r="P407" s="280"/>
      <c r="Q407" s="280"/>
      <c r="R407" s="280"/>
      <c r="S407" s="280"/>
      <c r="T407" s="281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82" t="s">
        <v>236</v>
      </c>
      <c r="AU407" s="282" t="s">
        <v>90</v>
      </c>
      <c r="AV407" s="15" t="s">
        <v>133</v>
      </c>
      <c r="AW407" s="15" t="s">
        <v>35</v>
      </c>
      <c r="AX407" s="15" t="s">
        <v>86</v>
      </c>
      <c r="AY407" s="282" t="s">
        <v>134</v>
      </c>
    </row>
    <row r="408" s="2" customFormat="1" ht="24.15" customHeight="1">
      <c r="A408" s="39"/>
      <c r="B408" s="40"/>
      <c r="C408" s="227" t="s">
        <v>550</v>
      </c>
      <c r="D408" s="227" t="s">
        <v>137</v>
      </c>
      <c r="E408" s="228" t="s">
        <v>551</v>
      </c>
      <c r="F408" s="229" t="s">
        <v>552</v>
      </c>
      <c r="G408" s="230" t="s">
        <v>270</v>
      </c>
      <c r="H408" s="231">
        <v>46.700000000000003</v>
      </c>
      <c r="I408" s="232"/>
      <c r="J408" s="233">
        <f>ROUND(I408*H408,2)</f>
        <v>0</v>
      </c>
      <c r="K408" s="229" t="s">
        <v>221</v>
      </c>
      <c r="L408" s="45"/>
      <c r="M408" s="234" t="s">
        <v>1</v>
      </c>
      <c r="N408" s="235" t="s">
        <v>45</v>
      </c>
      <c r="O408" s="92"/>
      <c r="P408" s="236">
        <f>O408*H408</f>
        <v>0</v>
      </c>
      <c r="Q408" s="236">
        <v>0</v>
      </c>
      <c r="R408" s="236">
        <f>Q408*H408</f>
        <v>0</v>
      </c>
      <c r="S408" s="236">
        <v>0.00191</v>
      </c>
      <c r="T408" s="237">
        <f>S408*H408</f>
        <v>0.089197000000000012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8" t="s">
        <v>320</v>
      </c>
      <c r="AT408" s="238" t="s">
        <v>137</v>
      </c>
      <c r="AU408" s="238" t="s">
        <v>90</v>
      </c>
      <c r="AY408" s="18" t="s">
        <v>134</v>
      </c>
      <c r="BE408" s="239">
        <f>IF(N408="základní",J408,0)</f>
        <v>0</v>
      </c>
      <c r="BF408" s="239">
        <f>IF(N408="snížená",J408,0)</f>
        <v>0</v>
      </c>
      <c r="BG408" s="239">
        <f>IF(N408="zákl. přenesená",J408,0)</f>
        <v>0</v>
      </c>
      <c r="BH408" s="239">
        <f>IF(N408="sníž. přenesená",J408,0)</f>
        <v>0</v>
      </c>
      <c r="BI408" s="239">
        <f>IF(N408="nulová",J408,0)</f>
        <v>0</v>
      </c>
      <c r="BJ408" s="18" t="s">
        <v>90</v>
      </c>
      <c r="BK408" s="239">
        <f>ROUND(I408*H408,2)</f>
        <v>0</v>
      </c>
      <c r="BL408" s="18" t="s">
        <v>320</v>
      </c>
      <c r="BM408" s="238" t="s">
        <v>553</v>
      </c>
    </row>
    <row r="409" s="2" customFormat="1">
      <c r="A409" s="39"/>
      <c r="B409" s="40"/>
      <c r="C409" s="41"/>
      <c r="D409" s="240" t="s">
        <v>142</v>
      </c>
      <c r="E409" s="41"/>
      <c r="F409" s="241" t="s">
        <v>554</v>
      </c>
      <c r="G409" s="41"/>
      <c r="H409" s="41"/>
      <c r="I409" s="242"/>
      <c r="J409" s="41"/>
      <c r="K409" s="41"/>
      <c r="L409" s="45"/>
      <c r="M409" s="243"/>
      <c r="N409" s="244"/>
      <c r="O409" s="92"/>
      <c r="P409" s="92"/>
      <c r="Q409" s="92"/>
      <c r="R409" s="92"/>
      <c r="S409" s="92"/>
      <c r="T409" s="93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142</v>
      </c>
      <c r="AU409" s="18" t="s">
        <v>90</v>
      </c>
    </row>
    <row r="410" s="2" customFormat="1">
      <c r="A410" s="39"/>
      <c r="B410" s="40"/>
      <c r="C410" s="41"/>
      <c r="D410" s="249" t="s">
        <v>224</v>
      </c>
      <c r="E410" s="41"/>
      <c r="F410" s="250" t="s">
        <v>555</v>
      </c>
      <c r="G410" s="41"/>
      <c r="H410" s="41"/>
      <c r="I410" s="242"/>
      <c r="J410" s="41"/>
      <c r="K410" s="41"/>
      <c r="L410" s="45"/>
      <c r="M410" s="243"/>
      <c r="N410" s="244"/>
      <c r="O410" s="92"/>
      <c r="P410" s="92"/>
      <c r="Q410" s="92"/>
      <c r="R410" s="92"/>
      <c r="S410" s="92"/>
      <c r="T410" s="93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224</v>
      </c>
      <c r="AU410" s="18" t="s">
        <v>90</v>
      </c>
    </row>
    <row r="411" s="13" customFormat="1">
      <c r="A411" s="13"/>
      <c r="B411" s="251"/>
      <c r="C411" s="252"/>
      <c r="D411" s="240" t="s">
        <v>236</v>
      </c>
      <c r="E411" s="253" t="s">
        <v>1</v>
      </c>
      <c r="F411" s="254" t="s">
        <v>237</v>
      </c>
      <c r="G411" s="252"/>
      <c r="H411" s="253" t="s">
        <v>1</v>
      </c>
      <c r="I411" s="255"/>
      <c r="J411" s="252"/>
      <c r="K411" s="252"/>
      <c r="L411" s="256"/>
      <c r="M411" s="257"/>
      <c r="N411" s="258"/>
      <c r="O411" s="258"/>
      <c r="P411" s="258"/>
      <c r="Q411" s="258"/>
      <c r="R411" s="258"/>
      <c r="S411" s="258"/>
      <c r="T411" s="25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60" t="s">
        <v>236</v>
      </c>
      <c r="AU411" s="260" t="s">
        <v>90</v>
      </c>
      <c r="AV411" s="13" t="s">
        <v>86</v>
      </c>
      <c r="AW411" s="13" t="s">
        <v>35</v>
      </c>
      <c r="AX411" s="13" t="s">
        <v>79</v>
      </c>
      <c r="AY411" s="260" t="s">
        <v>134</v>
      </c>
    </row>
    <row r="412" s="13" customFormat="1">
      <c r="A412" s="13"/>
      <c r="B412" s="251"/>
      <c r="C412" s="252"/>
      <c r="D412" s="240" t="s">
        <v>236</v>
      </c>
      <c r="E412" s="253" t="s">
        <v>1</v>
      </c>
      <c r="F412" s="254" t="s">
        <v>334</v>
      </c>
      <c r="G412" s="252"/>
      <c r="H412" s="253" t="s">
        <v>1</v>
      </c>
      <c r="I412" s="255"/>
      <c r="J412" s="252"/>
      <c r="K412" s="252"/>
      <c r="L412" s="256"/>
      <c r="M412" s="257"/>
      <c r="N412" s="258"/>
      <c r="O412" s="258"/>
      <c r="P412" s="258"/>
      <c r="Q412" s="258"/>
      <c r="R412" s="258"/>
      <c r="S412" s="258"/>
      <c r="T412" s="25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60" t="s">
        <v>236</v>
      </c>
      <c r="AU412" s="260" t="s">
        <v>90</v>
      </c>
      <c r="AV412" s="13" t="s">
        <v>86</v>
      </c>
      <c r="AW412" s="13" t="s">
        <v>35</v>
      </c>
      <c r="AX412" s="13" t="s">
        <v>79</v>
      </c>
      <c r="AY412" s="260" t="s">
        <v>134</v>
      </c>
    </row>
    <row r="413" s="14" customFormat="1">
      <c r="A413" s="14"/>
      <c r="B413" s="261"/>
      <c r="C413" s="262"/>
      <c r="D413" s="240" t="s">
        <v>236</v>
      </c>
      <c r="E413" s="263" t="s">
        <v>1</v>
      </c>
      <c r="F413" s="264" t="s">
        <v>410</v>
      </c>
      <c r="G413" s="262"/>
      <c r="H413" s="265">
        <v>28</v>
      </c>
      <c r="I413" s="266"/>
      <c r="J413" s="262"/>
      <c r="K413" s="262"/>
      <c r="L413" s="267"/>
      <c r="M413" s="268"/>
      <c r="N413" s="269"/>
      <c r="O413" s="269"/>
      <c r="P413" s="269"/>
      <c r="Q413" s="269"/>
      <c r="R413" s="269"/>
      <c r="S413" s="269"/>
      <c r="T413" s="27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71" t="s">
        <v>236</v>
      </c>
      <c r="AU413" s="271" t="s">
        <v>90</v>
      </c>
      <c r="AV413" s="14" t="s">
        <v>90</v>
      </c>
      <c r="AW413" s="14" t="s">
        <v>35</v>
      </c>
      <c r="AX413" s="14" t="s">
        <v>79</v>
      </c>
      <c r="AY413" s="271" t="s">
        <v>134</v>
      </c>
    </row>
    <row r="414" s="14" customFormat="1">
      <c r="A414" s="14"/>
      <c r="B414" s="261"/>
      <c r="C414" s="262"/>
      <c r="D414" s="240" t="s">
        <v>236</v>
      </c>
      <c r="E414" s="263" t="s">
        <v>1</v>
      </c>
      <c r="F414" s="264" t="s">
        <v>556</v>
      </c>
      <c r="G414" s="262"/>
      <c r="H414" s="265">
        <v>18.699999999999999</v>
      </c>
      <c r="I414" s="266"/>
      <c r="J414" s="262"/>
      <c r="K414" s="262"/>
      <c r="L414" s="267"/>
      <c r="M414" s="268"/>
      <c r="N414" s="269"/>
      <c r="O414" s="269"/>
      <c r="P414" s="269"/>
      <c r="Q414" s="269"/>
      <c r="R414" s="269"/>
      <c r="S414" s="269"/>
      <c r="T414" s="270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71" t="s">
        <v>236</v>
      </c>
      <c r="AU414" s="271" t="s">
        <v>90</v>
      </c>
      <c r="AV414" s="14" t="s">
        <v>90</v>
      </c>
      <c r="AW414" s="14" t="s">
        <v>35</v>
      </c>
      <c r="AX414" s="14" t="s">
        <v>79</v>
      </c>
      <c r="AY414" s="271" t="s">
        <v>134</v>
      </c>
    </row>
    <row r="415" s="15" customFormat="1">
      <c r="A415" s="15"/>
      <c r="B415" s="272"/>
      <c r="C415" s="273"/>
      <c r="D415" s="240" t="s">
        <v>236</v>
      </c>
      <c r="E415" s="274" t="s">
        <v>1</v>
      </c>
      <c r="F415" s="275" t="s">
        <v>240</v>
      </c>
      <c r="G415" s="273"/>
      <c r="H415" s="276">
        <v>46.700000000000003</v>
      </c>
      <c r="I415" s="277"/>
      <c r="J415" s="273"/>
      <c r="K415" s="273"/>
      <c r="L415" s="278"/>
      <c r="M415" s="279"/>
      <c r="N415" s="280"/>
      <c r="O415" s="280"/>
      <c r="P415" s="280"/>
      <c r="Q415" s="280"/>
      <c r="R415" s="280"/>
      <c r="S415" s="280"/>
      <c r="T415" s="281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82" t="s">
        <v>236</v>
      </c>
      <c r="AU415" s="282" t="s">
        <v>90</v>
      </c>
      <c r="AV415" s="15" t="s">
        <v>133</v>
      </c>
      <c r="AW415" s="15" t="s">
        <v>35</v>
      </c>
      <c r="AX415" s="15" t="s">
        <v>86</v>
      </c>
      <c r="AY415" s="282" t="s">
        <v>134</v>
      </c>
    </row>
    <row r="416" s="2" customFormat="1" ht="16.5" customHeight="1">
      <c r="A416" s="39"/>
      <c r="B416" s="40"/>
      <c r="C416" s="227" t="s">
        <v>557</v>
      </c>
      <c r="D416" s="227" t="s">
        <v>137</v>
      </c>
      <c r="E416" s="228" t="s">
        <v>558</v>
      </c>
      <c r="F416" s="229" t="s">
        <v>559</v>
      </c>
      <c r="G416" s="230" t="s">
        <v>270</v>
      </c>
      <c r="H416" s="231">
        <v>46.700000000000003</v>
      </c>
      <c r="I416" s="232"/>
      <c r="J416" s="233">
        <f>ROUND(I416*H416,2)</f>
        <v>0</v>
      </c>
      <c r="K416" s="229" t="s">
        <v>221</v>
      </c>
      <c r="L416" s="45"/>
      <c r="M416" s="234" t="s">
        <v>1</v>
      </c>
      <c r="N416" s="235" t="s">
        <v>45</v>
      </c>
      <c r="O416" s="92"/>
      <c r="P416" s="236">
        <f>O416*H416</f>
        <v>0</v>
      </c>
      <c r="Q416" s="236">
        <v>0</v>
      </c>
      <c r="R416" s="236">
        <f>Q416*H416</f>
        <v>0</v>
      </c>
      <c r="S416" s="236">
        <v>0.00175</v>
      </c>
      <c r="T416" s="237">
        <f>S416*H416</f>
        <v>0.081725000000000006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8" t="s">
        <v>320</v>
      </c>
      <c r="AT416" s="238" t="s">
        <v>137</v>
      </c>
      <c r="AU416" s="238" t="s">
        <v>90</v>
      </c>
      <c r="AY416" s="18" t="s">
        <v>134</v>
      </c>
      <c r="BE416" s="239">
        <f>IF(N416="základní",J416,0)</f>
        <v>0</v>
      </c>
      <c r="BF416" s="239">
        <f>IF(N416="snížená",J416,0)</f>
        <v>0</v>
      </c>
      <c r="BG416" s="239">
        <f>IF(N416="zákl. přenesená",J416,0)</f>
        <v>0</v>
      </c>
      <c r="BH416" s="239">
        <f>IF(N416="sníž. přenesená",J416,0)</f>
        <v>0</v>
      </c>
      <c r="BI416" s="239">
        <f>IF(N416="nulová",J416,0)</f>
        <v>0</v>
      </c>
      <c r="BJ416" s="18" t="s">
        <v>90</v>
      </c>
      <c r="BK416" s="239">
        <f>ROUND(I416*H416,2)</f>
        <v>0</v>
      </c>
      <c r="BL416" s="18" t="s">
        <v>320</v>
      </c>
      <c r="BM416" s="238" t="s">
        <v>560</v>
      </c>
    </row>
    <row r="417" s="2" customFormat="1">
      <c r="A417" s="39"/>
      <c r="B417" s="40"/>
      <c r="C417" s="41"/>
      <c r="D417" s="240" t="s">
        <v>142</v>
      </c>
      <c r="E417" s="41"/>
      <c r="F417" s="241" t="s">
        <v>561</v>
      </c>
      <c r="G417" s="41"/>
      <c r="H417" s="41"/>
      <c r="I417" s="242"/>
      <c r="J417" s="41"/>
      <c r="K417" s="41"/>
      <c r="L417" s="45"/>
      <c r="M417" s="243"/>
      <c r="N417" s="244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142</v>
      </c>
      <c r="AU417" s="18" t="s">
        <v>90</v>
      </c>
    </row>
    <row r="418" s="2" customFormat="1">
      <c r="A418" s="39"/>
      <c r="B418" s="40"/>
      <c r="C418" s="41"/>
      <c r="D418" s="249" t="s">
        <v>224</v>
      </c>
      <c r="E418" s="41"/>
      <c r="F418" s="250" t="s">
        <v>562</v>
      </c>
      <c r="G418" s="41"/>
      <c r="H418" s="41"/>
      <c r="I418" s="242"/>
      <c r="J418" s="41"/>
      <c r="K418" s="41"/>
      <c r="L418" s="45"/>
      <c r="M418" s="243"/>
      <c r="N418" s="244"/>
      <c r="O418" s="92"/>
      <c r="P418" s="92"/>
      <c r="Q418" s="92"/>
      <c r="R418" s="92"/>
      <c r="S418" s="92"/>
      <c r="T418" s="93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224</v>
      </c>
      <c r="AU418" s="18" t="s">
        <v>90</v>
      </c>
    </row>
    <row r="419" s="13" customFormat="1">
      <c r="A419" s="13"/>
      <c r="B419" s="251"/>
      <c r="C419" s="252"/>
      <c r="D419" s="240" t="s">
        <v>236</v>
      </c>
      <c r="E419" s="253" t="s">
        <v>1</v>
      </c>
      <c r="F419" s="254" t="s">
        <v>237</v>
      </c>
      <c r="G419" s="252"/>
      <c r="H419" s="253" t="s">
        <v>1</v>
      </c>
      <c r="I419" s="255"/>
      <c r="J419" s="252"/>
      <c r="K419" s="252"/>
      <c r="L419" s="256"/>
      <c r="M419" s="257"/>
      <c r="N419" s="258"/>
      <c r="O419" s="258"/>
      <c r="P419" s="258"/>
      <c r="Q419" s="258"/>
      <c r="R419" s="258"/>
      <c r="S419" s="258"/>
      <c r="T419" s="259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60" t="s">
        <v>236</v>
      </c>
      <c r="AU419" s="260" t="s">
        <v>90</v>
      </c>
      <c r="AV419" s="13" t="s">
        <v>86</v>
      </c>
      <c r="AW419" s="13" t="s">
        <v>35</v>
      </c>
      <c r="AX419" s="13" t="s">
        <v>79</v>
      </c>
      <c r="AY419" s="260" t="s">
        <v>134</v>
      </c>
    </row>
    <row r="420" s="13" customFormat="1">
      <c r="A420" s="13"/>
      <c r="B420" s="251"/>
      <c r="C420" s="252"/>
      <c r="D420" s="240" t="s">
        <v>236</v>
      </c>
      <c r="E420" s="253" t="s">
        <v>1</v>
      </c>
      <c r="F420" s="254" t="s">
        <v>334</v>
      </c>
      <c r="G420" s="252"/>
      <c r="H420" s="253" t="s">
        <v>1</v>
      </c>
      <c r="I420" s="255"/>
      <c r="J420" s="252"/>
      <c r="K420" s="252"/>
      <c r="L420" s="256"/>
      <c r="M420" s="257"/>
      <c r="N420" s="258"/>
      <c r="O420" s="258"/>
      <c r="P420" s="258"/>
      <c r="Q420" s="258"/>
      <c r="R420" s="258"/>
      <c r="S420" s="258"/>
      <c r="T420" s="259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60" t="s">
        <v>236</v>
      </c>
      <c r="AU420" s="260" t="s">
        <v>90</v>
      </c>
      <c r="AV420" s="13" t="s">
        <v>86</v>
      </c>
      <c r="AW420" s="13" t="s">
        <v>35</v>
      </c>
      <c r="AX420" s="13" t="s">
        <v>79</v>
      </c>
      <c r="AY420" s="260" t="s">
        <v>134</v>
      </c>
    </row>
    <row r="421" s="14" customFormat="1">
      <c r="A421" s="14"/>
      <c r="B421" s="261"/>
      <c r="C421" s="262"/>
      <c r="D421" s="240" t="s">
        <v>236</v>
      </c>
      <c r="E421" s="263" t="s">
        <v>1</v>
      </c>
      <c r="F421" s="264" t="s">
        <v>410</v>
      </c>
      <c r="G421" s="262"/>
      <c r="H421" s="265">
        <v>28</v>
      </c>
      <c r="I421" s="266"/>
      <c r="J421" s="262"/>
      <c r="K421" s="262"/>
      <c r="L421" s="267"/>
      <c r="M421" s="268"/>
      <c r="N421" s="269"/>
      <c r="O421" s="269"/>
      <c r="P421" s="269"/>
      <c r="Q421" s="269"/>
      <c r="R421" s="269"/>
      <c r="S421" s="269"/>
      <c r="T421" s="270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71" t="s">
        <v>236</v>
      </c>
      <c r="AU421" s="271" t="s">
        <v>90</v>
      </c>
      <c r="AV421" s="14" t="s">
        <v>90</v>
      </c>
      <c r="AW421" s="14" t="s">
        <v>35</v>
      </c>
      <c r="AX421" s="14" t="s">
        <v>79</v>
      </c>
      <c r="AY421" s="271" t="s">
        <v>134</v>
      </c>
    </row>
    <row r="422" s="14" customFormat="1">
      <c r="A422" s="14"/>
      <c r="B422" s="261"/>
      <c r="C422" s="262"/>
      <c r="D422" s="240" t="s">
        <v>236</v>
      </c>
      <c r="E422" s="263" t="s">
        <v>1</v>
      </c>
      <c r="F422" s="264" t="s">
        <v>556</v>
      </c>
      <c r="G422" s="262"/>
      <c r="H422" s="265">
        <v>18.699999999999999</v>
      </c>
      <c r="I422" s="266"/>
      <c r="J422" s="262"/>
      <c r="K422" s="262"/>
      <c r="L422" s="267"/>
      <c r="M422" s="268"/>
      <c r="N422" s="269"/>
      <c r="O422" s="269"/>
      <c r="P422" s="269"/>
      <c r="Q422" s="269"/>
      <c r="R422" s="269"/>
      <c r="S422" s="269"/>
      <c r="T422" s="27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71" t="s">
        <v>236</v>
      </c>
      <c r="AU422" s="271" t="s">
        <v>90</v>
      </c>
      <c r="AV422" s="14" t="s">
        <v>90</v>
      </c>
      <c r="AW422" s="14" t="s">
        <v>35</v>
      </c>
      <c r="AX422" s="14" t="s">
        <v>79</v>
      </c>
      <c r="AY422" s="271" t="s">
        <v>134</v>
      </c>
    </row>
    <row r="423" s="15" customFormat="1">
      <c r="A423" s="15"/>
      <c r="B423" s="272"/>
      <c r="C423" s="273"/>
      <c r="D423" s="240" t="s">
        <v>236</v>
      </c>
      <c r="E423" s="274" t="s">
        <v>1</v>
      </c>
      <c r="F423" s="275" t="s">
        <v>240</v>
      </c>
      <c r="G423" s="273"/>
      <c r="H423" s="276">
        <v>46.700000000000003</v>
      </c>
      <c r="I423" s="277"/>
      <c r="J423" s="273"/>
      <c r="K423" s="273"/>
      <c r="L423" s="278"/>
      <c r="M423" s="279"/>
      <c r="N423" s="280"/>
      <c r="O423" s="280"/>
      <c r="P423" s="280"/>
      <c r="Q423" s="280"/>
      <c r="R423" s="280"/>
      <c r="S423" s="280"/>
      <c r="T423" s="281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82" t="s">
        <v>236</v>
      </c>
      <c r="AU423" s="282" t="s">
        <v>90</v>
      </c>
      <c r="AV423" s="15" t="s">
        <v>133</v>
      </c>
      <c r="AW423" s="15" t="s">
        <v>35</v>
      </c>
      <c r="AX423" s="15" t="s">
        <v>86</v>
      </c>
      <c r="AY423" s="282" t="s">
        <v>134</v>
      </c>
    </row>
    <row r="424" s="2" customFormat="1" ht="16.5" customHeight="1">
      <c r="A424" s="39"/>
      <c r="B424" s="40"/>
      <c r="C424" s="227" t="s">
        <v>563</v>
      </c>
      <c r="D424" s="227" t="s">
        <v>137</v>
      </c>
      <c r="E424" s="228" t="s">
        <v>564</v>
      </c>
      <c r="F424" s="229" t="s">
        <v>565</v>
      </c>
      <c r="G424" s="230" t="s">
        <v>220</v>
      </c>
      <c r="H424" s="231">
        <v>7.0800000000000001</v>
      </c>
      <c r="I424" s="232"/>
      <c r="J424" s="233">
        <f>ROUND(I424*H424,2)</f>
        <v>0</v>
      </c>
      <c r="K424" s="229" t="s">
        <v>221</v>
      </c>
      <c r="L424" s="45"/>
      <c r="M424" s="234" t="s">
        <v>1</v>
      </c>
      <c r="N424" s="235" t="s">
        <v>45</v>
      </c>
      <c r="O424" s="92"/>
      <c r="P424" s="236">
        <f>O424*H424</f>
        <v>0</v>
      </c>
      <c r="Q424" s="236">
        <v>0</v>
      </c>
      <c r="R424" s="236">
        <f>Q424*H424</f>
        <v>0</v>
      </c>
      <c r="S424" s="236">
        <v>0.0058399999999999997</v>
      </c>
      <c r="T424" s="237">
        <f>S424*H424</f>
        <v>0.041347200000000001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8" t="s">
        <v>320</v>
      </c>
      <c r="AT424" s="238" t="s">
        <v>137</v>
      </c>
      <c r="AU424" s="238" t="s">
        <v>90</v>
      </c>
      <c r="AY424" s="18" t="s">
        <v>134</v>
      </c>
      <c r="BE424" s="239">
        <f>IF(N424="základní",J424,0)</f>
        <v>0</v>
      </c>
      <c r="BF424" s="239">
        <f>IF(N424="snížená",J424,0)</f>
        <v>0</v>
      </c>
      <c r="BG424" s="239">
        <f>IF(N424="zákl. přenesená",J424,0)</f>
        <v>0</v>
      </c>
      <c r="BH424" s="239">
        <f>IF(N424="sníž. přenesená",J424,0)</f>
        <v>0</v>
      </c>
      <c r="BI424" s="239">
        <f>IF(N424="nulová",J424,0)</f>
        <v>0</v>
      </c>
      <c r="BJ424" s="18" t="s">
        <v>90</v>
      </c>
      <c r="BK424" s="239">
        <f>ROUND(I424*H424,2)</f>
        <v>0</v>
      </c>
      <c r="BL424" s="18" t="s">
        <v>320</v>
      </c>
      <c r="BM424" s="238" t="s">
        <v>566</v>
      </c>
    </row>
    <row r="425" s="2" customFormat="1">
      <c r="A425" s="39"/>
      <c r="B425" s="40"/>
      <c r="C425" s="41"/>
      <c r="D425" s="240" t="s">
        <v>142</v>
      </c>
      <c r="E425" s="41"/>
      <c r="F425" s="241" t="s">
        <v>567</v>
      </c>
      <c r="G425" s="41"/>
      <c r="H425" s="41"/>
      <c r="I425" s="242"/>
      <c r="J425" s="41"/>
      <c r="K425" s="41"/>
      <c r="L425" s="45"/>
      <c r="M425" s="243"/>
      <c r="N425" s="244"/>
      <c r="O425" s="92"/>
      <c r="P425" s="92"/>
      <c r="Q425" s="92"/>
      <c r="R425" s="92"/>
      <c r="S425" s="92"/>
      <c r="T425" s="93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142</v>
      </c>
      <c r="AU425" s="18" t="s">
        <v>90</v>
      </c>
    </row>
    <row r="426" s="2" customFormat="1">
      <c r="A426" s="39"/>
      <c r="B426" s="40"/>
      <c r="C426" s="41"/>
      <c r="D426" s="249" t="s">
        <v>224</v>
      </c>
      <c r="E426" s="41"/>
      <c r="F426" s="250" t="s">
        <v>568</v>
      </c>
      <c r="G426" s="41"/>
      <c r="H426" s="41"/>
      <c r="I426" s="242"/>
      <c r="J426" s="41"/>
      <c r="K426" s="41"/>
      <c r="L426" s="45"/>
      <c r="M426" s="243"/>
      <c r="N426" s="244"/>
      <c r="O426" s="92"/>
      <c r="P426" s="92"/>
      <c r="Q426" s="92"/>
      <c r="R426" s="92"/>
      <c r="S426" s="92"/>
      <c r="T426" s="93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224</v>
      </c>
      <c r="AU426" s="18" t="s">
        <v>90</v>
      </c>
    </row>
    <row r="427" s="13" customFormat="1">
      <c r="A427" s="13"/>
      <c r="B427" s="251"/>
      <c r="C427" s="252"/>
      <c r="D427" s="240" t="s">
        <v>236</v>
      </c>
      <c r="E427" s="253" t="s">
        <v>1</v>
      </c>
      <c r="F427" s="254" t="s">
        <v>237</v>
      </c>
      <c r="G427" s="252"/>
      <c r="H427" s="253" t="s">
        <v>1</v>
      </c>
      <c r="I427" s="255"/>
      <c r="J427" s="252"/>
      <c r="K427" s="252"/>
      <c r="L427" s="256"/>
      <c r="M427" s="257"/>
      <c r="N427" s="258"/>
      <c r="O427" s="258"/>
      <c r="P427" s="258"/>
      <c r="Q427" s="258"/>
      <c r="R427" s="258"/>
      <c r="S427" s="258"/>
      <c r="T427" s="25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60" t="s">
        <v>236</v>
      </c>
      <c r="AU427" s="260" t="s">
        <v>90</v>
      </c>
      <c r="AV427" s="13" t="s">
        <v>86</v>
      </c>
      <c r="AW427" s="13" t="s">
        <v>35</v>
      </c>
      <c r="AX427" s="13" t="s">
        <v>79</v>
      </c>
      <c r="AY427" s="260" t="s">
        <v>134</v>
      </c>
    </row>
    <row r="428" s="13" customFormat="1">
      <c r="A428" s="13"/>
      <c r="B428" s="251"/>
      <c r="C428" s="252"/>
      <c r="D428" s="240" t="s">
        <v>236</v>
      </c>
      <c r="E428" s="253" t="s">
        <v>1</v>
      </c>
      <c r="F428" s="254" t="s">
        <v>569</v>
      </c>
      <c r="G428" s="252"/>
      <c r="H428" s="253" t="s">
        <v>1</v>
      </c>
      <c r="I428" s="255"/>
      <c r="J428" s="252"/>
      <c r="K428" s="252"/>
      <c r="L428" s="256"/>
      <c r="M428" s="257"/>
      <c r="N428" s="258"/>
      <c r="O428" s="258"/>
      <c r="P428" s="258"/>
      <c r="Q428" s="258"/>
      <c r="R428" s="258"/>
      <c r="S428" s="258"/>
      <c r="T428" s="259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60" t="s">
        <v>236</v>
      </c>
      <c r="AU428" s="260" t="s">
        <v>90</v>
      </c>
      <c r="AV428" s="13" t="s">
        <v>86</v>
      </c>
      <c r="AW428" s="13" t="s">
        <v>35</v>
      </c>
      <c r="AX428" s="13" t="s">
        <v>79</v>
      </c>
      <c r="AY428" s="260" t="s">
        <v>134</v>
      </c>
    </row>
    <row r="429" s="14" customFormat="1">
      <c r="A429" s="14"/>
      <c r="B429" s="261"/>
      <c r="C429" s="262"/>
      <c r="D429" s="240" t="s">
        <v>236</v>
      </c>
      <c r="E429" s="263" t="s">
        <v>1</v>
      </c>
      <c r="F429" s="264" t="s">
        <v>570</v>
      </c>
      <c r="G429" s="262"/>
      <c r="H429" s="265">
        <v>7.0800000000000001</v>
      </c>
      <c r="I429" s="266"/>
      <c r="J429" s="262"/>
      <c r="K429" s="262"/>
      <c r="L429" s="267"/>
      <c r="M429" s="268"/>
      <c r="N429" s="269"/>
      <c r="O429" s="269"/>
      <c r="P429" s="269"/>
      <c r="Q429" s="269"/>
      <c r="R429" s="269"/>
      <c r="S429" s="269"/>
      <c r="T429" s="270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71" t="s">
        <v>236</v>
      </c>
      <c r="AU429" s="271" t="s">
        <v>90</v>
      </c>
      <c r="AV429" s="14" t="s">
        <v>90</v>
      </c>
      <c r="AW429" s="14" t="s">
        <v>35</v>
      </c>
      <c r="AX429" s="14" t="s">
        <v>79</v>
      </c>
      <c r="AY429" s="271" t="s">
        <v>134</v>
      </c>
    </row>
    <row r="430" s="15" customFormat="1">
      <c r="A430" s="15"/>
      <c r="B430" s="272"/>
      <c r="C430" s="273"/>
      <c r="D430" s="240" t="s">
        <v>236</v>
      </c>
      <c r="E430" s="274" t="s">
        <v>1</v>
      </c>
      <c r="F430" s="275" t="s">
        <v>240</v>
      </c>
      <c r="G430" s="273"/>
      <c r="H430" s="276">
        <v>7.0800000000000001</v>
      </c>
      <c r="I430" s="277"/>
      <c r="J430" s="273"/>
      <c r="K430" s="273"/>
      <c r="L430" s="278"/>
      <c r="M430" s="279"/>
      <c r="N430" s="280"/>
      <c r="O430" s="280"/>
      <c r="P430" s="280"/>
      <c r="Q430" s="280"/>
      <c r="R430" s="280"/>
      <c r="S430" s="280"/>
      <c r="T430" s="281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82" t="s">
        <v>236</v>
      </c>
      <c r="AU430" s="282" t="s">
        <v>90</v>
      </c>
      <c r="AV430" s="15" t="s">
        <v>133</v>
      </c>
      <c r="AW430" s="15" t="s">
        <v>35</v>
      </c>
      <c r="AX430" s="15" t="s">
        <v>86</v>
      </c>
      <c r="AY430" s="282" t="s">
        <v>134</v>
      </c>
    </row>
    <row r="431" s="2" customFormat="1" ht="33" customHeight="1">
      <c r="A431" s="39"/>
      <c r="B431" s="40"/>
      <c r="C431" s="227" t="s">
        <v>571</v>
      </c>
      <c r="D431" s="227" t="s">
        <v>137</v>
      </c>
      <c r="E431" s="228" t="s">
        <v>572</v>
      </c>
      <c r="F431" s="229" t="s">
        <v>573</v>
      </c>
      <c r="G431" s="230" t="s">
        <v>283</v>
      </c>
      <c r="H431" s="231">
        <v>2</v>
      </c>
      <c r="I431" s="232"/>
      <c r="J431" s="233">
        <f>ROUND(I431*H431,2)</f>
        <v>0</v>
      </c>
      <c r="K431" s="229" t="s">
        <v>221</v>
      </c>
      <c r="L431" s="45"/>
      <c r="M431" s="234" t="s">
        <v>1</v>
      </c>
      <c r="N431" s="235" t="s">
        <v>45</v>
      </c>
      <c r="O431" s="92"/>
      <c r="P431" s="236">
        <f>O431*H431</f>
        <v>0</v>
      </c>
      <c r="Q431" s="236">
        <v>0</v>
      </c>
      <c r="R431" s="236">
        <f>Q431*H431</f>
        <v>0</v>
      </c>
      <c r="S431" s="236">
        <v>0.0018799999999999999</v>
      </c>
      <c r="T431" s="237">
        <f>S431*H431</f>
        <v>0.0037599999999999999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8" t="s">
        <v>320</v>
      </c>
      <c r="AT431" s="238" t="s">
        <v>137</v>
      </c>
      <c r="AU431" s="238" t="s">
        <v>90</v>
      </c>
      <c r="AY431" s="18" t="s">
        <v>134</v>
      </c>
      <c r="BE431" s="239">
        <f>IF(N431="základní",J431,0)</f>
        <v>0</v>
      </c>
      <c r="BF431" s="239">
        <f>IF(N431="snížená",J431,0)</f>
        <v>0</v>
      </c>
      <c r="BG431" s="239">
        <f>IF(N431="zákl. přenesená",J431,0)</f>
        <v>0</v>
      </c>
      <c r="BH431" s="239">
        <f>IF(N431="sníž. přenesená",J431,0)</f>
        <v>0</v>
      </c>
      <c r="BI431" s="239">
        <f>IF(N431="nulová",J431,0)</f>
        <v>0</v>
      </c>
      <c r="BJ431" s="18" t="s">
        <v>90</v>
      </c>
      <c r="BK431" s="239">
        <f>ROUND(I431*H431,2)</f>
        <v>0</v>
      </c>
      <c r="BL431" s="18" t="s">
        <v>320</v>
      </c>
      <c r="BM431" s="238" t="s">
        <v>574</v>
      </c>
    </row>
    <row r="432" s="2" customFormat="1">
      <c r="A432" s="39"/>
      <c r="B432" s="40"/>
      <c r="C432" s="41"/>
      <c r="D432" s="240" t="s">
        <v>142</v>
      </c>
      <c r="E432" s="41"/>
      <c r="F432" s="241" t="s">
        <v>575</v>
      </c>
      <c r="G432" s="41"/>
      <c r="H432" s="41"/>
      <c r="I432" s="242"/>
      <c r="J432" s="41"/>
      <c r="K432" s="41"/>
      <c r="L432" s="45"/>
      <c r="M432" s="243"/>
      <c r="N432" s="244"/>
      <c r="O432" s="92"/>
      <c r="P432" s="92"/>
      <c r="Q432" s="92"/>
      <c r="R432" s="92"/>
      <c r="S432" s="92"/>
      <c r="T432" s="93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142</v>
      </c>
      <c r="AU432" s="18" t="s">
        <v>90</v>
      </c>
    </row>
    <row r="433" s="2" customFormat="1">
      <c r="A433" s="39"/>
      <c r="B433" s="40"/>
      <c r="C433" s="41"/>
      <c r="D433" s="249" t="s">
        <v>224</v>
      </c>
      <c r="E433" s="41"/>
      <c r="F433" s="250" t="s">
        <v>576</v>
      </c>
      <c r="G433" s="41"/>
      <c r="H433" s="41"/>
      <c r="I433" s="242"/>
      <c r="J433" s="41"/>
      <c r="K433" s="41"/>
      <c r="L433" s="45"/>
      <c r="M433" s="243"/>
      <c r="N433" s="244"/>
      <c r="O433" s="92"/>
      <c r="P433" s="92"/>
      <c r="Q433" s="92"/>
      <c r="R433" s="92"/>
      <c r="S433" s="92"/>
      <c r="T433" s="93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224</v>
      </c>
      <c r="AU433" s="18" t="s">
        <v>90</v>
      </c>
    </row>
    <row r="434" s="13" customFormat="1">
      <c r="A434" s="13"/>
      <c r="B434" s="251"/>
      <c r="C434" s="252"/>
      <c r="D434" s="240" t="s">
        <v>236</v>
      </c>
      <c r="E434" s="253" t="s">
        <v>1</v>
      </c>
      <c r="F434" s="254" t="s">
        <v>237</v>
      </c>
      <c r="G434" s="252"/>
      <c r="H434" s="253" t="s">
        <v>1</v>
      </c>
      <c r="I434" s="255"/>
      <c r="J434" s="252"/>
      <c r="K434" s="252"/>
      <c r="L434" s="256"/>
      <c r="M434" s="257"/>
      <c r="N434" s="258"/>
      <c r="O434" s="258"/>
      <c r="P434" s="258"/>
      <c r="Q434" s="258"/>
      <c r="R434" s="258"/>
      <c r="S434" s="258"/>
      <c r="T434" s="259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60" t="s">
        <v>236</v>
      </c>
      <c r="AU434" s="260" t="s">
        <v>90</v>
      </c>
      <c r="AV434" s="13" t="s">
        <v>86</v>
      </c>
      <c r="AW434" s="13" t="s">
        <v>35</v>
      </c>
      <c r="AX434" s="13" t="s">
        <v>79</v>
      </c>
      <c r="AY434" s="260" t="s">
        <v>134</v>
      </c>
    </row>
    <row r="435" s="13" customFormat="1">
      <c r="A435" s="13"/>
      <c r="B435" s="251"/>
      <c r="C435" s="252"/>
      <c r="D435" s="240" t="s">
        <v>236</v>
      </c>
      <c r="E435" s="253" t="s">
        <v>1</v>
      </c>
      <c r="F435" s="254" t="s">
        <v>577</v>
      </c>
      <c r="G435" s="252"/>
      <c r="H435" s="253" t="s">
        <v>1</v>
      </c>
      <c r="I435" s="255"/>
      <c r="J435" s="252"/>
      <c r="K435" s="252"/>
      <c r="L435" s="256"/>
      <c r="M435" s="257"/>
      <c r="N435" s="258"/>
      <c r="O435" s="258"/>
      <c r="P435" s="258"/>
      <c r="Q435" s="258"/>
      <c r="R435" s="258"/>
      <c r="S435" s="258"/>
      <c r="T435" s="259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60" t="s">
        <v>236</v>
      </c>
      <c r="AU435" s="260" t="s">
        <v>90</v>
      </c>
      <c r="AV435" s="13" t="s">
        <v>86</v>
      </c>
      <c r="AW435" s="13" t="s">
        <v>35</v>
      </c>
      <c r="AX435" s="13" t="s">
        <v>79</v>
      </c>
      <c r="AY435" s="260" t="s">
        <v>134</v>
      </c>
    </row>
    <row r="436" s="14" customFormat="1">
      <c r="A436" s="14"/>
      <c r="B436" s="261"/>
      <c r="C436" s="262"/>
      <c r="D436" s="240" t="s">
        <v>236</v>
      </c>
      <c r="E436" s="263" t="s">
        <v>1</v>
      </c>
      <c r="F436" s="264" t="s">
        <v>578</v>
      </c>
      <c r="G436" s="262"/>
      <c r="H436" s="265">
        <v>2</v>
      </c>
      <c r="I436" s="266"/>
      <c r="J436" s="262"/>
      <c r="K436" s="262"/>
      <c r="L436" s="267"/>
      <c r="M436" s="268"/>
      <c r="N436" s="269"/>
      <c r="O436" s="269"/>
      <c r="P436" s="269"/>
      <c r="Q436" s="269"/>
      <c r="R436" s="269"/>
      <c r="S436" s="269"/>
      <c r="T436" s="270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71" t="s">
        <v>236</v>
      </c>
      <c r="AU436" s="271" t="s">
        <v>90</v>
      </c>
      <c r="AV436" s="14" t="s">
        <v>90</v>
      </c>
      <c r="AW436" s="14" t="s">
        <v>35</v>
      </c>
      <c r="AX436" s="14" t="s">
        <v>79</v>
      </c>
      <c r="AY436" s="271" t="s">
        <v>134</v>
      </c>
    </row>
    <row r="437" s="15" customFormat="1">
      <c r="A437" s="15"/>
      <c r="B437" s="272"/>
      <c r="C437" s="273"/>
      <c r="D437" s="240" t="s">
        <v>236</v>
      </c>
      <c r="E437" s="274" t="s">
        <v>1</v>
      </c>
      <c r="F437" s="275" t="s">
        <v>240</v>
      </c>
      <c r="G437" s="273"/>
      <c r="H437" s="276">
        <v>2</v>
      </c>
      <c r="I437" s="277"/>
      <c r="J437" s="273"/>
      <c r="K437" s="273"/>
      <c r="L437" s="278"/>
      <c r="M437" s="279"/>
      <c r="N437" s="280"/>
      <c r="O437" s="280"/>
      <c r="P437" s="280"/>
      <c r="Q437" s="280"/>
      <c r="R437" s="280"/>
      <c r="S437" s="280"/>
      <c r="T437" s="281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82" t="s">
        <v>236</v>
      </c>
      <c r="AU437" s="282" t="s">
        <v>90</v>
      </c>
      <c r="AV437" s="15" t="s">
        <v>133</v>
      </c>
      <c r="AW437" s="15" t="s">
        <v>35</v>
      </c>
      <c r="AX437" s="15" t="s">
        <v>86</v>
      </c>
      <c r="AY437" s="282" t="s">
        <v>134</v>
      </c>
    </row>
    <row r="438" s="2" customFormat="1" ht="16.5" customHeight="1">
      <c r="A438" s="39"/>
      <c r="B438" s="40"/>
      <c r="C438" s="227" t="s">
        <v>579</v>
      </c>
      <c r="D438" s="227" t="s">
        <v>137</v>
      </c>
      <c r="E438" s="228" t="s">
        <v>580</v>
      </c>
      <c r="F438" s="229" t="s">
        <v>581</v>
      </c>
      <c r="G438" s="230" t="s">
        <v>270</v>
      </c>
      <c r="H438" s="231">
        <v>29.5</v>
      </c>
      <c r="I438" s="232"/>
      <c r="J438" s="233">
        <f>ROUND(I438*H438,2)</f>
        <v>0</v>
      </c>
      <c r="K438" s="229" t="s">
        <v>221</v>
      </c>
      <c r="L438" s="45"/>
      <c r="M438" s="234" t="s">
        <v>1</v>
      </c>
      <c r="N438" s="235" t="s">
        <v>45</v>
      </c>
      <c r="O438" s="92"/>
      <c r="P438" s="236">
        <f>O438*H438</f>
        <v>0</v>
      </c>
      <c r="Q438" s="236">
        <v>0</v>
      </c>
      <c r="R438" s="236">
        <f>Q438*H438</f>
        <v>0</v>
      </c>
      <c r="S438" s="236">
        <v>0.0025999999999999999</v>
      </c>
      <c r="T438" s="237">
        <f>S438*H438</f>
        <v>0.07669999999999999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8" t="s">
        <v>320</v>
      </c>
      <c r="AT438" s="238" t="s">
        <v>137</v>
      </c>
      <c r="AU438" s="238" t="s">
        <v>90</v>
      </c>
      <c r="AY438" s="18" t="s">
        <v>134</v>
      </c>
      <c r="BE438" s="239">
        <f>IF(N438="základní",J438,0)</f>
        <v>0</v>
      </c>
      <c r="BF438" s="239">
        <f>IF(N438="snížená",J438,0)</f>
        <v>0</v>
      </c>
      <c r="BG438" s="239">
        <f>IF(N438="zákl. přenesená",J438,0)</f>
        <v>0</v>
      </c>
      <c r="BH438" s="239">
        <f>IF(N438="sníž. přenesená",J438,0)</f>
        <v>0</v>
      </c>
      <c r="BI438" s="239">
        <f>IF(N438="nulová",J438,0)</f>
        <v>0</v>
      </c>
      <c r="BJ438" s="18" t="s">
        <v>90</v>
      </c>
      <c r="BK438" s="239">
        <f>ROUND(I438*H438,2)</f>
        <v>0</v>
      </c>
      <c r="BL438" s="18" t="s">
        <v>320</v>
      </c>
      <c r="BM438" s="238" t="s">
        <v>582</v>
      </c>
    </row>
    <row r="439" s="2" customFormat="1">
      <c r="A439" s="39"/>
      <c r="B439" s="40"/>
      <c r="C439" s="41"/>
      <c r="D439" s="240" t="s">
        <v>142</v>
      </c>
      <c r="E439" s="41"/>
      <c r="F439" s="241" t="s">
        <v>583</v>
      </c>
      <c r="G439" s="41"/>
      <c r="H439" s="41"/>
      <c r="I439" s="242"/>
      <c r="J439" s="41"/>
      <c r="K439" s="41"/>
      <c r="L439" s="45"/>
      <c r="M439" s="243"/>
      <c r="N439" s="244"/>
      <c r="O439" s="92"/>
      <c r="P439" s="92"/>
      <c r="Q439" s="92"/>
      <c r="R439" s="92"/>
      <c r="S439" s="92"/>
      <c r="T439" s="93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142</v>
      </c>
      <c r="AU439" s="18" t="s">
        <v>90</v>
      </c>
    </row>
    <row r="440" s="2" customFormat="1">
      <c r="A440" s="39"/>
      <c r="B440" s="40"/>
      <c r="C440" s="41"/>
      <c r="D440" s="249" t="s">
        <v>224</v>
      </c>
      <c r="E440" s="41"/>
      <c r="F440" s="250" t="s">
        <v>584</v>
      </c>
      <c r="G440" s="41"/>
      <c r="H440" s="41"/>
      <c r="I440" s="242"/>
      <c r="J440" s="41"/>
      <c r="K440" s="41"/>
      <c r="L440" s="45"/>
      <c r="M440" s="243"/>
      <c r="N440" s="244"/>
      <c r="O440" s="92"/>
      <c r="P440" s="92"/>
      <c r="Q440" s="92"/>
      <c r="R440" s="92"/>
      <c r="S440" s="92"/>
      <c r="T440" s="93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224</v>
      </c>
      <c r="AU440" s="18" t="s">
        <v>90</v>
      </c>
    </row>
    <row r="441" s="13" customFormat="1">
      <c r="A441" s="13"/>
      <c r="B441" s="251"/>
      <c r="C441" s="252"/>
      <c r="D441" s="240" t="s">
        <v>236</v>
      </c>
      <c r="E441" s="253" t="s">
        <v>1</v>
      </c>
      <c r="F441" s="254" t="s">
        <v>237</v>
      </c>
      <c r="G441" s="252"/>
      <c r="H441" s="253" t="s">
        <v>1</v>
      </c>
      <c r="I441" s="255"/>
      <c r="J441" s="252"/>
      <c r="K441" s="252"/>
      <c r="L441" s="256"/>
      <c r="M441" s="257"/>
      <c r="N441" s="258"/>
      <c r="O441" s="258"/>
      <c r="P441" s="258"/>
      <c r="Q441" s="258"/>
      <c r="R441" s="258"/>
      <c r="S441" s="258"/>
      <c r="T441" s="259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60" t="s">
        <v>236</v>
      </c>
      <c r="AU441" s="260" t="s">
        <v>90</v>
      </c>
      <c r="AV441" s="13" t="s">
        <v>86</v>
      </c>
      <c r="AW441" s="13" t="s">
        <v>35</v>
      </c>
      <c r="AX441" s="13" t="s">
        <v>79</v>
      </c>
      <c r="AY441" s="260" t="s">
        <v>134</v>
      </c>
    </row>
    <row r="442" s="13" customFormat="1">
      <c r="A442" s="13"/>
      <c r="B442" s="251"/>
      <c r="C442" s="252"/>
      <c r="D442" s="240" t="s">
        <v>236</v>
      </c>
      <c r="E442" s="253" t="s">
        <v>1</v>
      </c>
      <c r="F442" s="254" t="s">
        <v>585</v>
      </c>
      <c r="G442" s="252"/>
      <c r="H442" s="253" t="s">
        <v>1</v>
      </c>
      <c r="I442" s="255"/>
      <c r="J442" s="252"/>
      <c r="K442" s="252"/>
      <c r="L442" s="256"/>
      <c r="M442" s="257"/>
      <c r="N442" s="258"/>
      <c r="O442" s="258"/>
      <c r="P442" s="258"/>
      <c r="Q442" s="258"/>
      <c r="R442" s="258"/>
      <c r="S442" s="258"/>
      <c r="T442" s="259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60" t="s">
        <v>236</v>
      </c>
      <c r="AU442" s="260" t="s">
        <v>90</v>
      </c>
      <c r="AV442" s="13" t="s">
        <v>86</v>
      </c>
      <c r="AW442" s="13" t="s">
        <v>35</v>
      </c>
      <c r="AX442" s="13" t="s">
        <v>79</v>
      </c>
      <c r="AY442" s="260" t="s">
        <v>134</v>
      </c>
    </row>
    <row r="443" s="14" customFormat="1">
      <c r="A443" s="14"/>
      <c r="B443" s="261"/>
      <c r="C443" s="262"/>
      <c r="D443" s="240" t="s">
        <v>236</v>
      </c>
      <c r="E443" s="263" t="s">
        <v>1</v>
      </c>
      <c r="F443" s="264" t="s">
        <v>586</v>
      </c>
      <c r="G443" s="262"/>
      <c r="H443" s="265">
        <v>29.5</v>
      </c>
      <c r="I443" s="266"/>
      <c r="J443" s="262"/>
      <c r="K443" s="262"/>
      <c r="L443" s="267"/>
      <c r="M443" s="268"/>
      <c r="N443" s="269"/>
      <c r="O443" s="269"/>
      <c r="P443" s="269"/>
      <c r="Q443" s="269"/>
      <c r="R443" s="269"/>
      <c r="S443" s="269"/>
      <c r="T443" s="270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71" t="s">
        <v>236</v>
      </c>
      <c r="AU443" s="271" t="s">
        <v>90</v>
      </c>
      <c r="AV443" s="14" t="s">
        <v>90</v>
      </c>
      <c r="AW443" s="14" t="s">
        <v>35</v>
      </c>
      <c r="AX443" s="14" t="s">
        <v>79</v>
      </c>
      <c r="AY443" s="271" t="s">
        <v>134</v>
      </c>
    </row>
    <row r="444" s="15" customFormat="1">
      <c r="A444" s="15"/>
      <c r="B444" s="272"/>
      <c r="C444" s="273"/>
      <c r="D444" s="240" t="s">
        <v>236</v>
      </c>
      <c r="E444" s="274" t="s">
        <v>1</v>
      </c>
      <c r="F444" s="275" t="s">
        <v>240</v>
      </c>
      <c r="G444" s="273"/>
      <c r="H444" s="276">
        <v>29.5</v>
      </c>
      <c r="I444" s="277"/>
      <c r="J444" s="273"/>
      <c r="K444" s="273"/>
      <c r="L444" s="278"/>
      <c r="M444" s="279"/>
      <c r="N444" s="280"/>
      <c r="O444" s="280"/>
      <c r="P444" s="280"/>
      <c r="Q444" s="280"/>
      <c r="R444" s="280"/>
      <c r="S444" s="280"/>
      <c r="T444" s="281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82" t="s">
        <v>236</v>
      </c>
      <c r="AU444" s="282" t="s">
        <v>90</v>
      </c>
      <c r="AV444" s="15" t="s">
        <v>133</v>
      </c>
      <c r="AW444" s="15" t="s">
        <v>35</v>
      </c>
      <c r="AX444" s="15" t="s">
        <v>86</v>
      </c>
      <c r="AY444" s="282" t="s">
        <v>134</v>
      </c>
    </row>
    <row r="445" s="2" customFormat="1" ht="16.5" customHeight="1">
      <c r="A445" s="39"/>
      <c r="B445" s="40"/>
      <c r="C445" s="227" t="s">
        <v>587</v>
      </c>
      <c r="D445" s="227" t="s">
        <v>137</v>
      </c>
      <c r="E445" s="228" t="s">
        <v>588</v>
      </c>
      <c r="F445" s="229" t="s">
        <v>589</v>
      </c>
      <c r="G445" s="230" t="s">
        <v>270</v>
      </c>
      <c r="H445" s="231">
        <v>17</v>
      </c>
      <c r="I445" s="232"/>
      <c r="J445" s="233">
        <f>ROUND(I445*H445,2)</f>
        <v>0</v>
      </c>
      <c r="K445" s="229" t="s">
        <v>221</v>
      </c>
      <c r="L445" s="45"/>
      <c r="M445" s="234" t="s">
        <v>1</v>
      </c>
      <c r="N445" s="235" t="s">
        <v>45</v>
      </c>
      <c r="O445" s="92"/>
      <c r="P445" s="236">
        <f>O445*H445</f>
        <v>0</v>
      </c>
      <c r="Q445" s="236">
        <v>0</v>
      </c>
      <c r="R445" s="236">
        <f>Q445*H445</f>
        <v>0</v>
      </c>
      <c r="S445" s="236">
        <v>0.0039399999999999999</v>
      </c>
      <c r="T445" s="237">
        <f>S445*H445</f>
        <v>0.066979999999999998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8" t="s">
        <v>320</v>
      </c>
      <c r="AT445" s="238" t="s">
        <v>137</v>
      </c>
      <c r="AU445" s="238" t="s">
        <v>90</v>
      </c>
      <c r="AY445" s="18" t="s">
        <v>134</v>
      </c>
      <c r="BE445" s="239">
        <f>IF(N445="základní",J445,0)</f>
        <v>0</v>
      </c>
      <c r="BF445" s="239">
        <f>IF(N445="snížená",J445,0)</f>
        <v>0</v>
      </c>
      <c r="BG445" s="239">
        <f>IF(N445="zákl. přenesená",J445,0)</f>
        <v>0</v>
      </c>
      <c r="BH445" s="239">
        <f>IF(N445="sníž. přenesená",J445,0)</f>
        <v>0</v>
      </c>
      <c r="BI445" s="239">
        <f>IF(N445="nulová",J445,0)</f>
        <v>0</v>
      </c>
      <c r="BJ445" s="18" t="s">
        <v>90</v>
      </c>
      <c r="BK445" s="239">
        <f>ROUND(I445*H445,2)</f>
        <v>0</v>
      </c>
      <c r="BL445" s="18" t="s">
        <v>320</v>
      </c>
      <c r="BM445" s="238" t="s">
        <v>590</v>
      </c>
    </row>
    <row r="446" s="2" customFormat="1">
      <c r="A446" s="39"/>
      <c r="B446" s="40"/>
      <c r="C446" s="41"/>
      <c r="D446" s="240" t="s">
        <v>142</v>
      </c>
      <c r="E446" s="41"/>
      <c r="F446" s="241" t="s">
        <v>591</v>
      </c>
      <c r="G446" s="41"/>
      <c r="H446" s="41"/>
      <c r="I446" s="242"/>
      <c r="J446" s="41"/>
      <c r="K446" s="41"/>
      <c r="L446" s="45"/>
      <c r="M446" s="243"/>
      <c r="N446" s="244"/>
      <c r="O446" s="92"/>
      <c r="P446" s="92"/>
      <c r="Q446" s="92"/>
      <c r="R446" s="92"/>
      <c r="S446" s="92"/>
      <c r="T446" s="93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142</v>
      </c>
      <c r="AU446" s="18" t="s">
        <v>90</v>
      </c>
    </row>
    <row r="447" s="2" customFormat="1">
      <c r="A447" s="39"/>
      <c r="B447" s="40"/>
      <c r="C447" s="41"/>
      <c r="D447" s="249" t="s">
        <v>224</v>
      </c>
      <c r="E447" s="41"/>
      <c r="F447" s="250" t="s">
        <v>592</v>
      </c>
      <c r="G447" s="41"/>
      <c r="H447" s="41"/>
      <c r="I447" s="242"/>
      <c r="J447" s="41"/>
      <c r="K447" s="41"/>
      <c r="L447" s="45"/>
      <c r="M447" s="243"/>
      <c r="N447" s="244"/>
      <c r="O447" s="92"/>
      <c r="P447" s="92"/>
      <c r="Q447" s="92"/>
      <c r="R447" s="92"/>
      <c r="S447" s="92"/>
      <c r="T447" s="93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224</v>
      </c>
      <c r="AU447" s="18" t="s">
        <v>90</v>
      </c>
    </row>
    <row r="448" s="13" customFormat="1">
      <c r="A448" s="13"/>
      <c r="B448" s="251"/>
      <c r="C448" s="252"/>
      <c r="D448" s="240" t="s">
        <v>236</v>
      </c>
      <c r="E448" s="253" t="s">
        <v>1</v>
      </c>
      <c r="F448" s="254" t="s">
        <v>237</v>
      </c>
      <c r="G448" s="252"/>
      <c r="H448" s="253" t="s">
        <v>1</v>
      </c>
      <c r="I448" s="255"/>
      <c r="J448" s="252"/>
      <c r="K448" s="252"/>
      <c r="L448" s="256"/>
      <c r="M448" s="257"/>
      <c r="N448" s="258"/>
      <c r="O448" s="258"/>
      <c r="P448" s="258"/>
      <c r="Q448" s="258"/>
      <c r="R448" s="258"/>
      <c r="S448" s="258"/>
      <c r="T448" s="259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60" t="s">
        <v>236</v>
      </c>
      <c r="AU448" s="260" t="s">
        <v>90</v>
      </c>
      <c r="AV448" s="13" t="s">
        <v>86</v>
      </c>
      <c r="AW448" s="13" t="s">
        <v>35</v>
      </c>
      <c r="AX448" s="13" t="s">
        <v>79</v>
      </c>
      <c r="AY448" s="260" t="s">
        <v>134</v>
      </c>
    </row>
    <row r="449" s="13" customFormat="1">
      <c r="A449" s="13"/>
      <c r="B449" s="251"/>
      <c r="C449" s="252"/>
      <c r="D449" s="240" t="s">
        <v>236</v>
      </c>
      <c r="E449" s="253" t="s">
        <v>1</v>
      </c>
      <c r="F449" s="254" t="s">
        <v>585</v>
      </c>
      <c r="G449" s="252"/>
      <c r="H449" s="253" t="s">
        <v>1</v>
      </c>
      <c r="I449" s="255"/>
      <c r="J449" s="252"/>
      <c r="K449" s="252"/>
      <c r="L449" s="256"/>
      <c r="M449" s="257"/>
      <c r="N449" s="258"/>
      <c r="O449" s="258"/>
      <c r="P449" s="258"/>
      <c r="Q449" s="258"/>
      <c r="R449" s="258"/>
      <c r="S449" s="258"/>
      <c r="T449" s="259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60" t="s">
        <v>236</v>
      </c>
      <c r="AU449" s="260" t="s">
        <v>90</v>
      </c>
      <c r="AV449" s="13" t="s">
        <v>86</v>
      </c>
      <c r="AW449" s="13" t="s">
        <v>35</v>
      </c>
      <c r="AX449" s="13" t="s">
        <v>79</v>
      </c>
      <c r="AY449" s="260" t="s">
        <v>134</v>
      </c>
    </row>
    <row r="450" s="14" customFormat="1">
      <c r="A450" s="14"/>
      <c r="B450" s="261"/>
      <c r="C450" s="262"/>
      <c r="D450" s="240" t="s">
        <v>236</v>
      </c>
      <c r="E450" s="263" t="s">
        <v>1</v>
      </c>
      <c r="F450" s="264" t="s">
        <v>593</v>
      </c>
      <c r="G450" s="262"/>
      <c r="H450" s="265">
        <v>17</v>
      </c>
      <c r="I450" s="266"/>
      <c r="J450" s="262"/>
      <c r="K450" s="262"/>
      <c r="L450" s="267"/>
      <c r="M450" s="268"/>
      <c r="N450" s="269"/>
      <c r="O450" s="269"/>
      <c r="P450" s="269"/>
      <c r="Q450" s="269"/>
      <c r="R450" s="269"/>
      <c r="S450" s="269"/>
      <c r="T450" s="270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71" t="s">
        <v>236</v>
      </c>
      <c r="AU450" s="271" t="s">
        <v>90</v>
      </c>
      <c r="AV450" s="14" t="s">
        <v>90</v>
      </c>
      <c r="AW450" s="14" t="s">
        <v>35</v>
      </c>
      <c r="AX450" s="14" t="s">
        <v>79</v>
      </c>
      <c r="AY450" s="271" t="s">
        <v>134</v>
      </c>
    </row>
    <row r="451" s="15" customFormat="1">
      <c r="A451" s="15"/>
      <c r="B451" s="272"/>
      <c r="C451" s="273"/>
      <c r="D451" s="240" t="s">
        <v>236</v>
      </c>
      <c r="E451" s="274" t="s">
        <v>1</v>
      </c>
      <c r="F451" s="275" t="s">
        <v>240</v>
      </c>
      <c r="G451" s="273"/>
      <c r="H451" s="276">
        <v>17</v>
      </c>
      <c r="I451" s="277"/>
      <c r="J451" s="273"/>
      <c r="K451" s="273"/>
      <c r="L451" s="278"/>
      <c r="M451" s="279"/>
      <c r="N451" s="280"/>
      <c r="O451" s="280"/>
      <c r="P451" s="280"/>
      <c r="Q451" s="280"/>
      <c r="R451" s="280"/>
      <c r="S451" s="280"/>
      <c r="T451" s="281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82" t="s">
        <v>236</v>
      </c>
      <c r="AU451" s="282" t="s">
        <v>90</v>
      </c>
      <c r="AV451" s="15" t="s">
        <v>133</v>
      </c>
      <c r="AW451" s="15" t="s">
        <v>35</v>
      </c>
      <c r="AX451" s="15" t="s">
        <v>86</v>
      </c>
      <c r="AY451" s="282" t="s">
        <v>134</v>
      </c>
    </row>
    <row r="452" s="12" customFormat="1" ht="22.8" customHeight="1">
      <c r="A452" s="12"/>
      <c r="B452" s="211"/>
      <c r="C452" s="212"/>
      <c r="D452" s="213" t="s">
        <v>78</v>
      </c>
      <c r="E452" s="225" t="s">
        <v>594</v>
      </c>
      <c r="F452" s="225" t="s">
        <v>595</v>
      </c>
      <c r="G452" s="212"/>
      <c r="H452" s="212"/>
      <c r="I452" s="215"/>
      <c r="J452" s="226">
        <f>BK452</f>
        <v>0</v>
      </c>
      <c r="K452" s="212"/>
      <c r="L452" s="217"/>
      <c r="M452" s="218"/>
      <c r="N452" s="219"/>
      <c r="O452" s="219"/>
      <c r="P452" s="220">
        <f>SUM(P453:P483)</f>
        <v>0</v>
      </c>
      <c r="Q452" s="219"/>
      <c r="R452" s="220">
        <f>SUM(R453:R483)</f>
        <v>0.058499999999999996</v>
      </c>
      <c r="S452" s="219"/>
      <c r="T452" s="221">
        <f>SUM(T453:T483)</f>
        <v>3.8741650000000001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222" t="s">
        <v>90</v>
      </c>
      <c r="AT452" s="223" t="s">
        <v>78</v>
      </c>
      <c r="AU452" s="223" t="s">
        <v>86</v>
      </c>
      <c r="AY452" s="222" t="s">
        <v>134</v>
      </c>
      <c r="BK452" s="224">
        <f>SUM(BK453:BK483)</f>
        <v>0</v>
      </c>
    </row>
    <row r="453" s="2" customFormat="1" ht="24.15" customHeight="1">
      <c r="A453" s="39"/>
      <c r="B453" s="40"/>
      <c r="C453" s="227" t="s">
        <v>596</v>
      </c>
      <c r="D453" s="227" t="s">
        <v>137</v>
      </c>
      <c r="E453" s="228" t="s">
        <v>597</v>
      </c>
      <c r="F453" s="229" t="s">
        <v>598</v>
      </c>
      <c r="G453" s="230" t="s">
        <v>220</v>
      </c>
      <c r="H453" s="231">
        <v>205</v>
      </c>
      <c r="I453" s="232"/>
      <c r="J453" s="233">
        <f>ROUND(I453*H453,2)</f>
        <v>0</v>
      </c>
      <c r="K453" s="229" t="s">
        <v>221</v>
      </c>
      <c r="L453" s="45"/>
      <c r="M453" s="234" t="s">
        <v>1</v>
      </c>
      <c r="N453" s="235" t="s">
        <v>45</v>
      </c>
      <c r="O453" s="92"/>
      <c r="P453" s="236">
        <f>O453*H453</f>
        <v>0</v>
      </c>
      <c r="Q453" s="236">
        <v>0</v>
      </c>
      <c r="R453" s="236">
        <f>Q453*H453</f>
        <v>0</v>
      </c>
      <c r="S453" s="236">
        <v>0.017780000000000001</v>
      </c>
      <c r="T453" s="237">
        <f>S453*H453</f>
        <v>3.6449000000000003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8" t="s">
        <v>320</v>
      </c>
      <c r="AT453" s="238" t="s">
        <v>137</v>
      </c>
      <c r="AU453" s="238" t="s">
        <v>90</v>
      </c>
      <c r="AY453" s="18" t="s">
        <v>134</v>
      </c>
      <c r="BE453" s="239">
        <f>IF(N453="základní",J453,0)</f>
        <v>0</v>
      </c>
      <c r="BF453" s="239">
        <f>IF(N453="snížená",J453,0)</f>
        <v>0</v>
      </c>
      <c r="BG453" s="239">
        <f>IF(N453="zákl. přenesená",J453,0)</f>
        <v>0</v>
      </c>
      <c r="BH453" s="239">
        <f>IF(N453="sníž. přenesená",J453,0)</f>
        <v>0</v>
      </c>
      <c r="BI453" s="239">
        <f>IF(N453="nulová",J453,0)</f>
        <v>0</v>
      </c>
      <c r="BJ453" s="18" t="s">
        <v>90</v>
      </c>
      <c r="BK453" s="239">
        <f>ROUND(I453*H453,2)</f>
        <v>0</v>
      </c>
      <c r="BL453" s="18" t="s">
        <v>320</v>
      </c>
      <c r="BM453" s="238" t="s">
        <v>599</v>
      </c>
    </row>
    <row r="454" s="2" customFormat="1">
      <c r="A454" s="39"/>
      <c r="B454" s="40"/>
      <c r="C454" s="41"/>
      <c r="D454" s="240" t="s">
        <v>142</v>
      </c>
      <c r="E454" s="41"/>
      <c r="F454" s="241" t="s">
        <v>600</v>
      </c>
      <c r="G454" s="41"/>
      <c r="H454" s="41"/>
      <c r="I454" s="242"/>
      <c r="J454" s="41"/>
      <c r="K454" s="41"/>
      <c r="L454" s="45"/>
      <c r="M454" s="243"/>
      <c r="N454" s="244"/>
      <c r="O454" s="92"/>
      <c r="P454" s="92"/>
      <c r="Q454" s="92"/>
      <c r="R454" s="92"/>
      <c r="S454" s="92"/>
      <c r="T454" s="93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142</v>
      </c>
      <c r="AU454" s="18" t="s">
        <v>90</v>
      </c>
    </row>
    <row r="455" s="2" customFormat="1">
      <c r="A455" s="39"/>
      <c r="B455" s="40"/>
      <c r="C455" s="41"/>
      <c r="D455" s="249" t="s">
        <v>224</v>
      </c>
      <c r="E455" s="41"/>
      <c r="F455" s="250" t="s">
        <v>601</v>
      </c>
      <c r="G455" s="41"/>
      <c r="H455" s="41"/>
      <c r="I455" s="242"/>
      <c r="J455" s="41"/>
      <c r="K455" s="41"/>
      <c r="L455" s="45"/>
      <c r="M455" s="243"/>
      <c r="N455" s="244"/>
      <c r="O455" s="92"/>
      <c r="P455" s="92"/>
      <c r="Q455" s="92"/>
      <c r="R455" s="92"/>
      <c r="S455" s="92"/>
      <c r="T455" s="93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224</v>
      </c>
      <c r="AU455" s="18" t="s">
        <v>90</v>
      </c>
    </row>
    <row r="456" s="13" customFormat="1">
      <c r="A456" s="13"/>
      <c r="B456" s="251"/>
      <c r="C456" s="252"/>
      <c r="D456" s="240" t="s">
        <v>236</v>
      </c>
      <c r="E456" s="253" t="s">
        <v>1</v>
      </c>
      <c r="F456" s="254" t="s">
        <v>426</v>
      </c>
      <c r="G456" s="252"/>
      <c r="H456" s="253" t="s">
        <v>1</v>
      </c>
      <c r="I456" s="255"/>
      <c r="J456" s="252"/>
      <c r="K456" s="252"/>
      <c r="L456" s="256"/>
      <c r="M456" s="257"/>
      <c r="N456" s="258"/>
      <c r="O456" s="258"/>
      <c r="P456" s="258"/>
      <c r="Q456" s="258"/>
      <c r="R456" s="258"/>
      <c r="S456" s="258"/>
      <c r="T456" s="259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60" t="s">
        <v>236</v>
      </c>
      <c r="AU456" s="260" t="s">
        <v>90</v>
      </c>
      <c r="AV456" s="13" t="s">
        <v>86</v>
      </c>
      <c r="AW456" s="13" t="s">
        <v>35</v>
      </c>
      <c r="AX456" s="13" t="s">
        <v>79</v>
      </c>
      <c r="AY456" s="260" t="s">
        <v>134</v>
      </c>
    </row>
    <row r="457" s="13" customFormat="1">
      <c r="A457" s="13"/>
      <c r="B457" s="251"/>
      <c r="C457" s="252"/>
      <c r="D457" s="240" t="s">
        <v>236</v>
      </c>
      <c r="E457" s="253" t="s">
        <v>1</v>
      </c>
      <c r="F457" s="254" t="s">
        <v>427</v>
      </c>
      <c r="G457" s="252"/>
      <c r="H457" s="253" t="s">
        <v>1</v>
      </c>
      <c r="I457" s="255"/>
      <c r="J457" s="252"/>
      <c r="K457" s="252"/>
      <c r="L457" s="256"/>
      <c r="M457" s="257"/>
      <c r="N457" s="258"/>
      <c r="O457" s="258"/>
      <c r="P457" s="258"/>
      <c r="Q457" s="258"/>
      <c r="R457" s="258"/>
      <c r="S457" s="258"/>
      <c r="T457" s="259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60" t="s">
        <v>236</v>
      </c>
      <c r="AU457" s="260" t="s">
        <v>90</v>
      </c>
      <c r="AV457" s="13" t="s">
        <v>86</v>
      </c>
      <c r="AW457" s="13" t="s">
        <v>35</v>
      </c>
      <c r="AX457" s="13" t="s">
        <v>79</v>
      </c>
      <c r="AY457" s="260" t="s">
        <v>134</v>
      </c>
    </row>
    <row r="458" s="14" customFormat="1">
      <c r="A458" s="14"/>
      <c r="B458" s="261"/>
      <c r="C458" s="262"/>
      <c r="D458" s="240" t="s">
        <v>236</v>
      </c>
      <c r="E458" s="263" t="s">
        <v>1</v>
      </c>
      <c r="F458" s="264" t="s">
        <v>428</v>
      </c>
      <c r="G458" s="262"/>
      <c r="H458" s="265">
        <v>205</v>
      </c>
      <c r="I458" s="266"/>
      <c r="J458" s="262"/>
      <c r="K458" s="262"/>
      <c r="L458" s="267"/>
      <c r="M458" s="268"/>
      <c r="N458" s="269"/>
      <c r="O458" s="269"/>
      <c r="P458" s="269"/>
      <c r="Q458" s="269"/>
      <c r="R458" s="269"/>
      <c r="S458" s="269"/>
      <c r="T458" s="270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71" t="s">
        <v>236</v>
      </c>
      <c r="AU458" s="271" t="s">
        <v>90</v>
      </c>
      <c r="AV458" s="14" t="s">
        <v>90</v>
      </c>
      <c r="AW458" s="14" t="s">
        <v>35</v>
      </c>
      <c r="AX458" s="14" t="s">
        <v>79</v>
      </c>
      <c r="AY458" s="271" t="s">
        <v>134</v>
      </c>
    </row>
    <row r="459" s="15" customFormat="1">
      <c r="A459" s="15"/>
      <c r="B459" s="272"/>
      <c r="C459" s="273"/>
      <c r="D459" s="240" t="s">
        <v>236</v>
      </c>
      <c r="E459" s="274" t="s">
        <v>1</v>
      </c>
      <c r="F459" s="275" t="s">
        <v>240</v>
      </c>
      <c r="G459" s="273"/>
      <c r="H459" s="276">
        <v>205</v>
      </c>
      <c r="I459" s="277"/>
      <c r="J459" s="273"/>
      <c r="K459" s="273"/>
      <c r="L459" s="278"/>
      <c r="M459" s="279"/>
      <c r="N459" s="280"/>
      <c r="O459" s="280"/>
      <c r="P459" s="280"/>
      <c r="Q459" s="280"/>
      <c r="R459" s="280"/>
      <c r="S459" s="280"/>
      <c r="T459" s="281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82" t="s">
        <v>236</v>
      </c>
      <c r="AU459" s="282" t="s">
        <v>90</v>
      </c>
      <c r="AV459" s="15" t="s">
        <v>133</v>
      </c>
      <c r="AW459" s="15" t="s">
        <v>35</v>
      </c>
      <c r="AX459" s="15" t="s">
        <v>86</v>
      </c>
      <c r="AY459" s="282" t="s">
        <v>134</v>
      </c>
    </row>
    <row r="460" s="2" customFormat="1" ht="24.15" customHeight="1">
      <c r="A460" s="39"/>
      <c r="B460" s="40"/>
      <c r="C460" s="227" t="s">
        <v>602</v>
      </c>
      <c r="D460" s="227" t="s">
        <v>137</v>
      </c>
      <c r="E460" s="228" t="s">
        <v>603</v>
      </c>
      <c r="F460" s="229" t="s">
        <v>604</v>
      </c>
      <c r="G460" s="230" t="s">
        <v>220</v>
      </c>
      <c r="H460" s="231">
        <v>205</v>
      </c>
      <c r="I460" s="232"/>
      <c r="J460" s="233">
        <f>ROUND(I460*H460,2)</f>
        <v>0</v>
      </c>
      <c r="K460" s="229" t="s">
        <v>221</v>
      </c>
      <c r="L460" s="45"/>
      <c r="M460" s="234" t="s">
        <v>1</v>
      </c>
      <c r="N460" s="235" t="s">
        <v>45</v>
      </c>
      <c r="O460" s="92"/>
      <c r="P460" s="236">
        <f>O460*H460</f>
        <v>0</v>
      </c>
      <c r="Q460" s="236">
        <v>0</v>
      </c>
      <c r="R460" s="236">
        <f>Q460*H460</f>
        <v>0</v>
      </c>
      <c r="S460" s="236">
        <v>0</v>
      </c>
      <c r="T460" s="237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8" t="s">
        <v>320</v>
      </c>
      <c r="AT460" s="238" t="s">
        <v>137</v>
      </c>
      <c r="AU460" s="238" t="s">
        <v>90</v>
      </c>
      <c r="AY460" s="18" t="s">
        <v>134</v>
      </c>
      <c r="BE460" s="239">
        <f>IF(N460="základní",J460,0)</f>
        <v>0</v>
      </c>
      <c r="BF460" s="239">
        <f>IF(N460="snížená",J460,0)</f>
        <v>0</v>
      </c>
      <c r="BG460" s="239">
        <f>IF(N460="zákl. přenesená",J460,0)</f>
        <v>0</v>
      </c>
      <c r="BH460" s="239">
        <f>IF(N460="sníž. přenesená",J460,0)</f>
        <v>0</v>
      </c>
      <c r="BI460" s="239">
        <f>IF(N460="nulová",J460,0)</f>
        <v>0</v>
      </c>
      <c r="BJ460" s="18" t="s">
        <v>90</v>
      </c>
      <c r="BK460" s="239">
        <f>ROUND(I460*H460,2)</f>
        <v>0</v>
      </c>
      <c r="BL460" s="18" t="s">
        <v>320</v>
      </c>
      <c r="BM460" s="238" t="s">
        <v>605</v>
      </c>
    </row>
    <row r="461" s="2" customFormat="1">
      <c r="A461" s="39"/>
      <c r="B461" s="40"/>
      <c r="C461" s="41"/>
      <c r="D461" s="240" t="s">
        <v>142</v>
      </c>
      <c r="E461" s="41"/>
      <c r="F461" s="241" t="s">
        <v>606</v>
      </c>
      <c r="G461" s="41"/>
      <c r="H461" s="41"/>
      <c r="I461" s="242"/>
      <c r="J461" s="41"/>
      <c r="K461" s="41"/>
      <c r="L461" s="45"/>
      <c r="M461" s="243"/>
      <c r="N461" s="244"/>
      <c r="O461" s="92"/>
      <c r="P461" s="92"/>
      <c r="Q461" s="92"/>
      <c r="R461" s="92"/>
      <c r="S461" s="92"/>
      <c r="T461" s="93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142</v>
      </c>
      <c r="AU461" s="18" t="s">
        <v>90</v>
      </c>
    </row>
    <row r="462" s="2" customFormat="1">
      <c r="A462" s="39"/>
      <c r="B462" s="40"/>
      <c r="C462" s="41"/>
      <c r="D462" s="249" t="s">
        <v>224</v>
      </c>
      <c r="E462" s="41"/>
      <c r="F462" s="250" t="s">
        <v>607</v>
      </c>
      <c r="G462" s="41"/>
      <c r="H462" s="41"/>
      <c r="I462" s="242"/>
      <c r="J462" s="41"/>
      <c r="K462" s="41"/>
      <c r="L462" s="45"/>
      <c r="M462" s="243"/>
      <c r="N462" s="244"/>
      <c r="O462" s="92"/>
      <c r="P462" s="92"/>
      <c r="Q462" s="92"/>
      <c r="R462" s="92"/>
      <c r="S462" s="92"/>
      <c r="T462" s="93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224</v>
      </c>
      <c r="AU462" s="18" t="s">
        <v>90</v>
      </c>
    </row>
    <row r="463" s="2" customFormat="1" ht="37.8" customHeight="1">
      <c r="A463" s="39"/>
      <c r="B463" s="40"/>
      <c r="C463" s="227" t="s">
        <v>608</v>
      </c>
      <c r="D463" s="227" t="s">
        <v>137</v>
      </c>
      <c r="E463" s="228" t="s">
        <v>609</v>
      </c>
      <c r="F463" s="229" t="s">
        <v>610</v>
      </c>
      <c r="G463" s="230" t="s">
        <v>270</v>
      </c>
      <c r="H463" s="231">
        <v>15.5</v>
      </c>
      <c r="I463" s="232"/>
      <c r="J463" s="233">
        <f>ROUND(I463*H463,2)</f>
        <v>0</v>
      </c>
      <c r="K463" s="229" t="s">
        <v>221</v>
      </c>
      <c r="L463" s="45"/>
      <c r="M463" s="234" t="s">
        <v>1</v>
      </c>
      <c r="N463" s="235" t="s">
        <v>45</v>
      </c>
      <c r="O463" s="92"/>
      <c r="P463" s="236">
        <f>O463*H463</f>
        <v>0</v>
      </c>
      <c r="Q463" s="236">
        <v>0</v>
      </c>
      <c r="R463" s="236">
        <f>Q463*H463</f>
        <v>0</v>
      </c>
      <c r="S463" s="236">
        <v>0.0046299999999999996</v>
      </c>
      <c r="T463" s="237">
        <f>S463*H463</f>
        <v>0.071764999999999995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8" t="s">
        <v>320</v>
      </c>
      <c r="AT463" s="238" t="s">
        <v>137</v>
      </c>
      <c r="AU463" s="238" t="s">
        <v>90</v>
      </c>
      <c r="AY463" s="18" t="s">
        <v>134</v>
      </c>
      <c r="BE463" s="239">
        <f>IF(N463="základní",J463,0)</f>
        <v>0</v>
      </c>
      <c r="BF463" s="239">
        <f>IF(N463="snížená",J463,0)</f>
        <v>0</v>
      </c>
      <c r="BG463" s="239">
        <f>IF(N463="zákl. přenesená",J463,0)</f>
        <v>0</v>
      </c>
      <c r="BH463" s="239">
        <f>IF(N463="sníž. přenesená",J463,0)</f>
        <v>0</v>
      </c>
      <c r="BI463" s="239">
        <f>IF(N463="nulová",J463,0)</f>
        <v>0</v>
      </c>
      <c r="BJ463" s="18" t="s">
        <v>90</v>
      </c>
      <c r="BK463" s="239">
        <f>ROUND(I463*H463,2)</f>
        <v>0</v>
      </c>
      <c r="BL463" s="18" t="s">
        <v>320</v>
      </c>
      <c r="BM463" s="238" t="s">
        <v>611</v>
      </c>
    </row>
    <row r="464" s="2" customFormat="1">
      <c r="A464" s="39"/>
      <c r="B464" s="40"/>
      <c r="C464" s="41"/>
      <c r="D464" s="240" t="s">
        <v>142</v>
      </c>
      <c r="E464" s="41"/>
      <c r="F464" s="241" t="s">
        <v>612</v>
      </c>
      <c r="G464" s="41"/>
      <c r="H464" s="41"/>
      <c r="I464" s="242"/>
      <c r="J464" s="41"/>
      <c r="K464" s="41"/>
      <c r="L464" s="45"/>
      <c r="M464" s="243"/>
      <c r="N464" s="244"/>
      <c r="O464" s="92"/>
      <c r="P464" s="92"/>
      <c r="Q464" s="92"/>
      <c r="R464" s="92"/>
      <c r="S464" s="92"/>
      <c r="T464" s="93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8" t="s">
        <v>142</v>
      </c>
      <c r="AU464" s="18" t="s">
        <v>90</v>
      </c>
    </row>
    <row r="465" s="2" customFormat="1">
      <c r="A465" s="39"/>
      <c r="B465" s="40"/>
      <c r="C465" s="41"/>
      <c r="D465" s="249" t="s">
        <v>224</v>
      </c>
      <c r="E465" s="41"/>
      <c r="F465" s="250" t="s">
        <v>613</v>
      </c>
      <c r="G465" s="41"/>
      <c r="H465" s="41"/>
      <c r="I465" s="242"/>
      <c r="J465" s="41"/>
      <c r="K465" s="41"/>
      <c r="L465" s="45"/>
      <c r="M465" s="243"/>
      <c r="N465" s="244"/>
      <c r="O465" s="92"/>
      <c r="P465" s="92"/>
      <c r="Q465" s="92"/>
      <c r="R465" s="92"/>
      <c r="S465" s="92"/>
      <c r="T465" s="93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224</v>
      </c>
      <c r="AU465" s="18" t="s">
        <v>90</v>
      </c>
    </row>
    <row r="466" s="2" customFormat="1" ht="33" customHeight="1">
      <c r="A466" s="39"/>
      <c r="B466" s="40"/>
      <c r="C466" s="227" t="s">
        <v>614</v>
      </c>
      <c r="D466" s="227" t="s">
        <v>137</v>
      </c>
      <c r="E466" s="228" t="s">
        <v>615</v>
      </c>
      <c r="F466" s="229" t="s">
        <v>616</v>
      </c>
      <c r="G466" s="230" t="s">
        <v>270</v>
      </c>
      <c r="H466" s="231">
        <v>15.5</v>
      </c>
      <c r="I466" s="232"/>
      <c r="J466" s="233">
        <f>ROUND(I466*H466,2)</f>
        <v>0</v>
      </c>
      <c r="K466" s="229" t="s">
        <v>221</v>
      </c>
      <c r="L466" s="45"/>
      <c r="M466" s="234" t="s">
        <v>1</v>
      </c>
      <c r="N466" s="235" t="s">
        <v>45</v>
      </c>
      <c r="O466" s="92"/>
      <c r="P466" s="236">
        <f>O466*H466</f>
        <v>0</v>
      </c>
      <c r="Q466" s="236">
        <v>0</v>
      </c>
      <c r="R466" s="236">
        <f>Q466*H466</f>
        <v>0</v>
      </c>
      <c r="S466" s="236">
        <v>0</v>
      </c>
      <c r="T466" s="237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8" t="s">
        <v>320</v>
      </c>
      <c r="AT466" s="238" t="s">
        <v>137</v>
      </c>
      <c r="AU466" s="238" t="s">
        <v>90</v>
      </c>
      <c r="AY466" s="18" t="s">
        <v>134</v>
      </c>
      <c r="BE466" s="239">
        <f>IF(N466="základní",J466,0)</f>
        <v>0</v>
      </c>
      <c r="BF466" s="239">
        <f>IF(N466="snížená",J466,0)</f>
        <v>0</v>
      </c>
      <c r="BG466" s="239">
        <f>IF(N466="zákl. přenesená",J466,0)</f>
        <v>0</v>
      </c>
      <c r="BH466" s="239">
        <f>IF(N466="sníž. přenesená",J466,0)</f>
        <v>0</v>
      </c>
      <c r="BI466" s="239">
        <f>IF(N466="nulová",J466,0)</f>
        <v>0</v>
      </c>
      <c r="BJ466" s="18" t="s">
        <v>90</v>
      </c>
      <c r="BK466" s="239">
        <f>ROUND(I466*H466,2)</f>
        <v>0</v>
      </c>
      <c r="BL466" s="18" t="s">
        <v>320</v>
      </c>
      <c r="BM466" s="238" t="s">
        <v>617</v>
      </c>
    </row>
    <row r="467" s="2" customFormat="1">
      <c r="A467" s="39"/>
      <c r="B467" s="40"/>
      <c r="C467" s="41"/>
      <c r="D467" s="240" t="s">
        <v>142</v>
      </c>
      <c r="E467" s="41"/>
      <c r="F467" s="241" t="s">
        <v>618</v>
      </c>
      <c r="G467" s="41"/>
      <c r="H467" s="41"/>
      <c r="I467" s="242"/>
      <c r="J467" s="41"/>
      <c r="K467" s="41"/>
      <c r="L467" s="45"/>
      <c r="M467" s="243"/>
      <c r="N467" s="244"/>
      <c r="O467" s="92"/>
      <c r="P467" s="92"/>
      <c r="Q467" s="92"/>
      <c r="R467" s="92"/>
      <c r="S467" s="92"/>
      <c r="T467" s="93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142</v>
      </c>
      <c r="AU467" s="18" t="s">
        <v>90</v>
      </c>
    </row>
    <row r="468" s="2" customFormat="1">
      <c r="A468" s="39"/>
      <c r="B468" s="40"/>
      <c r="C468" s="41"/>
      <c r="D468" s="249" t="s">
        <v>224</v>
      </c>
      <c r="E468" s="41"/>
      <c r="F468" s="250" t="s">
        <v>619</v>
      </c>
      <c r="G468" s="41"/>
      <c r="H468" s="41"/>
      <c r="I468" s="242"/>
      <c r="J468" s="41"/>
      <c r="K468" s="41"/>
      <c r="L468" s="45"/>
      <c r="M468" s="243"/>
      <c r="N468" s="244"/>
      <c r="O468" s="92"/>
      <c r="P468" s="92"/>
      <c r="Q468" s="92"/>
      <c r="R468" s="92"/>
      <c r="S468" s="92"/>
      <c r="T468" s="93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224</v>
      </c>
      <c r="AU468" s="18" t="s">
        <v>90</v>
      </c>
    </row>
    <row r="469" s="2" customFormat="1" ht="24.15" customHeight="1">
      <c r="A469" s="39"/>
      <c r="B469" s="40"/>
      <c r="C469" s="227" t="s">
        <v>620</v>
      </c>
      <c r="D469" s="227" t="s">
        <v>137</v>
      </c>
      <c r="E469" s="228" t="s">
        <v>621</v>
      </c>
      <c r="F469" s="229" t="s">
        <v>622</v>
      </c>
      <c r="G469" s="230" t="s">
        <v>220</v>
      </c>
      <c r="H469" s="231">
        <v>225</v>
      </c>
      <c r="I469" s="232"/>
      <c r="J469" s="233">
        <f>ROUND(I469*H469,2)</f>
        <v>0</v>
      </c>
      <c r="K469" s="229" t="s">
        <v>221</v>
      </c>
      <c r="L469" s="45"/>
      <c r="M469" s="234" t="s">
        <v>1</v>
      </c>
      <c r="N469" s="235" t="s">
        <v>45</v>
      </c>
      <c r="O469" s="92"/>
      <c r="P469" s="236">
        <f>O469*H469</f>
        <v>0</v>
      </c>
      <c r="Q469" s="236">
        <v>0.00025999999999999998</v>
      </c>
      <c r="R469" s="236">
        <f>Q469*H469</f>
        <v>0.058499999999999996</v>
      </c>
      <c r="S469" s="236">
        <v>0.00025999999999999998</v>
      </c>
      <c r="T469" s="237">
        <f>S469*H469</f>
        <v>0.058499999999999996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8" t="s">
        <v>320</v>
      </c>
      <c r="AT469" s="238" t="s">
        <v>137</v>
      </c>
      <c r="AU469" s="238" t="s">
        <v>90</v>
      </c>
      <c r="AY469" s="18" t="s">
        <v>134</v>
      </c>
      <c r="BE469" s="239">
        <f>IF(N469="základní",J469,0)</f>
        <v>0</v>
      </c>
      <c r="BF469" s="239">
        <f>IF(N469="snížená",J469,0)</f>
        <v>0</v>
      </c>
      <c r="BG469" s="239">
        <f>IF(N469="zákl. přenesená",J469,0)</f>
        <v>0</v>
      </c>
      <c r="BH469" s="239">
        <f>IF(N469="sníž. přenesená",J469,0)</f>
        <v>0</v>
      </c>
      <c r="BI469" s="239">
        <f>IF(N469="nulová",J469,0)</f>
        <v>0</v>
      </c>
      <c r="BJ469" s="18" t="s">
        <v>90</v>
      </c>
      <c r="BK469" s="239">
        <f>ROUND(I469*H469,2)</f>
        <v>0</v>
      </c>
      <c r="BL469" s="18" t="s">
        <v>320</v>
      </c>
      <c r="BM469" s="238" t="s">
        <v>623</v>
      </c>
    </row>
    <row r="470" s="2" customFormat="1">
      <c r="A470" s="39"/>
      <c r="B470" s="40"/>
      <c r="C470" s="41"/>
      <c r="D470" s="240" t="s">
        <v>142</v>
      </c>
      <c r="E470" s="41"/>
      <c r="F470" s="241" t="s">
        <v>624</v>
      </c>
      <c r="G470" s="41"/>
      <c r="H470" s="41"/>
      <c r="I470" s="242"/>
      <c r="J470" s="41"/>
      <c r="K470" s="41"/>
      <c r="L470" s="45"/>
      <c r="M470" s="243"/>
      <c r="N470" s="244"/>
      <c r="O470" s="92"/>
      <c r="P470" s="92"/>
      <c r="Q470" s="92"/>
      <c r="R470" s="92"/>
      <c r="S470" s="92"/>
      <c r="T470" s="93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142</v>
      </c>
      <c r="AU470" s="18" t="s">
        <v>90</v>
      </c>
    </row>
    <row r="471" s="2" customFormat="1">
      <c r="A471" s="39"/>
      <c r="B471" s="40"/>
      <c r="C471" s="41"/>
      <c r="D471" s="249" t="s">
        <v>224</v>
      </c>
      <c r="E471" s="41"/>
      <c r="F471" s="250" t="s">
        <v>625</v>
      </c>
      <c r="G471" s="41"/>
      <c r="H471" s="41"/>
      <c r="I471" s="242"/>
      <c r="J471" s="41"/>
      <c r="K471" s="41"/>
      <c r="L471" s="45"/>
      <c r="M471" s="243"/>
      <c r="N471" s="244"/>
      <c r="O471" s="92"/>
      <c r="P471" s="92"/>
      <c r="Q471" s="92"/>
      <c r="R471" s="92"/>
      <c r="S471" s="92"/>
      <c r="T471" s="93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224</v>
      </c>
      <c r="AU471" s="18" t="s">
        <v>90</v>
      </c>
    </row>
    <row r="472" s="2" customFormat="1" ht="16.5" customHeight="1">
      <c r="A472" s="39"/>
      <c r="B472" s="40"/>
      <c r="C472" s="227" t="s">
        <v>626</v>
      </c>
      <c r="D472" s="227" t="s">
        <v>137</v>
      </c>
      <c r="E472" s="228" t="s">
        <v>627</v>
      </c>
      <c r="F472" s="229" t="s">
        <v>628</v>
      </c>
      <c r="G472" s="230" t="s">
        <v>283</v>
      </c>
      <c r="H472" s="231">
        <v>5</v>
      </c>
      <c r="I472" s="232"/>
      <c r="J472" s="233">
        <f>ROUND(I472*H472,2)</f>
        <v>0</v>
      </c>
      <c r="K472" s="229" t="s">
        <v>221</v>
      </c>
      <c r="L472" s="45"/>
      <c r="M472" s="234" t="s">
        <v>1</v>
      </c>
      <c r="N472" s="235" t="s">
        <v>45</v>
      </c>
      <c r="O472" s="92"/>
      <c r="P472" s="236">
        <f>O472*H472</f>
        <v>0</v>
      </c>
      <c r="Q472" s="236">
        <v>0</v>
      </c>
      <c r="R472" s="236">
        <f>Q472*H472</f>
        <v>0</v>
      </c>
      <c r="S472" s="236">
        <v>0.016500000000000001</v>
      </c>
      <c r="T472" s="237">
        <f>S472*H472</f>
        <v>0.082500000000000004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8" t="s">
        <v>320</v>
      </c>
      <c r="AT472" s="238" t="s">
        <v>137</v>
      </c>
      <c r="AU472" s="238" t="s">
        <v>90</v>
      </c>
      <c r="AY472" s="18" t="s">
        <v>134</v>
      </c>
      <c r="BE472" s="239">
        <f>IF(N472="základní",J472,0)</f>
        <v>0</v>
      </c>
      <c r="BF472" s="239">
        <f>IF(N472="snížená",J472,0)</f>
        <v>0</v>
      </c>
      <c r="BG472" s="239">
        <f>IF(N472="zákl. přenesená",J472,0)</f>
        <v>0</v>
      </c>
      <c r="BH472" s="239">
        <f>IF(N472="sníž. přenesená",J472,0)</f>
        <v>0</v>
      </c>
      <c r="BI472" s="239">
        <f>IF(N472="nulová",J472,0)</f>
        <v>0</v>
      </c>
      <c r="BJ472" s="18" t="s">
        <v>90</v>
      </c>
      <c r="BK472" s="239">
        <f>ROUND(I472*H472,2)</f>
        <v>0</v>
      </c>
      <c r="BL472" s="18" t="s">
        <v>320</v>
      </c>
      <c r="BM472" s="238" t="s">
        <v>629</v>
      </c>
    </row>
    <row r="473" s="2" customFormat="1">
      <c r="A473" s="39"/>
      <c r="B473" s="40"/>
      <c r="C473" s="41"/>
      <c r="D473" s="240" t="s">
        <v>142</v>
      </c>
      <c r="E473" s="41"/>
      <c r="F473" s="241" t="s">
        <v>628</v>
      </c>
      <c r="G473" s="41"/>
      <c r="H473" s="41"/>
      <c r="I473" s="242"/>
      <c r="J473" s="41"/>
      <c r="K473" s="41"/>
      <c r="L473" s="45"/>
      <c r="M473" s="243"/>
      <c r="N473" s="244"/>
      <c r="O473" s="92"/>
      <c r="P473" s="92"/>
      <c r="Q473" s="92"/>
      <c r="R473" s="92"/>
      <c r="S473" s="92"/>
      <c r="T473" s="93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T473" s="18" t="s">
        <v>142</v>
      </c>
      <c r="AU473" s="18" t="s">
        <v>90</v>
      </c>
    </row>
    <row r="474" s="2" customFormat="1">
      <c r="A474" s="39"/>
      <c r="B474" s="40"/>
      <c r="C474" s="41"/>
      <c r="D474" s="249" t="s">
        <v>224</v>
      </c>
      <c r="E474" s="41"/>
      <c r="F474" s="250" t="s">
        <v>630</v>
      </c>
      <c r="G474" s="41"/>
      <c r="H474" s="41"/>
      <c r="I474" s="242"/>
      <c r="J474" s="41"/>
      <c r="K474" s="41"/>
      <c r="L474" s="45"/>
      <c r="M474" s="243"/>
      <c r="N474" s="244"/>
      <c r="O474" s="92"/>
      <c r="P474" s="92"/>
      <c r="Q474" s="92"/>
      <c r="R474" s="92"/>
      <c r="S474" s="92"/>
      <c r="T474" s="93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224</v>
      </c>
      <c r="AU474" s="18" t="s">
        <v>90</v>
      </c>
    </row>
    <row r="475" s="13" customFormat="1">
      <c r="A475" s="13"/>
      <c r="B475" s="251"/>
      <c r="C475" s="252"/>
      <c r="D475" s="240" t="s">
        <v>236</v>
      </c>
      <c r="E475" s="253" t="s">
        <v>1</v>
      </c>
      <c r="F475" s="254" t="s">
        <v>237</v>
      </c>
      <c r="G475" s="252"/>
      <c r="H475" s="253" t="s">
        <v>1</v>
      </c>
      <c r="I475" s="255"/>
      <c r="J475" s="252"/>
      <c r="K475" s="252"/>
      <c r="L475" s="256"/>
      <c r="M475" s="257"/>
      <c r="N475" s="258"/>
      <c r="O475" s="258"/>
      <c r="P475" s="258"/>
      <c r="Q475" s="258"/>
      <c r="R475" s="258"/>
      <c r="S475" s="258"/>
      <c r="T475" s="259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60" t="s">
        <v>236</v>
      </c>
      <c r="AU475" s="260" t="s">
        <v>90</v>
      </c>
      <c r="AV475" s="13" t="s">
        <v>86</v>
      </c>
      <c r="AW475" s="13" t="s">
        <v>35</v>
      </c>
      <c r="AX475" s="13" t="s">
        <v>79</v>
      </c>
      <c r="AY475" s="260" t="s">
        <v>134</v>
      </c>
    </row>
    <row r="476" s="13" customFormat="1">
      <c r="A476" s="13"/>
      <c r="B476" s="251"/>
      <c r="C476" s="252"/>
      <c r="D476" s="240" t="s">
        <v>236</v>
      </c>
      <c r="E476" s="253" t="s">
        <v>1</v>
      </c>
      <c r="F476" s="254" t="s">
        <v>631</v>
      </c>
      <c r="G476" s="252"/>
      <c r="H476" s="253" t="s">
        <v>1</v>
      </c>
      <c r="I476" s="255"/>
      <c r="J476" s="252"/>
      <c r="K476" s="252"/>
      <c r="L476" s="256"/>
      <c r="M476" s="257"/>
      <c r="N476" s="258"/>
      <c r="O476" s="258"/>
      <c r="P476" s="258"/>
      <c r="Q476" s="258"/>
      <c r="R476" s="258"/>
      <c r="S476" s="258"/>
      <c r="T476" s="259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60" t="s">
        <v>236</v>
      </c>
      <c r="AU476" s="260" t="s">
        <v>90</v>
      </c>
      <c r="AV476" s="13" t="s">
        <v>86</v>
      </c>
      <c r="AW476" s="13" t="s">
        <v>35</v>
      </c>
      <c r="AX476" s="13" t="s">
        <v>79</v>
      </c>
      <c r="AY476" s="260" t="s">
        <v>134</v>
      </c>
    </row>
    <row r="477" s="14" customFormat="1">
      <c r="A477" s="14"/>
      <c r="B477" s="261"/>
      <c r="C477" s="262"/>
      <c r="D477" s="240" t="s">
        <v>236</v>
      </c>
      <c r="E477" s="263" t="s">
        <v>1</v>
      </c>
      <c r="F477" s="264" t="s">
        <v>632</v>
      </c>
      <c r="G477" s="262"/>
      <c r="H477" s="265">
        <v>5</v>
      </c>
      <c r="I477" s="266"/>
      <c r="J477" s="262"/>
      <c r="K477" s="262"/>
      <c r="L477" s="267"/>
      <c r="M477" s="268"/>
      <c r="N477" s="269"/>
      <c r="O477" s="269"/>
      <c r="P477" s="269"/>
      <c r="Q477" s="269"/>
      <c r="R477" s="269"/>
      <c r="S477" s="269"/>
      <c r="T477" s="270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71" t="s">
        <v>236</v>
      </c>
      <c r="AU477" s="271" t="s">
        <v>90</v>
      </c>
      <c r="AV477" s="14" t="s">
        <v>90</v>
      </c>
      <c r="AW477" s="14" t="s">
        <v>35</v>
      </c>
      <c r="AX477" s="14" t="s">
        <v>79</v>
      </c>
      <c r="AY477" s="271" t="s">
        <v>134</v>
      </c>
    </row>
    <row r="478" s="15" customFormat="1">
      <c r="A478" s="15"/>
      <c r="B478" s="272"/>
      <c r="C478" s="273"/>
      <c r="D478" s="240" t="s">
        <v>236</v>
      </c>
      <c r="E478" s="274" t="s">
        <v>1</v>
      </c>
      <c r="F478" s="275" t="s">
        <v>240</v>
      </c>
      <c r="G478" s="273"/>
      <c r="H478" s="276">
        <v>5</v>
      </c>
      <c r="I478" s="277"/>
      <c r="J478" s="273"/>
      <c r="K478" s="273"/>
      <c r="L478" s="278"/>
      <c r="M478" s="279"/>
      <c r="N478" s="280"/>
      <c r="O478" s="280"/>
      <c r="P478" s="280"/>
      <c r="Q478" s="280"/>
      <c r="R478" s="280"/>
      <c r="S478" s="280"/>
      <c r="T478" s="281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82" t="s">
        <v>236</v>
      </c>
      <c r="AU478" s="282" t="s">
        <v>90</v>
      </c>
      <c r="AV478" s="15" t="s">
        <v>133</v>
      </c>
      <c r="AW478" s="15" t="s">
        <v>35</v>
      </c>
      <c r="AX478" s="15" t="s">
        <v>86</v>
      </c>
      <c r="AY478" s="282" t="s">
        <v>134</v>
      </c>
    </row>
    <row r="479" s="2" customFormat="1" ht="24.15" customHeight="1">
      <c r="A479" s="39"/>
      <c r="B479" s="40"/>
      <c r="C479" s="227" t="s">
        <v>633</v>
      </c>
      <c r="D479" s="227" t="s">
        <v>137</v>
      </c>
      <c r="E479" s="228" t="s">
        <v>634</v>
      </c>
      <c r="F479" s="229" t="s">
        <v>635</v>
      </c>
      <c r="G479" s="230" t="s">
        <v>283</v>
      </c>
      <c r="H479" s="231">
        <v>1</v>
      </c>
      <c r="I479" s="232"/>
      <c r="J479" s="233">
        <f>ROUND(I479*H479,2)</f>
        <v>0</v>
      </c>
      <c r="K479" s="229" t="s">
        <v>1</v>
      </c>
      <c r="L479" s="45"/>
      <c r="M479" s="234" t="s">
        <v>1</v>
      </c>
      <c r="N479" s="235" t="s">
        <v>45</v>
      </c>
      <c r="O479" s="92"/>
      <c r="P479" s="236">
        <f>O479*H479</f>
        <v>0</v>
      </c>
      <c r="Q479" s="236">
        <v>0</v>
      </c>
      <c r="R479" s="236">
        <f>Q479*H479</f>
        <v>0</v>
      </c>
      <c r="S479" s="236">
        <v>0.016500000000000001</v>
      </c>
      <c r="T479" s="237">
        <f>S479*H479</f>
        <v>0.016500000000000001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8" t="s">
        <v>320</v>
      </c>
      <c r="AT479" s="238" t="s">
        <v>137</v>
      </c>
      <c r="AU479" s="238" t="s">
        <v>90</v>
      </c>
      <c r="AY479" s="18" t="s">
        <v>134</v>
      </c>
      <c r="BE479" s="239">
        <f>IF(N479="základní",J479,0)</f>
        <v>0</v>
      </c>
      <c r="BF479" s="239">
        <f>IF(N479="snížená",J479,0)</f>
        <v>0</v>
      </c>
      <c r="BG479" s="239">
        <f>IF(N479="zákl. přenesená",J479,0)</f>
        <v>0</v>
      </c>
      <c r="BH479" s="239">
        <f>IF(N479="sníž. přenesená",J479,0)</f>
        <v>0</v>
      </c>
      <c r="BI479" s="239">
        <f>IF(N479="nulová",J479,0)</f>
        <v>0</v>
      </c>
      <c r="BJ479" s="18" t="s">
        <v>90</v>
      </c>
      <c r="BK479" s="239">
        <f>ROUND(I479*H479,2)</f>
        <v>0</v>
      </c>
      <c r="BL479" s="18" t="s">
        <v>320</v>
      </c>
      <c r="BM479" s="238" t="s">
        <v>636</v>
      </c>
    </row>
    <row r="480" s="13" customFormat="1">
      <c r="A480" s="13"/>
      <c r="B480" s="251"/>
      <c r="C480" s="252"/>
      <c r="D480" s="240" t="s">
        <v>236</v>
      </c>
      <c r="E480" s="253" t="s">
        <v>1</v>
      </c>
      <c r="F480" s="254" t="s">
        <v>237</v>
      </c>
      <c r="G480" s="252"/>
      <c r="H480" s="253" t="s">
        <v>1</v>
      </c>
      <c r="I480" s="255"/>
      <c r="J480" s="252"/>
      <c r="K480" s="252"/>
      <c r="L480" s="256"/>
      <c r="M480" s="257"/>
      <c r="N480" s="258"/>
      <c r="O480" s="258"/>
      <c r="P480" s="258"/>
      <c r="Q480" s="258"/>
      <c r="R480" s="258"/>
      <c r="S480" s="258"/>
      <c r="T480" s="259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60" t="s">
        <v>236</v>
      </c>
      <c r="AU480" s="260" t="s">
        <v>90</v>
      </c>
      <c r="AV480" s="13" t="s">
        <v>86</v>
      </c>
      <c r="AW480" s="13" t="s">
        <v>35</v>
      </c>
      <c r="AX480" s="13" t="s">
        <v>79</v>
      </c>
      <c r="AY480" s="260" t="s">
        <v>134</v>
      </c>
    </row>
    <row r="481" s="13" customFormat="1">
      <c r="A481" s="13"/>
      <c r="B481" s="251"/>
      <c r="C481" s="252"/>
      <c r="D481" s="240" t="s">
        <v>236</v>
      </c>
      <c r="E481" s="253" t="s">
        <v>1</v>
      </c>
      <c r="F481" s="254" t="s">
        <v>637</v>
      </c>
      <c r="G481" s="252"/>
      <c r="H481" s="253" t="s">
        <v>1</v>
      </c>
      <c r="I481" s="255"/>
      <c r="J481" s="252"/>
      <c r="K481" s="252"/>
      <c r="L481" s="256"/>
      <c r="M481" s="257"/>
      <c r="N481" s="258"/>
      <c r="O481" s="258"/>
      <c r="P481" s="258"/>
      <c r="Q481" s="258"/>
      <c r="R481" s="258"/>
      <c r="S481" s="258"/>
      <c r="T481" s="259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60" t="s">
        <v>236</v>
      </c>
      <c r="AU481" s="260" t="s">
        <v>90</v>
      </c>
      <c r="AV481" s="13" t="s">
        <v>86</v>
      </c>
      <c r="AW481" s="13" t="s">
        <v>35</v>
      </c>
      <c r="AX481" s="13" t="s">
        <v>79</v>
      </c>
      <c r="AY481" s="260" t="s">
        <v>134</v>
      </c>
    </row>
    <row r="482" s="14" customFormat="1">
      <c r="A482" s="14"/>
      <c r="B482" s="261"/>
      <c r="C482" s="262"/>
      <c r="D482" s="240" t="s">
        <v>236</v>
      </c>
      <c r="E482" s="263" t="s">
        <v>1</v>
      </c>
      <c r="F482" s="264" t="s">
        <v>86</v>
      </c>
      <c r="G482" s="262"/>
      <c r="H482" s="265">
        <v>1</v>
      </c>
      <c r="I482" s="266"/>
      <c r="J482" s="262"/>
      <c r="K482" s="262"/>
      <c r="L482" s="267"/>
      <c r="M482" s="268"/>
      <c r="N482" s="269"/>
      <c r="O482" s="269"/>
      <c r="P482" s="269"/>
      <c r="Q482" s="269"/>
      <c r="R482" s="269"/>
      <c r="S482" s="269"/>
      <c r="T482" s="270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71" t="s">
        <v>236</v>
      </c>
      <c r="AU482" s="271" t="s">
        <v>90</v>
      </c>
      <c r="AV482" s="14" t="s">
        <v>90</v>
      </c>
      <c r="AW482" s="14" t="s">
        <v>35</v>
      </c>
      <c r="AX482" s="14" t="s">
        <v>79</v>
      </c>
      <c r="AY482" s="271" t="s">
        <v>134</v>
      </c>
    </row>
    <row r="483" s="15" customFormat="1">
      <c r="A483" s="15"/>
      <c r="B483" s="272"/>
      <c r="C483" s="273"/>
      <c r="D483" s="240" t="s">
        <v>236</v>
      </c>
      <c r="E483" s="274" t="s">
        <v>1</v>
      </c>
      <c r="F483" s="275" t="s">
        <v>240</v>
      </c>
      <c r="G483" s="273"/>
      <c r="H483" s="276">
        <v>1</v>
      </c>
      <c r="I483" s="277"/>
      <c r="J483" s="273"/>
      <c r="K483" s="273"/>
      <c r="L483" s="278"/>
      <c r="M483" s="279"/>
      <c r="N483" s="280"/>
      <c r="O483" s="280"/>
      <c r="P483" s="280"/>
      <c r="Q483" s="280"/>
      <c r="R483" s="280"/>
      <c r="S483" s="280"/>
      <c r="T483" s="281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82" t="s">
        <v>236</v>
      </c>
      <c r="AU483" s="282" t="s">
        <v>90</v>
      </c>
      <c r="AV483" s="15" t="s">
        <v>133</v>
      </c>
      <c r="AW483" s="15" t="s">
        <v>35</v>
      </c>
      <c r="AX483" s="15" t="s">
        <v>86</v>
      </c>
      <c r="AY483" s="282" t="s">
        <v>134</v>
      </c>
    </row>
    <row r="484" s="12" customFormat="1" ht="22.8" customHeight="1">
      <c r="A484" s="12"/>
      <c r="B484" s="211"/>
      <c r="C484" s="212"/>
      <c r="D484" s="213" t="s">
        <v>78</v>
      </c>
      <c r="E484" s="225" t="s">
        <v>638</v>
      </c>
      <c r="F484" s="225" t="s">
        <v>639</v>
      </c>
      <c r="G484" s="212"/>
      <c r="H484" s="212"/>
      <c r="I484" s="215"/>
      <c r="J484" s="226">
        <f>BK484</f>
        <v>0</v>
      </c>
      <c r="K484" s="212"/>
      <c r="L484" s="217"/>
      <c r="M484" s="218"/>
      <c r="N484" s="219"/>
      <c r="O484" s="219"/>
      <c r="P484" s="220">
        <f>SUM(P485:P498)</f>
        <v>0</v>
      </c>
      <c r="Q484" s="219"/>
      <c r="R484" s="220">
        <f>SUM(R485:R498)</f>
        <v>0</v>
      </c>
      <c r="S484" s="219"/>
      <c r="T484" s="221">
        <f>SUM(T485:T498)</f>
        <v>0.042120000000000005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22" t="s">
        <v>90</v>
      </c>
      <c r="AT484" s="223" t="s">
        <v>78</v>
      </c>
      <c r="AU484" s="223" t="s">
        <v>86</v>
      </c>
      <c r="AY484" s="222" t="s">
        <v>134</v>
      </c>
      <c r="BK484" s="224">
        <f>SUM(BK485:BK498)</f>
        <v>0</v>
      </c>
    </row>
    <row r="485" s="2" customFormat="1" ht="24.15" customHeight="1">
      <c r="A485" s="39"/>
      <c r="B485" s="40"/>
      <c r="C485" s="227" t="s">
        <v>640</v>
      </c>
      <c r="D485" s="227" t="s">
        <v>137</v>
      </c>
      <c r="E485" s="228" t="s">
        <v>641</v>
      </c>
      <c r="F485" s="229" t="s">
        <v>642</v>
      </c>
      <c r="G485" s="230" t="s">
        <v>270</v>
      </c>
      <c r="H485" s="231">
        <v>3</v>
      </c>
      <c r="I485" s="232"/>
      <c r="J485" s="233">
        <f>ROUND(I485*H485,2)</f>
        <v>0</v>
      </c>
      <c r="K485" s="229" t="s">
        <v>221</v>
      </c>
      <c r="L485" s="45"/>
      <c r="M485" s="234" t="s">
        <v>1</v>
      </c>
      <c r="N485" s="235" t="s">
        <v>45</v>
      </c>
      <c r="O485" s="92"/>
      <c r="P485" s="236">
        <f>O485*H485</f>
        <v>0</v>
      </c>
      <c r="Q485" s="236">
        <v>0</v>
      </c>
      <c r="R485" s="236">
        <f>Q485*H485</f>
        <v>0</v>
      </c>
      <c r="S485" s="236">
        <v>0.00197</v>
      </c>
      <c r="T485" s="237">
        <f>S485*H485</f>
        <v>0.0059100000000000003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8" t="s">
        <v>320</v>
      </c>
      <c r="AT485" s="238" t="s">
        <v>137</v>
      </c>
      <c r="AU485" s="238" t="s">
        <v>90</v>
      </c>
      <c r="AY485" s="18" t="s">
        <v>134</v>
      </c>
      <c r="BE485" s="239">
        <f>IF(N485="základní",J485,0)</f>
        <v>0</v>
      </c>
      <c r="BF485" s="239">
        <f>IF(N485="snížená",J485,0)</f>
        <v>0</v>
      </c>
      <c r="BG485" s="239">
        <f>IF(N485="zákl. přenesená",J485,0)</f>
        <v>0</v>
      </c>
      <c r="BH485" s="239">
        <f>IF(N485="sníž. přenesená",J485,0)</f>
        <v>0</v>
      </c>
      <c r="BI485" s="239">
        <f>IF(N485="nulová",J485,0)</f>
        <v>0</v>
      </c>
      <c r="BJ485" s="18" t="s">
        <v>90</v>
      </c>
      <c r="BK485" s="239">
        <f>ROUND(I485*H485,2)</f>
        <v>0</v>
      </c>
      <c r="BL485" s="18" t="s">
        <v>320</v>
      </c>
      <c r="BM485" s="238" t="s">
        <v>643</v>
      </c>
    </row>
    <row r="486" s="2" customFormat="1">
      <c r="A486" s="39"/>
      <c r="B486" s="40"/>
      <c r="C486" s="41"/>
      <c r="D486" s="240" t="s">
        <v>142</v>
      </c>
      <c r="E486" s="41"/>
      <c r="F486" s="241" t="s">
        <v>644</v>
      </c>
      <c r="G486" s="41"/>
      <c r="H486" s="41"/>
      <c r="I486" s="242"/>
      <c r="J486" s="41"/>
      <c r="K486" s="41"/>
      <c r="L486" s="45"/>
      <c r="M486" s="243"/>
      <c r="N486" s="244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142</v>
      </c>
      <c r="AU486" s="18" t="s">
        <v>90</v>
      </c>
    </row>
    <row r="487" s="2" customFormat="1">
      <c r="A487" s="39"/>
      <c r="B487" s="40"/>
      <c r="C487" s="41"/>
      <c r="D487" s="249" t="s">
        <v>224</v>
      </c>
      <c r="E487" s="41"/>
      <c r="F487" s="250" t="s">
        <v>645</v>
      </c>
      <c r="G487" s="41"/>
      <c r="H487" s="41"/>
      <c r="I487" s="242"/>
      <c r="J487" s="41"/>
      <c r="K487" s="41"/>
      <c r="L487" s="45"/>
      <c r="M487" s="243"/>
      <c r="N487" s="244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224</v>
      </c>
      <c r="AU487" s="18" t="s">
        <v>90</v>
      </c>
    </row>
    <row r="488" s="13" customFormat="1">
      <c r="A488" s="13"/>
      <c r="B488" s="251"/>
      <c r="C488" s="252"/>
      <c r="D488" s="240" t="s">
        <v>236</v>
      </c>
      <c r="E488" s="253" t="s">
        <v>1</v>
      </c>
      <c r="F488" s="254" t="s">
        <v>237</v>
      </c>
      <c r="G488" s="252"/>
      <c r="H488" s="253" t="s">
        <v>1</v>
      </c>
      <c r="I488" s="255"/>
      <c r="J488" s="252"/>
      <c r="K488" s="252"/>
      <c r="L488" s="256"/>
      <c r="M488" s="257"/>
      <c r="N488" s="258"/>
      <c r="O488" s="258"/>
      <c r="P488" s="258"/>
      <c r="Q488" s="258"/>
      <c r="R488" s="258"/>
      <c r="S488" s="258"/>
      <c r="T488" s="259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60" t="s">
        <v>236</v>
      </c>
      <c r="AU488" s="260" t="s">
        <v>90</v>
      </c>
      <c r="AV488" s="13" t="s">
        <v>86</v>
      </c>
      <c r="AW488" s="13" t="s">
        <v>35</v>
      </c>
      <c r="AX488" s="13" t="s">
        <v>79</v>
      </c>
      <c r="AY488" s="260" t="s">
        <v>134</v>
      </c>
    </row>
    <row r="489" s="13" customFormat="1">
      <c r="A489" s="13"/>
      <c r="B489" s="251"/>
      <c r="C489" s="252"/>
      <c r="D489" s="240" t="s">
        <v>236</v>
      </c>
      <c r="E489" s="253" t="s">
        <v>1</v>
      </c>
      <c r="F489" s="254" t="s">
        <v>646</v>
      </c>
      <c r="G489" s="252"/>
      <c r="H489" s="253" t="s">
        <v>1</v>
      </c>
      <c r="I489" s="255"/>
      <c r="J489" s="252"/>
      <c r="K489" s="252"/>
      <c r="L489" s="256"/>
      <c r="M489" s="257"/>
      <c r="N489" s="258"/>
      <c r="O489" s="258"/>
      <c r="P489" s="258"/>
      <c r="Q489" s="258"/>
      <c r="R489" s="258"/>
      <c r="S489" s="258"/>
      <c r="T489" s="259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60" t="s">
        <v>236</v>
      </c>
      <c r="AU489" s="260" t="s">
        <v>90</v>
      </c>
      <c r="AV489" s="13" t="s">
        <v>86</v>
      </c>
      <c r="AW489" s="13" t="s">
        <v>35</v>
      </c>
      <c r="AX489" s="13" t="s">
        <v>79</v>
      </c>
      <c r="AY489" s="260" t="s">
        <v>134</v>
      </c>
    </row>
    <row r="490" s="14" customFormat="1">
      <c r="A490" s="14"/>
      <c r="B490" s="261"/>
      <c r="C490" s="262"/>
      <c r="D490" s="240" t="s">
        <v>236</v>
      </c>
      <c r="E490" s="263" t="s">
        <v>1</v>
      </c>
      <c r="F490" s="264" t="s">
        <v>148</v>
      </c>
      <c r="G490" s="262"/>
      <c r="H490" s="265">
        <v>3</v>
      </c>
      <c r="I490" s="266"/>
      <c r="J490" s="262"/>
      <c r="K490" s="262"/>
      <c r="L490" s="267"/>
      <c r="M490" s="268"/>
      <c r="N490" s="269"/>
      <c r="O490" s="269"/>
      <c r="P490" s="269"/>
      <c r="Q490" s="269"/>
      <c r="R490" s="269"/>
      <c r="S490" s="269"/>
      <c r="T490" s="270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71" t="s">
        <v>236</v>
      </c>
      <c r="AU490" s="271" t="s">
        <v>90</v>
      </c>
      <c r="AV490" s="14" t="s">
        <v>90</v>
      </c>
      <c r="AW490" s="14" t="s">
        <v>35</v>
      </c>
      <c r="AX490" s="14" t="s">
        <v>79</v>
      </c>
      <c r="AY490" s="271" t="s">
        <v>134</v>
      </c>
    </row>
    <row r="491" s="15" customFormat="1">
      <c r="A491" s="15"/>
      <c r="B491" s="272"/>
      <c r="C491" s="273"/>
      <c r="D491" s="240" t="s">
        <v>236</v>
      </c>
      <c r="E491" s="274" t="s">
        <v>1</v>
      </c>
      <c r="F491" s="275" t="s">
        <v>240</v>
      </c>
      <c r="G491" s="273"/>
      <c r="H491" s="276">
        <v>3</v>
      </c>
      <c r="I491" s="277"/>
      <c r="J491" s="273"/>
      <c r="K491" s="273"/>
      <c r="L491" s="278"/>
      <c r="M491" s="279"/>
      <c r="N491" s="280"/>
      <c r="O491" s="280"/>
      <c r="P491" s="280"/>
      <c r="Q491" s="280"/>
      <c r="R491" s="280"/>
      <c r="S491" s="280"/>
      <c r="T491" s="281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82" t="s">
        <v>236</v>
      </c>
      <c r="AU491" s="282" t="s">
        <v>90</v>
      </c>
      <c r="AV491" s="15" t="s">
        <v>133</v>
      </c>
      <c r="AW491" s="15" t="s">
        <v>35</v>
      </c>
      <c r="AX491" s="15" t="s">
        <v>86</v>
      </c>
      <c r="AY491" s="282" t="s">
        <v>134</v>
      </c>
    </row>
    <row r="492" s="2" customFormat="1" ht="16.5" customHeight="1">
      <c r="A492" s="39"/>
      <c r="B492" s="40"/>
      <c r="C492" s="227" t="s">
        <v>647</v>
      </c>
      <c r="D492" s="227" t="s">
        <v>137</v>
      </c>
      <c r="E492" s="228" t="s">
        <v>648</v>
      </c>
      <c r="F492" s="229" t="s">
        <v>649</v>
      </c>
      <c r="G492" s="230" t="s">
        <v>270</v>
      </c>
      <c r="H492" s="231">
        <v>3</v>
      </c>
      <c r="I492" s="232"/>
      <c r="J492" s="233">
        <f>ROUND(I492*H492,2)</f>
        <v>0</v>
      </c>
      <c r="K492" s="229" t="s">
        <v>221</v>
      </c>
      <c r="L492" s="45"/>
      <c r="M492" s="234" t="s">
        <v>1</v>
      </c>
      <c r="N492" s="235" t="s">
        <v>45</v>
      </c>
      <c r="O492" s="92"/>
      <c r="P492" s="236">
        <f>O492*H492</f>
        <v>0</v>
      </c>
      <c r="Q492" s="236">
        <v>0</v>
      </c>
      <c r="R492" s="236">
        <f>Q492*H492</f>
        <v>0</v>
      </c>
      <c r="S492" s="236">
        <v>0.012070000000000001</v>
      </c>
      <c r="T492" s="237">
        <f>S492*H492</f>
        <v>0.036210000000000006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8" t="s">
        <v>320</v>
      </c>
      <c r="AT492" s="238" t="s">
        <v>137</v>
      </c>
      <c r="AU492" s="238" t="s">
        <v>90</v>
      </c>
      <c r="AY492" s="18" t="s">
        <v>134</v>
      </c>
      <c r="BE492" s="239">
        <f>IF(N492="základní",J492,0)</f>
        <v>0</v>
      </c>
      <c r="BF492" s="239">
        <f>IF(N492="snížená",J492,0)</f>
        <v>0</v>
      </c>
      <c r="BG492" s="239">
        <f>IF(N492="zákl. přenesená",J492,0)</f>
        <v>0</v>
      </c>
      <c r="BH492" s="239">
        <f>IF(N492="sníž. přenesená",J492,0)</f>
        <v>0</v>
      </c>
      <c r="BI492" s="239">
        <f>IF(N492="nulová",J492,0)</f>
        <v>0</v>
      </c>
      <c r="BJ492" s="18" t="s">
        <v>90</v>
      </c>
      <c r="BK492" s="239">
        <f>ROUND(I492*H492,2)</f>
        <v>0</v>
      </c>
      <c r="BL492" s="18" t="s">
        <v>320</v>
      </c>
      <c r="BM492" s="238" t="s">
        <v>650</v>
      </c>
    </row>
    <row r="493" s="2" customFormat="1">
      <c r="A493" s="39"/>
      <c r="B493" s="40"/>
      <c r="C493" s="41"/>
      <c r="D493" s="240" t="s">
        <v>142</v>
      </c>
      <c r="E493" s="41"/>
      <c r="F493" s="241" t="s">
        <v>651</v>
      </c>
      <c r="G493" s="41"/>
      <c r="H493" s="41"/>
      <c r="I493" s="242"/>
      <c r="J493" s="41"/>
      <c r="K493" s="41"/>
      <c r="L493" s="45"/>
      <c r="M493" s="243"/>
      <c r="N493" s="244"/>
      <c r="O493" s="92"/>
      <c r="P493" s="92"/>
      <c r="Q493" s="92"/>
      <c r="R493" s="92"/>
      <c r="S493" s="92"/>
      <c r="T493" s="93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142</v>
      </c>
      <c r="AU493" s="18" t="s">
        <v>90</v>
      </c>
    </row>
    <row r="494" s="2" customFormat="1">
      <c r="A494" s="39"/>
      <c r="B494" s="40"/>
      <c r="C494" s="41"/>
      <c r="D494" s="249" t="s">
        <v>224</v>
      </c>
      <c r="E494" s="41"/>
      <c r="F494" s="250" t="s">
        <v>652</v>
      </c>
      <c r="G494" s="41"/>
      <c r="H494" s="41"/>
      <c r="I494" s="242"/>
      <c r="J494" s="41"/>
      <c r="K494" s="41"/>
      <c r="L494" s="45"/>
      <c r="M494" s="243"/>
      <c r="N494" s="244"/>
      <c r="O494" s="92"/>
      <c r="P494" s="92"/>
      <c r="Q494" s="92"/>
      <c r="R494" s="92"/>
      <c r="S494" s="92"/>
      <c r="T494" s="93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8" t="s">
        <v>224</v>
      </c>
      <c r="AU494" s="18" t="s">
        <v>90</v>
      </c>
    </row>
    <row r="495" s="13" customFormat="1">
      <c r="A495" s="13"/>
      <c r="B495" s="251"/>
      <c r="C495" s="252"/>
      <c r="D495" s="240" t="s">
        <v>236</v>
      </c>
      <c r="E495" s="253" t="s">
        <v>1</v>
      </c>
      <c r="F495" s="254" t="s">
        <v>237</v>
      </c>
      <c r="G495" s="252"/>
      <c r="H495" s="253" t="s">
        <v>1</v>
      </c>
      <c r="I495" s="255"/>
      <c r="J495" s="252"/>
      <c r="K495" s="252"/>
      <c r="L495" s="256"/>
      <c r="M495" s="257"/>
      <c r="N495" s="258"/>
      <c r="O495" s="258"/>
      <c r="P495" s="258"/>
      <c r="Q495" s="258"/>
      <c r="R495" s="258"/>
      <c r="S495" s="258"/>
      <c r="T495" s="259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60" t="s">
        <v>236</v>
      </c>
      <c r="AU495" s="260" t="s">
        <v>90</v>
      </c>
      <c r="AV495" s="13" t="s">
        <v>86</v>
      </c>
      <c r="AW495" s="13" t="s">
        <v>35</v>
      </c>
      <c r="AX495" s="13" t="s">
        <v>79</v>
      </c>
      <c r="AY495" s="260" t="s">
        <v>134</v>
      </c>
    </row>
    <row r="496" s="13" customFormat="1">
      <c r="A496" s="13"/>
      <c r="B496" s="251"/>
      <c r="C496" s="252"/>
      <c r="D496" s="240" t="s">
        <v>236</v>
      </c>
      <c r="E496" s="253" t="s">
        <v>1</v>
      </c>
      <c r="F496" s="254" t="s">
        <v>653</v>
      </c>
      <c r="G496" s="252"/>
      <c r="H496" s="253" t="s">
        <v>1</v>
      </c>
      <c r="I496" s="255"/>
      <c r="J496" s="252"/>
      <c r="K496" s="252"/>
      <c r="L496" s="256"/>
      <c r="M496" s="257"/>
      <c r="N496" s="258"/>
      <c r="O496" s="258"/>
      <c r="P496" s="258"/>
      <c r="Q496" s="258"/>
      <c r="R496" s="258"/>
      <c r="S496" s="258"/>
      <c r="T496" s="259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60" t="s">
        <v>236</v>
      </c>
      <c r="AU496" s="260" t="s">
        <v>90</v>
      </c>
      <c r="AV496" s="13" t="s">
        <v>86</v>
      </c>
      <c r="AW496" s="13" t="s">
        <v>35</v>
      </c>
      <c r="AX496" s="13" t="s">
        <v>79</v>
      </c>
      <c r="AY496" s="260" t="s">
        <v>134</v>
      </c>
    </row>
    <row r="497" s="14" customFormat="1">
      <c r="A497" s="14"/>
      <c r="B497" s="261"/>
      <c r="C497" s="262"/>
      <c r="D497" s="240" t="s">
        <v>236</v>
      </c>
      <c r="E497" s="263" t="s">
        <v>1</v>
      </c>
      <c r="F497" s="264" t="s">
        <v>148</v>
      </c>
      <c r="G497" s="262"/>
      <c r="H497" s="265">
        <v>3</v>
      </c>
      <c r="I497" s="266"/>
      <c r="J497" s="262"/>
      <c r="K497" s="262"/>
      <c r="L497" s="267"/>
      <c r="M497" s="268"/>
      <c r="N497" s="269"/>
      <c r="O497" s="269"/>
      <c r="P497" s="269"/>
      <c r="Q497" s="269"/>
      <c r="R497" s="269"/>
      <c r="S497" s="269"/>
      <c r="T497" s="270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71" t="s">
        <v>236</v>
      </c>
      <c r="AU497" s="271" t="s">
        <v>90</v>
      </c>
      <c r="AV497" s="14" t="s">
        <v>90</v>
      </c>
      <c r="AW497" s="14" t="s">
        <v>35</v>
      </c>
      <c r="AX497" s="14" t="s">
        <v>79</v>
      </c>
      <c r="AY497" s="271" t="s">
        <v>134</v>
      </c>
    </row>
    <row r="498" s="15" customFormat="1">
      <c r="A498" s="15"/>
      <c r="B498" s="272"/>
      <c r="C498" s="273"/>
      <c r="D498" s="240" t="s">
        <v>236</v>
      </c>
      <c r="E498" s="274" t="s">
        <v>1</v>
      </c>
      <c r="F498" s="275" t="s">
        <v>240</v>
      </c>
      <c r="G498" s="273"/>
      <c r="H498" s="276">
        <v>3</v>
      </c>
      <c r="I498" s="277"/>
      <c r="J498" s="273"/>
      <c r="K498" s="273"/>
      <c r="L498" s="278"/>
      <c r="M498" s="279"/>
      <c r="N498" s="280"/>
      <c r="O498" s="280"/>
      <c r="P498" s="280"/>
      <c r="Q498" s="280"/>
      <c r="R498" s="280"/>
      <c r="S498" s="280"/>
      <c r="T498" s="281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82" t="s">
        <v>236</v>
      </c>
      <c r="AU498" s="282" t="s">
        <v>90</v>
      </c>
      <c r="AV498" s="15" t="s">
        <v>133</v>
      </c>
      <c r="AW498" s="15" t="s">
        <v>35</v>
      </c>
      <c r="AX498" s="15" t="s">
        <v>86</v>
      </c>
      <c r="AY498" s="282" t="s">
        <v>134</v>
      </c>
    </row>
    <row r="499" s="12" customFormat="1" ht="22.8" customHeight="1">
      <c r="A499" s="12"/>
      <c r="B499" s="211"/>
      <c r="C499" s="212"/>
      <c r="D499" s="213" t="s">
        <v>78</v>
      </c>
      <c r="E499" s="225" t="s">
        <v>654</v>
      </c>
      <c r="F499" s="225" t="s">
        <v>655</v>
      </c>
      <c r="G499" s="212"/>
      <c r="H499" s="212"/>
      <c r="I499" s="215"/>
      <c r="J499" s="226">
        <f>BK499</f>
        <v>0</v>
      </c>
      <c r="K499" s="212"/>
      <c r="L499" s="217"/>
      <c r="M499" s="218"/>
      <c r="N499" s="219"/>
      <c r="O499" s="219"/>
      <c r="P499" s="220">
        <f>SUM(P500:P507)</f>
        <v>0</v>
      </c>
      <c r="Q499" s="219"/>
      <c r="R499" s="220">
        <f>SUM(R500:R507)</f>
        <v>0.0012129600000000001</v>
      </c>
      <c r="S499" s="219"/>
      <c r="T499" s="221">
        <f>SUM(T500:T507)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22" t="s">
        <v>90</v>
      </c>
      <c r="AT499" s="223" t="s">
        <v>78</v>
      </c>
      <c r="AU499" s="223" t="s">
        <v>86</v>
      </c>
      <c r="AY499" s="222" t="s">
        <v>134</v>
      </c>
      <c r="BK499" s="224">
        <f>SUM(BK500:BK507)</f>
        <v>0</v>
      </c>
    </row>
    <row r="500" s="2" customFormat="1" ht="24.15" customHeight="1">
      <c r="A500" s="39"/>
      <c r="B500" s="40"/>
      <c r="C500" s="227" t="s">
        <v>656</v>
      </c>
      <c r="D500" s="227" t="s">
        <v>137</v>
      </c>
      <c r="E500" s="228" t="s">
        <v>657</v>
      </c>
      <c r="F500" s="229" t="s">
        <v>658</v>
      </c>
      <c r="G500" s="230" t="s">
        <v>220</v>
      </c>
      <c r="H500" s="231">
        <v>20.216000000000001</v>
      </c>
      <c r="I500" s="232"/>
      <c r="J500" s="233">
        <f>ROUND(I500*H500,2)</f>
        <v>0</v>
      </c>
      <c r="K500" s="229" t="s">
        <v>221</v>
      </c>
      <c r="L500" s="45"/>
      <c r="M500" s="234" t="s">
        <v>1</v>
      </c>
      <c r="N500" s="235" t="s">
        <v>45</v>
      </c>
      <c r="O500" s="92"/>
      <c r="P500" s="236">
        <f>O500*H500</f>
        <v>0</v>
      </c>
      <c r="Q500" s="236">
        <v>6.0000000000000002E-05</v>
      </c>
      <c r="R500" s="236">
        <f>Q500*H500</f>
        <v>0.0012129600000000001</v>
      </c>
      <c r="S500" s="236">
        <v>0</v>
      </c>
      <c r="T500" s="237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38" t="s">
        <v>320</v>
      </c>
      <c r="AT500" s="238" t="s">
        <v>137</v>
      </c>
      <c r="AU500" s="238" t="s">
        <v>90</v>
      </c>
      <c r="AY500" s="18" t="s">
        <v>134</v>
      </c>
      <c r="BE500" s="239">
        <f>IF(N500="základní",J500,0)</f>
        <v>0</v>
      </c>
      <c r="BF500" s="239">
        <f>IF(N500="snížená",J500,0)</f>
        <v>0</v>
      </c>
      <c r="BG500" s="239">
        <f>IF(N500="zákl. přenesená",J500,0)</f>
        <v>0</v>
      </c>
      <c r="BH500" s="239">
        <f>IF(N500="sníž. přenesená",J500,0)</f>
        <v>0</v>
      </c>
      <c r="BI500" s="239">
        <f>IF(N500="nulová",J500,0)</f>
        <v>0</v>
      </c>
      <c r="BJ500" s="18" t="s">
        <v>90</v>
      </c>
      <c r="BK500" s="239">
        <f>ROUND(I500*H500,2)</f>
        <v>0</v>
      </c>
      <c r="BL500" s="18" t="s">
        <v>320</v>
      </c>
      <c r="BM500" s="238" t="s">
        <v>659</v>
      </c>
    </row>
    <row r="501" s="2" customFormat="1">
      <c r="A501" s="39"/>
      <c r="B501" s="40"/>
      <c r="C501" s="41"/>
      <c r="D501" s="240" t="s">
        <v>142</v>
      </c>
      <c r="E501" s="41"/>
      <c r="F501" s="241" t="s">
        <v>658</v>
      </c>
      <c r="G501" s="41"/>
      <c r="H501" s="41"/>
      <c r="I501" s="242"/>
      <c r="J501" s="41"/>
      <c r="K501" s="41"/>
      <c r="L501" s="45"/>
      <c r="M501" s="243"/>
      <c r="N501" s="244"/>
      <c r="O501" s="92"/>
      <c r="P501" s="92"/>
      <c r="Q501" s="92"/>
      <c r="R501" s="92"/>
      <c r="S501" s="92"/>
      <c r="T501" s="93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18" t="s">
        <v>142</v>
      </c>
      <c r="AU501" s="18" t="s">
        <v>90</v>
      </c>
    </row>
    <row r="502" s="2" customFormat="1">
      <c r="A502" s="39"/>
      <c r="B502" s="40"/>
      <c r="C502" s="41"/>
      <c r="D502" s="249" t="s">
        <v>224</v>
      </c>
      <c r="E502" s="41"/>
      <c r="F502" s="250" t="s">
        <v>660</v>
      </c>
      <c r="G502" s="41"/>
      <c r="H502" s="41"/>
      <c r="I502" s="242"/>
      <c r="J502" s="41"/>
      <c r="K502" s="41"/>
      <c r="L502" s="45"/>
      <c r="M502" s="243"/>
      <c r="N502" s="244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224</v>
      </c>
      <c r="AU502" s="18" t="s">
        <v>90</v>
      </c>
    </row>
    <row r="503" s="13" customFormat="1">
      <c r="A503" s="13"/>
      <c r="B503" s="251"/>
      <c r="C503" s="252"/>
      <c r="D503" s="240" t="s">
        <v>236</v>
      </c>
      <c r="E503" s="253" t="s">
        <v>1</v>
      </c>
      <c r="F503" s="254" t="s">
        <v>237</v>
      </c>
      <c r="G503" s="252"/>
      <c r="H503" s="253" t="s">
        <v>1</v>
      </c>
      <c r="I503" s="255"/>
      <c r="J503" s="252"/>
      <c r="K503" s="252"/>
      <c r="L503" s="256"/>
      <c r="M503" s="257"/>
      <c r="N503" s="258"/>
      <c r="O503" s="258"/>
      <c r="P503" s="258"/>
      <c r="Q503" s="258"/>
      <c r="R503" s="258"/>
      <c r="S503" s="258"/>
      <c r="T503" s="259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60" t="s">
        <v>236</v>
      </c>
      <c r="AU503" s="260" t="s">
        <v>90</v>
      </c>
      <c r="AV503" s="13" t="s">
        <v>86</v>
      </c>
      <c r="AW503" s="13" t="s">
        <v>35</v>
      </c>
      <c r="AX503" s="13" t="s">
        <v>79</v>
      </c>
      <c r="AY503" s="260" t="s">
        <v>134</v>
      </c>
    </row>
    <row r="504" s="13" customFormat="1">
      <c r="A504" s="13"/>
      <c r="B504" s="251"/>
      <c r="C504" s="252"/>
      <c r="D504" s="240" t="s">
        <v>236</v>
      </c>
      <c r="E504" s="253" t="s">
        <v>1</v>
      </c>
      <c r="F504" s="254" t="s">
        <v>661</v>
      </c>
      <c r="G504" s="252"/>
      <c r="H504" s="253" t="s">
        <v>1</v>
      </c>
      <c r="I504" s="255"/>
      <c r="J504" s="252"/>
      <c r="K504" s="252"/>
      <c r="L504" s="256"/>
      <c r="M504" s="257"/>
      <c r="N504" s="258"/>
      <c r="O504" s="258"/>
      <c r="P504" s="258"/>
      <c r="Q504" s="258"/>
      <c r="R504" s="258"/>
      <c r="S504" s="258"/>
      <c r="T504" s="259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60" t="s">
        <v>236</v>
      </c>
      <c r="AU504" s="260" t="s">
        <v>90</v>
      </c>
      <c r="AV504" s="13" t="s">
        <v>86</v>
      </c>
      <c r="AW504" s="13" t="s">
        <v>35</v>
      </c>
      <c r="AX504" s="13" t="s">
        <v>79</v>
      </c>
      <c r="AY504" s="260" t="s">
        <v>134</v>
      </c>
    </row>
    <row r="505" s="14" customFormat="1">
      <c r="A505" s="14"/>
      <c r="B505" s="261"/>
      <c r="C505" s="262"/>
      <c r="D505" s="240" t="s">
        <v>236</v>
      </c>
      <c r="E505" s="263" t="s">
        <v>1</v>
      </c>
      <c r="F505" s="264" t="s">
        <v>662</v>
      </c>
      <c r="G505" s="262"/>
      <c r="H505" s="265">
        <v>12.936</v>
      </c>
      <c r="I505" s="266"/>
      <c r="J505" s="262"/>
      <c r="K505" s="262"/>
      <c r="L505" s="267"/>
      <c r="M505" s="268"/>
      <c r="N505" s="269"/>
      <c r="O505" s="269"/>
      <c r="P505" s="269"/>
      <c r="Q505" s="269"/>
      <c r="R505" s="269"/>
      <c r="S505" s="269"/>
      <c r="T505" s="270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71" t="s">
        <v>236</v>
      </c>
      <c r="AU505" s="271" t="s">
        <v>90</v>
      </c>
      <c r="AV505" s="14" t="s">
        <v>90</v>
      </c>
      <c r="AW505" s="14" t="s">
        <v>35</v>
      </c>
      <c r="AX505" s="14" t="s">
        <v>79</v>
      </c>
      <c r="AY505" s="271" t="s">
        <v>134</v>
      </c>
    </row>
    <row r="506" s="14" customFormat="1">
      <c r="A506" s="14"/>
      <c r="B506" s="261"/>
      <c r="C506" s="262"/>
      <c r="D506" s="240" t="s">
        <v>236</v>
      </c>
      <c r="E506" s="263" t="s">
        <v>1</v>
      </c>
      <c r="F506" s="264" t="s">
        <v>663</v>
      </c>
      <c r="G506" s="262"/>
      <c r="H506" s="265">
        <v>7.2800000000000002</v>
      </c>
      <c r="I506" s="266"/>
      <c r="J506" s="262"/>
      <c r="K506" s="262"/>
      <c r="L506" s="267"/>
      <c r="M506" s="268"/>
      <c r="N506" s="269"/>
      <c r="O506" s="269"/>
      <c r="P506" s="269"/>
      <c r="Q506" s="269"/>
      <c r="R506" s="269"/>
      <c r="S506" s="269"/>
      <c r="T506" s="270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71" t="s">
        <v>236</v>
      </c>
      <c r="AU506" s="271" t="s">
        <v>90</v>
      </c>
      <c r="AV506" s="14" t="s">
        <v>90</v>
      </c>
      <c r="AW506" s="14" t="s">
        <v>35</v>
      </c>
      <c r="AX506" s="14" t="s">
        <v>79</v>
      </c>
      <c r="AY506" s="271" t="s">
        <v>134</v>
      </c>
    </row>
    <row r="507" s="15" customFormat="1">
      <c r="A507" s="15"/>
      <c r="B507" s="272"/>
      <c r="C507" s="273"/>
      <c r="D507" s="240" t="s">
        <v>236</v>
      </c>
      <c r="E507" s="274" t="s">
        <v>1</v>
      </c>
      <c r="F507" s="275" t="s">
        <v>240</v>
      </c>
      <c r="G507" s="273"/>
      <c r="H507" s="276">
        <v>20.216000000000001</v>
      </c>
      <c r="I507" s="277"/>
      <c r="J507" s="273"/>
      <c r="K507" s="273"/>
      <c r="L507" s="278"/>
      <c r="M507" s="283"/>
      <c r="N507" s="284"/>
      <c r="O507" s="284"/>
      <c r="P507" s="284"/>
      <c r="Q507" s="284"/>
      <c r="R507" s="284"/>
      <c r="S507" s="284"/>
      <c r="T507" s="28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82" t="s">
        <v>236</v>
      </c>
      <c r="AU507" s="282" t="s">
        <v>90</v>
      </c>
      <c r="AV507" s="15" t="s">
        <v>133</v>
      </c>
      <c r="AW507" s="15" t="s">
        <v>35</v>
      </c>
      <c r="AX507" s="15" t="s">
        <v>86</v>
      </c>
      <c r="AY507" s="282" t="s">
        <v>134</v>
      </c>
    </row>
    <row r="508" s="2" customFormat="1" ht="6.96" customHeight="1">
      <c r="A508" s="39"/>
      <c r="B508" s="67"/>
      <c r="C508" s="68"/>
      <c r="D508" s="68"/>
      <c r="E508" s="68"/>
      <c r="F508" s="68"/>
      <c r="G508" s="68"/>
      <c r="H508" s="68"/>
      <c r="I508" s="68"/>
      <c r="J508" s="68"/>
      <c r="K508" s="68"/>
      <c r="L508" s="45"/>
      <c r="M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</row>
  </sheetData>
  <sheetProtection sheet="1" autoFilter="0" formatColumns="0" formatRows="0" objects="1" scenarios="1" spinCount="100000" saltValue="rmiR2CAItgaIi6IM9WXWZ/Z8JX5eCeEYOvRxYAy078uGW/c6j4uHlMj2VN2J8QKo1iMuTPP2AdQI1r52hV3pUQ==" hashValue="16j54IMtSvO4J1TyVUpGS56Wuj/fWEEjH+f2S3GpbQtdfRSxdzpOgl9hegUGwjaJZJ/9Q6gHg0LdBvZlvZgbfA==" algorithmName="SHA-512" password="CC35"/>
  <autoFilter ref="C134:K50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3:H123"/>
    <mergeCell ref="E125:H125"/>
    <mergeCell ref="E127:H127"/>
    <mergeCell ref="L2:V2"/>
  </mergeCells>
  <hyperlinks>
    <hyperlink ref="F140" r:id="rId1" display="https://podminky.urs.cz/item/CS_URS_2025_01/619996147"/>
    <hyperlink ref="F143" r:id="rId2" display="https://podminky.urs.cz/item/CS_URS_2025_01/629991011"/>
    <hyperlink ref="F146" r:id="rId3" display="https://podminky.urs.cz/item/CS_URS_2025_01/629995201"/>
    <hyperlink ref="F155" r:id="rId4" display="https://podminky.urs.cz/item/CS_URS_2025_01/941211112"/>
    <hyperlink ref="F162" r:id="rId5" display="https://podminky.urs.cz/item/CS_URS_2025_01/941211212"/>
    <hyperlink ref="F167" r:id="rId6" display="https://podminky.urs.cz/item/CS_URS_2025_01/944511111"/>
    <hyperlink ref="F170" r:id="rId7" display="https://podminky.urs.cz/item/CS_URS_2025_01/944511211"/>
    <hyperlink ref="F173" r:id="rId8" display="https://podminky.urs.cz/item/CS_URS_2025_01/949521111"/>
    <hyperlink ref="F178" r:id="rId9" display="https://podminky.urs.cz/item/CS_URS_2025_01/949521211"/>
    <hyperlink ref="F183" r:id="rId10" display="https://podminky.urs.cz/item/CS_URS_2025_01/964061331"/>
    <hyperlink ref="F193" r:id="rId11" display="https://podminky.urs.cz/item/CS_URS_2025_01/965081113"/>
    <hyperlink ref="F200" r:id="rId12" display="https://podminky.urs.cz/item/CS_URS_2025_01/965082933"/>
    <hyperlink ref="F207" r:id="rId13" display="https://podminky.urs.cz/item/CS_URS_2025_01/968072455"/>
    <hyperlink ref="F214" r:id="rId14" display="https://podminky.urs.cz/item/CS_URS_2025_01/978019361"/>
    <hyperlink ref="F221" r:id="rId15" display="https://podminky.urs.cz/item/CS_URS_2025_01/978015391"/>
    <hyperlink ref="F229" r:id="rId16" display="https://podminky.urs.cz/item/CS_URS_2025_01/978023471"/>
    <hyperlink ref="F236" r:id="rId17" display="https://podminky.urs.cz/item/CS_URS_2025_01/978013191"/>
    <hyperlink ref="F244" r:id="rId18" display="https://podminky.urs.cz/item/CS_URS_2025_01/997013153"/>
    <hyperlink ref="F247" r:id="rId19" display="https://podminky.urs.cz/item/CS_URS_2025_01/997013311"/>
    <hyperlink ref="F252" r:id="rId20" display="https://podminky.urs.cz/item/CS_URS_2025_01/997013321"/>
    <hyperlink ref="F257" r:id="rId21" display="https://podminky.urs.cz/item/CS_URS_2025_01/997013501"/>
    <hyperlink ref="F260" r:id="rId22" display="https://podminky.urs.cz/item/CS_URS_2025_01/997013509"/>
    <hyperlink ref="F263" r:id="rId23" display="https://podminky.urs.cz/item/CS_URS_2025_01/997013609"/>
    <hyperlink ref="F270" r:id="rId24" display="https://podminky.urs.cz/item/CS_URS_2025_01/997013811"/>
    <hyperlink ref="F273" r:id="rId25" display="https://podminky.urs.cz/item/CS_URS_2025_01/997013814"/>
    <hyperlink ref="F280" r:id="rId26" display="https://podminky.urs.cz/item/CS_URS_2025_01/998011009"/>
    <hyperlink ref="F285" r:id="rId27" display="https://podminky.urs.cz/item/CS_URS_2025_01/712431801"/>
    <hyperlink ref="F292" r:id="rId28" display="https://podminky.urs.cz/item/CS_URS_2025_01/712631801"/>
    <hyperlink ref="F302" r:id="rId29" display="https://podminky.urs.cz/item/CS_URS_2025_01/762085811"/>
    <hyperlink ref="F308" r:id="rId30" display="https://podminky.urs.cz/item/CS_URS_2025_01/762331811"/>
    <hyperlink ref="F322" r:id="rId31" display="https://podminky.urs.cz/item/CS_URS_2025_01/762331812"/>
    <hyperlink ref="F341" r:id="rId32" display="https://podminky.urs.cz/item/CS_URS_2025_01/762331813"/>
    <hyperlink ref="F350" r:id="rId33" display="https://podminky.urs.cz/item/CS_URS_2025_01/762331814"/>
    <hyperlink ref="F365" r:id="rId34" display="https://podminky.urs.cz/item/CS_URS_2025_01/762341811"/>
    <hyperlink ref="F374" r:id="rId35" display="https://podminky.urs.cz/item/CS_URS_2025_01/762815811"/>
    <hyperlink ref="F382" r:id="rId36" display="https://podminky.urs.cz/item/CS_URS_2025_01/764001821"/>
    <hyperlink ref="F389" r:id="rId37" display="https://podminky.urs.cz/item/CS_URS_2025_01/764002801"/>
    <hyperlink ref="F396" r:id="rId38" display="https://podminky.urs.cz/item/CS_URS_2025_01/764002812"/>
    <hyperlink ref="F403" r:id="rId39" display="https://podminky.urs.cz/item/CS_URS_2025_01/764002835"/>
    <hyperlink ref="F410" r:id="rId40" display="https://podminky.urs.cz/item/CS_URS_2025_01/764002841"/>
    <hyperlink ref="F418" r:id="rId41" display="https://podminky.urs.cz/item/CS_URS_2025_01/764002871"/>
    <hyperlink ref="F426" r:id="rId42" display="https://podminky.urs.cz/item/CS_URS_2025_01/764002881"/>
    <hyperlink ref="F433" r:id="rId43" display="https://podminky.urs.cz/item/CS_URS_2025_01/764003801"/>
    <hyperlink ref="F440" r:id="rId44" display="https://podminky.urs.cz/item/CS_URS_2025_01/764004801"/>
    <hyperlink ref="F447" r:id="rId45" display="https://podminky.urs.cz/item/CS_URS_2025_01/764004861"/>
    <hyperlink ref="F455" r:id="rId46" display="https://podminky.urs.cz/item/CS_URS_2025_01/765131801"/>
    <hyperlink ref="F462" r:id="rId47" display="https://podminky.urs.cz/item/CS_URS_2025_01/765131841"/>
    <hyperlink ref="F465" r:id="rId48" display="https://podminky.urs.cz/item/CS_URS_2025_01/765131821"/>
    <hyperlink ref="F468" r:id="rId49" display="https://podminky.urs.cz/item/CS_URS_2025_01/765131845"/>
    <hyperlink ref="F471" r:id="rId50" display="https://podminky.urs.cz/item/CS_URS_2025_01/765192001"/>
    <hyperlink ref="F474" r:id="rId51" display="https://podminky.urs.cz/item/CS_URS_2025_01/765192811"/>
    <hyperlink ref="F487" r:id="rId52" display="https://podminky.urs.cz/item/CS_URS_2025_01/766211812"/>
    <hyperlink ref="F494" r:id="rId53" display="https://podminky.urs.cz/item/CS_URS_2025_01/766311811"/>
    <hyperlink ref="F502" r:id="rId54" display="https://podminky.urs.cz/item/CS_URS_2025_01/7831068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86</v>
      </c>
    </row>
    <row r="4" s="1" customFormat="1" ht="24.96" customHeight="1">
      <c r="B4" s="21"/>
      <c r="D4" s="149" t="s">
        <v>106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Oprava krovu na objektu č.p.1935 v Jihlavě</v>
      </c>
      <c r="F7" s="151"/>
      <c r="G7" s="151"/>
      <c r="H7" s="151"/>
      <c r="L7" s="21"/>
    </row>
    <row r="8" s="1" customFormat="1" ht="12" customHeight="1">
      <c r="B8" s="21"/>
      <c r="D8" s="151" t="s">
        <v>107</v>
      </c>
      <c r="L8" s="21"/>
    </row>
    <row r="9" s="2" customFormat="1" ht="16.5" customHeight="1">
      <c r="A9" s="39"/>
      <c r="B9" s="45"/>
      <c r="C9" s="39"/>
      <c r="D9" s="39"/>
      <c r="E9" s="152" t="s">
        <v>197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664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102</v>
      </c>
      <c r="G13" s="39"/>
      <c r="H13" s="39"/>
      <c r="I13" s="151" t="s">
        <v>20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21</v>
      </c>
      <c r="E14" s="39"/>
      <c r="F14" s="142" t="s">
        <v>22</v>
      </c>
      <c r="G14" s="39"/>
      <c r="H14" s="39"/>
      <c r="I14" s="151" t="s">
        <v>23</v>
      </c>
      <c r="J14" s="154" t="str">
        <f>'Rekapitulace stavby'!AN8</f>
        <v>31. 1. 2025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25</v>
      </c>
      <c r="E16" s="39"/>
      <c r="F16" s="39"/>
      <c r="G16" s="39"/>
      <c r="H16" s="39"/>
      <c r="I16" s="151" t="s">
        <v>26</v>
      </c>
      <c r="J16" s="142" t="s">
        <v>27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28</v>
      </c>
      <c r="F17" s="39"/>
      <c r="G17" s="39"/>
      <c r="H17" s="39"/>
      <c r="I17" s="151" t="s">
        <v>29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30</v>
      </c>
      <c r="E19" s="39"/>
      <c r="F19" s="39"/>
      <c r="G19" s="39"/>
      <c r="H19" s="39"/>
      <c r="I19" s="151" t="s">
        <v>26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29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32</v>
      </c>
      <c r="E22" s="39"/>
      <c r="F22" s="39"/>
      <c r="G22" s="39"/>
      <c r="H22" s="39"/>
      <c r="I22" s="151" t="s">
        <v>26</v>
      </c>
      <c r="J22" s="142" t="s">
        <v>33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34</v>
      </c>
      <c r="F23" s="39"/>
      <c r="G23" s="39"/>
      <c r="H23" s="39"/>
      <c r="I23" s="151" t="s">
        <v>29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26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29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7.25" customHeight="1">
      <c r="A29" s="155"/>
      <c r="B29" s="156"/>
      <c r="C29" s="155"/>
      <c r="D29" s="155"/>
      <c r="E29" s="157" t="s">
        <v>199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ROUND(J137,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ROUND((SUM(BE137:BE563)),  2)</f>
        <v>0</v>
      </c>
      <c r="G35" s="39"/>
      <c r="H35" s="39"/>
      <c r="I35" s="165">
        <v>0.20999999999999999</v>
      </c>
      <c r="J35" s="164">
        <f>ROUND(((SUM(BE137:BE563))*I35),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ROUND((SUM(BF137:BF563)),  2)</f>
        <v>0</v>
      </c>
      <c r="G36" s="39"/>
      <c r="H36" s="39"/>
      <c r="I36" s="165">
        <v>0.12</v>
      </c>
      <c r="J36" s="164">
        <f>ROUND(((SUM(BF137:BF563))*I36),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ROUND((SUM(BG137:BG563)),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ROUND((SUM(BH137:BH563)),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ROUND((SUM(BI137:BI563)),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Oprava krovu na objektu č.p.1935 v Jihlavě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197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01-01 - Návrh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>Jihlava, ulice Žižkova</v>
      </c>
      <c r="G91" s="41"/>
      <c r="H91" s="41"/>
      <c r="I91" s="33" t="s">
        <v>23</v>
      </c>
      <c r="J91" s="80" t="str">
        <f>IF(J14="","",J14)</f>
        <v>31. 1. 2025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>Statutární město Jihlava</v>
      </c>
      <c r="G93" s="41"/>
      <c r="H93" s="41"/>
      <c r="I93" s="33" t="s">
        <v>32</v>
      </c>
      <c r="J93" s="37" t="str">
        <f>E23</f>
        <v>Martin Norek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30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112</v>
      </c>
      <c r="D96" s="186"/>
      <c r="E96" s="186"/>
      <c r="F96" s="186"/>
      <c r="G96" s="186"/>
      <c r="H96" s="186"/>
      <c r="I96" s="186"/>
      <c r="J96" s="187" t="s">
        <v>113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114</v>
      </c>
      <c r="D98" s="41"/>
      <c r="E98" s="41"/>
      <c r="F98" s="41"/>
      <c r="G98" s="41"/>
      <c r="H98" s="41"/>
      <c r="I98" s="41"/>
      <c r="J98" s="111">
        <f>J137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115</v>
      </c>
    </row>
    <row r="99" s="9" customFormat="1" ht="24.96" customHeight="1">
      <c r="A99" s="9"/>
      <c r="B99" s="189"/>
      <c r="C99" s="190"/>
      <c r="D99" s="191" t="s">
        <v>200</v>
      </c>
      <c r="E99" s="192"/>
      <c r="F99" s="192"/>
      <c r="G99" s="192"/>
      <c r="H99" s="192"/>
      <c r="I99" s="192"/>
      <c r="J99" s="193">
        <f>J138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4"/>
      <c r="D100" s="196" t="s">
        <v>665</v>
      </c>
      <c r="E100" s="197"/>
      <c r="F100" s="197"/>
      <c r="G100" s="197"/>
      <c r="H100" s="197"/>
      <c r="I100" s="197"/>
      <c r="J100" s="198">
        <f>J139</f>
        <v>0</v>
      </c>
      <c r="K100" s="134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4"/>
      <c r="D101" s="196" t="s">
        <v>201</v>
      </c>
      <c r="E101" s="197"/>
      <c r="F101" s="197"/>
      <c r="G101" s="197"/>
      <c r="H101" s="197"/>
      <c r="I101" s="197"/>
      <c r="J101" s="198">
        <f>J146</f>
        <v>0</v>
      </c>
      <c r="K101" s="134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5"/>
      <c r="C102" s="134"/>
      <c r="D102" s="196" t="s">
        <v>666</v>
      </c>
      <c r="E102" s="197"/>
      <c r="F102" s="197"/>
      <c r="G102" s="197"/>
      <c r="H102" s="197"/>
      <c r="I102" s="197"/>
      <c r="J102" s="198">
        <f>J147</f>
        <v>0</v>
      </c>
      <c r="K102" s="134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5"/>
      <c r="C103" s="134"/>
      <c r="D103" s="196" t="s">
        <v>667</v>
      </c>
      <c r="E103" s="197"/>
      <c r="F103" s="197"/>
      <c r="G103" s="197"/>
      <c r="H103" s="197"/>
      <c r="I103" s="197"/>
      <c r="J103" s="198">
        <f>J166</f>
        <v>0</v>
      </c>
      <c r="K103" s="134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4"/>
      <c r="D104" s="196" t="s">
        <v>202</v>
      </c>
      <c r="E104" s="197"/>
      <c r="F104" s="197"/>
      <c r="G104" s="197"/>
      <c r="H104" s="197"/>
      <c r="I104" s="197"/>
      <c r="J104" s="198">
        <f>J204</f>
        <v>0</v>
      </c>
      <c r="K104" s="134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5"/>
      <c r="C105" s="134"/>
      <c r="D105" s="196" t="s">
        <v>203</v>
      </c>
      <c r="E105" s="197"/>
      <c r="F105" s="197"/>
      <c r="G105" s="197"/>
      <c r="H105" s="197"/>
      <c r="I105" s="197"/>
      <c r="J105" s="198">
        <f>J205</f>
        <v>0</v>
      </c>
      <c r="K105" s="134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5"/>
      <c r="C106" s="134"/>
      <c r="D106" s="196" t="s">
        <v>668</v>
      </c>
      <c r="E106" s="197"/>
      <c r="F106" s="197"/>
      <c r="G106" s="197"/>
      <c r="H106" s="197"/>
      <c r="I106" s="197"/>
      <c r="J106" s="198">
        <f>J228</f>
        <v>0</v>
      </c>
      <c r="K106" s="134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4"/>
      <c r="D107" s="196" t="s">
        <v>206</v>
      </c>
      <c r="E107" s="197"/>
      <c r="F107" s="197"/>
      <c r="G107" s="197"/>
      <c r="H107" s="197"/>
      <c r="I107" s="197"/>
      <c r="J107" s="198">
        <f>J238</f>
        <v>0</v>
      </c>
      <c r="K107" s="134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9"/>
      <c r="C108" s="190"/>
      <c r="D108" s="191" t="s">
        <v>207</v>
      </c>
      <c r="E108" s="192"/>
      <c r="F108" s="192"/>
      <c r="G108" s="192"/>
      <c r="H108" s="192"/>
      <c r="I108" s="192"/>
      <c r="J108" s="193">
        <f>J242</f>
        <v>0</v>
      </c>
      <c r="K108" s="190"/>
      <c r="L108" s="19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5"/>
      <c r="C109" s="134"/>
      <c r="D109" s="196" t="s">
        <v>209</v>
      </c>
      <c r="E109" s="197"/>
      <c r="F109" s="197"/>
      <c r="G109" s="197"/>
      <c r="H109" s="197"/>
      <c r="I109" s="197"/>
      <c r="J109" s="198">
        <f>J243</f>
        <v>0</v>
      </c>
      <c r="K109" s="134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5"/>
      <c r="C110" s="134"/>
      <c r="D110" s="196" t="s">
        <v>210</v>
      </c>
      <c r="E110" s="197"/>
      <c r="F110" s="197"/>
      <c r="G110" s="197"/>
      <c r="H110" s="197"/>
      <c r="I110" s="197"/>
      <c r="J110" s="198">
        <f>J245</f>
        <v>0</v>
      </c>
      <c r="K110" s="134"/>
      <c r="L110" s="19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5"/>
      <c r="C111" s="134"/>
      <c r="D111" s="196" t="s">
        <v>211</v>
      </c>
      <c r="E111" s="197"/>
      <c r="F111" s="197"/>
      <c r="G111" s="197"/>
      <c r="H111" s="197"/>
      <c r="I111" s="197"/>
      <c r="J111" s="198">
        <f>J393</f>
        <v>0</v>
      </c>
      <c r="K111" s="134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5"/>
      <c r="C112" s="134"/>
      <c r="D112" s="196" t="s">
        <v>212</v>
      </c>
      <c r="E112" s="197"/>
      <c r="F112" s="197"/>
      <c r="G112" s="197"/>
      <c r="H112" s="197"/>
      <c r="I112" s="197"/>
      <c r="J112" s="198">
        <f>J497</f>
        <v>0</v>
      </c>
      <c r="K112" s="134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5"/>
      <c r="C113" s="134"/>
      <c r="D113" s="196" t="s">
        <v>213</v>
      </c>
      <c r="E113" s="197"/>
      <c r="F113" s="197"/>
      <c r="G113" s="197"/>
      <c r="H113" s="197"/>
      <c r="I113" s="197"/>
      <c r="J113" s="198">
        <f>J511</f>
        <v>0</v>
      </c>
      <c r="K113" s="134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5"/>
      <c r="C114" s="134"/>
      <c r="D114" s="196" t="s">
        <v>214</v>
      </c>
      <c r="E114" s="197"/>
      <c r="F114" s="197"/>
      <c r="G114" s="197"/>
      <c r="H114" s="197"/>
      <c r="I114" s="197"/>
      <c r="J114" s="198">
        <f>J522</f>
        <v>0</v>
      </c>
      <c r="K114" s="134"/>
      <c r="L114" s="19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5"/>
      <c r="C115" s="134"/>
      <c r="D115" s="196" t="s">
        <v>669</v>
      </c>
      <c r="E115" s="197"/>
      <c r="F115" s="197"/>
      <c r="G115" s="197"/>
      <c r="H115" s="197"/>
      <c r="I115" s="197"/>
      <c r="J115" s="198">
        <f>J553</f>
        <v>0</v>
      </c>
      <c r="K115" s="134"/>
      <c r="L115" s="19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21" s="2" customFormat="1" ht="6.96" customHeight="1">
      <c r="A121" s="39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4" t="s">
        <v>118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16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184" t="str">
        <f>E7</f>
        <v>Oprava krovu na objektu č.p.1935 v Jihlavě</v>
      </c>
      <c r="F125" s="33"/>
      <c r="G125" s="33"/>
      <c r="H125" s="33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" customFormat="1" ht="12" customHeight="1">
      <c r="B126" s="22"/>
      <c r="C126" s="33" t="s">
        <v>107</v>
      </c>
      <c r="D126" s="23"/>
      <c r="E126" s="23"/>
      <c r="F126" s="23"/>
      <c r="G126" s="23"/>
      <c r="H126" s="23"/>
      <c r="I126" s="23"/>
      <c r="J126" s="23"/>
      <c r="K126" s="23"/>
      <c r="L126" s="21"/>
    </row>
    <row r="127" s="2" customFormat="1" ht="16.5" customHeight="1">
      <c r="A127" s="39"/>
      <c r="B127" s="40"/>
      <c r="C127" s="41"/>
      <c r="D127" s="41"/>
      <c r="E127" s="184" t="s">
        <v>197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109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77" t="str">
        <f>E11</f>
        <v>01-01 - Návrh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21</v>
      </c>
      <c r="D131" s="41"/>
      <c r="E131" s="41"/>
      <c r="F131" s="28" t="str">
        <f>F14</f>
        <v>Jihlava, ulice Žižkova</v>
      </c>
      <c r="G131" s="41"/>
      <c r="H131" s="41"/>
      <c r="I131" s="33" t="s">
        <v>23</v>
      </c>
      <c r="J131" s="80" t="str">
        <f>IF(J14="","",J14)</f>
        <v>31. 1. 2025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25</v>
      </c>
      <c r="D133" s="41"/>
      <c r="E133" s="41"/>
      <c r="F133" s="28" t="str">
        <f>E17</f>
        <v>Statutární město Jihlava</v>
      </c>
      <c r="G133" s="41"/>
      <c r="H133" s="41"/>
      <c r="I133" s="33" t="s">
        <v>32</v>
      </c>
      <c r="J133" s="37" t="str">
        <f>E23</f>
        <v>Martin Norek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30</v>
      </c>
      <c r="D134" s="41"/>
      <c r="E134" s="41"/>
      <c r="F134" s="28" t="str">
        <f>IF(E20="","",E20)</f>
        <v>Vyplň údaj</v>
      </c>
      <c r="G134" s="41"/>
      <c r="H134" s="41"/>
      <c r="I134" s="33" t="s">
        <v>36</v>
      </c>
      <c r="J134" s="37" t="str">
        <f>E26</f>
        <v xml:space="preserve"> 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0.32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11" customFormat="1" ht="29.28" customHeight="1">
      <c r="A136" s="200"/>
      <c r="B136" s="201"/>
      <c r="C136" s="202" t="s">
        <v>119</v>
      </c>
      <c r="D136" s="203" t="s">
        <v>64</v>
      </c>
      <c r="E136" s="203" t="s">
        <v>60</v>
      </c>
      <c r="F136" s="203" t="s">
        <v>61</v>
      </c>
      <c r="G136" s="203" t="s">
        <v>120</v>
      </c>
      <c r="H136" s="203" t="s">
        <v>121</v>
      </c>
      <c r="I136" s="203" t="s">
        <v>122</v>
      </c>
      <c r="J136" s="203" t="s">
        <v>113</v>
      </c>
      <c r="K136" s="204" t="s">
        <v>123</v>
      </c>
      <c r="L136" s="205"/>
      <c r="M136" s="101" t="s">
        <v>1</v>
      </c>
      <c r="N136" s="102" t="s">
        <v>43</v>
      </c>
      <c r="O136" s="102" t="s">
        <v>124</v>
      </c>
      <c r="P136" s="102" t="s">
        <v>125</v>
      </c>
      <c r="Q136" s="102" t="s">
        <v>126</v>
      </c>
      <c r="R136" s="102" t="s">
        <v>127</v>
      </c>
      <c r="S136" s="102" t="s">
        <v>128</v>
      </c>
      <c r="T136" s="103" t="s">
        <v>129</v>
      </c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</row>
    <row r="137" s="2" customFormat="1" ht="22.8" customHeight="1">
      <c r="A137" s="39"/>
      <c r="B137" s="40"/>
      <c r="C137" s="108" t="s">
        <v>130</v>
      </c>
      <c r="D137" s="41"/>
      <c r="E137" s="41"/>
      <c r="F137" s="41"/>
      <c r="G137" s="41"/>
      <c r="H137" s="41"/>
      <c r="I137" s="41"/>
      <c r="J137" s="206">
        <f>BK137</f>
        <v>0</v>
      </c>
      <c r="K137" s="41"/>
      <c r="L137" s="45"/>
      <c r="M137" s="104"/>
      <c r="N137" s="207"/>
      <c r="O137" s="105"/>
      <c r="P137" s="208">
        <f>P138+P242</f>
        <v>0</v>
      </c>
      <c r="Q137" s="105"/>
      <c r="R137" s="208">
        <f>R138+R242</f>
        <v>46.456900400000002</v>
      </c>
      <c r="S137" s="105"/>
      <c r="T137" s="209">
        <f>T138+T242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78</v>
      </c>
      <c r="AU137" s="18" t="s">
        <v>115</v>
      </c>
      <c r="BK137" s="210">
        <f>BK138+BK242</f>
        <v>0</v>
      </c>
    </row>
    <row r="138" s="12" customFormat="1" ht="25.92" customHeight="1">
      <c r="A138" s="12"/>
      <c r="B138" s="211"/>
      <c r="C138" s="212"/>
      <c r="D138" s="213" t="s">
        <v>78</v>
      </c>
      <c r="E138" s="214" t="s">
        <v>215</v>
      </c>
      <c r="F138" s="214" t="s">
        <v>216</v>
      </c>
      <c r="G138" s="212"/>
      <c r="H138" s="212"/>
      <c r="I138" s="215"/>
      <c r="J138" s="216">
        <f>BK138</f>
        <v>0</v>
      </c>
      <c r="K138" s="212"/>
      <c r="L138" s="217"/>
      <c r="M138" s="218"/>
      <c r="N138" s="219"/>
      <c r="O138" s="219"/>
      <c r="P138" s="220">
        <f>P139+P146+P204+P238</f>
        <v>0</v>
      </c>
      <c r="Q138" s="219"/>
      <c r="R138" s="220">
        <f>R139+R146+R204+R238</f>
        <v>4.4380729000000008</v>
      </c>
      <c r="S138" s="219"/>
      <c r="T138" s="221">
        <f>T139+T146+T204+T238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2" t="s">
        <v>86</v>
      </c>
      <c r="AT138" s="223" t="s">
        <v>78</v>
      </c>
      <c r="AU138" s="223" t="s">
        <v>79</v>
      </c>
      <c r="AY138" s="222" t="s">
        <v>134</v>
      </c>
      <c r="BK138" s="224">
        <f>BK139+BK146+BK204+BK238</f>
        <v>0</v>
      </c>
    </row>
    <row r="139" s="12" customFormat="1" ht="22.8" customHeight="1">
      <c r="A139" s="12"/>
      <c r="B139" s="211"/>
      <c r="C139" s="212"/>
      <c r="D139" s="213" t="s">
        <v>78</v>
      </c>
      <c r="E139" s="225" t="s">
        <v>133</v>
      </c>
      <c r="F139" s="225" t="s">
        <v>670</v>
      </c>
      <c r="G139" s="212"/>
      <c r="H139" s="212"/>
      <c r="I139" s="215"/>
      <c r="J139" s="226">
        <f>BK139</f>
        <v>0</v>
      </c>
      <c r="K139" s="212"/>
      <c r="L139" s="217"/>
      <c r="M139" s="218"/>
      <c r="N139" s="219"/>
      <c r="O139" s="219"/>
      <c r="P139" s="220">
        <f>SUM(P140:P145)</f>
        <v>0</v>
      </c>
      <c r="Q139" s="219"/>
      <c r="R139" s="220">
        <f>SUM(R140:R145)</f>
        <v>0.92490000000000006</v>
      </c>
      <c r="S139" s="219"/>
      <c r="T139" s="221">
        <f>SUM(T140:T145)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2" t="s">
        <v>86</v>
      </c>
      <c r="AT139" s="223" t="s">
        <v>78</v>
      </c>
      <c r="AU139" s="223" t="s">
        <v>86</v>
      </c>
      <c r="AY139" s="222" t="s">
        <v>134</v>
      </c>
      <c r="BK139" s="224">
        <f>SUM(BK140:BK145)</f>
        <v>0</v>
      </c>
    </row>
    <row r="140" s="2" customFormat="1" ht="21.75" customHeight="1">
      <c r="A140" s="39"/>
      <c r="B140" s="40"/>
      <c r="C140" s="227" t="s">
        <v>86</v>
      </c>
      <c r="D140" s="227" t="s">
        <v>137</v>
      </c>
      <c r="E140" s="228" t="s">
        <v>671</v>
      </c>
      <c r="F140" s="229" t="s">
        <v>672</v>
      </c>
      <c r="G140" s="230" t="s">
        <v>283</v>
      </c>
      <c r="H140" s="231">
        <v>10</v>
      </c>
      <c r="I140" s="232"/>
      <c r="J140" s="233">
        <f>ROUND(I140*H140,2)</f>
        <v>0</v>
      </c>
      <c r="K140" s="229" t="s">
        <v>221</v>
      </c>
      <c r="L140" s="45"/>
      <c r="M140" s="234" t="s">
        <v>1</v>
      </c>
      <c r="N140" s="235" t="s">
        <v>45</v>
      </c>
      <c r="O140" s="92"/>
      <c r="P140" s="236">
        <f>O140*H140</f>
        <v>0</v>
      </c>
      <c r="Q140" s="236">
        <v>0.092490000000000003</v>
      </c>
      <c r="R140" s="236">
        <f>Q140*H140</f>
        <v>0.92490000000000006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133</v>
      </c>
      <c r="AT140" s="238" t="s">
        <v>137</v>
      </c>
      <c r="AU140" s="238" t="s">
        <v>90</v>
      </c>
      <c r="AY140" s="18" t="s">
        <v>134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90</v>
      </c>
      <c r="BK140" s="239">
        <f>ROUND(I140*H140,2)</f>
        <v>0</v>
      </c>
      <c r="BL140" s="18" t="s">
        <v>133</v>
      </c>
      <c r="BM140" s="238" t="s">
        <v>673</v>
      </c>
    </row>
    <row r="141" s="2" customFormat="1">
      <c r="A141" s="39"/>
      <c r="B141" s="40"/>
      <c r="C141" s="41"/>
      <c r="D141" s="240" t="s">
        <v>142</v>
      </c>
      <c r="E141" s="41"/>
      <c r="F141" s="241" t="s">
        <v>674</v>
      </c>
      <c r="G141" s="41"/>
      <c r="H141" s="41"/>
      <c r="I141" s="242"/>
      <c r="J141" s="41"/>
      <c r="K141" s="41"/>
      <c r="L141" s="45"/>
      <c r="M141" s="243"/>
      <c r="N141" s="244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142</v>
      </c>
      <c r="AU141" s="18" t="s">
        <v>90</v>
      </c>
    </row>
    <row r="142" s="2" customFormat="1">
      <c r="A142" s="39"/>
      <c r="B142" s="40"/>
      <c r="C142" s="41"/>
      <c r="D142" s="249" t="s">
        <v>224</v>
      </c>
      <c r="E142" s="41"/>
      <c r="F142" s="250" t="s">
        <v>675</v>
      </c>
      <c r="G142" s="41"/>
      <c r="H142" s="41"/>
      <c r="I142" s="242"/>
      <c r="J142" s="41"/>
      <c r="K142" s="41"/>
      <c r="L142" s="45"/>
      <c r="M142" s="243"/>
      <c r="N142" s="244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224</v>
      </c>
      <c r="AU142" s="18" t="s">
        <v>90</v>
      </c>
    </row>
    <row r="143" s="13" customFormat="1">
      <c r="A143" s="13"/>
      <c r="B143" s="251"/>
      <c r="C143" s="252"/>
      <c r="D143" s="240" t="s">
        <v>236</v>
      </c>
      <c r="E143" s="253" t="s">
        <v>1</v>
      </c>
      <c r="F143" s="254" t="s">
        <v>676</v>
      </c>
      <c r="G143" s="252"/>
      <c r="H143" s="253" t="s">
        <v>1</v>
      </c>
      <c r="I143" s="255"/>
      <c r="J143" s="252"/>
      <c r="K143" s="252"/>
      <c r="L143" s="256"/>
      <c r="M143" s="257"/>
      <c r="N143" s="258"/>
      <c r="O143" s="258"/>
      <c r="P143" s="258"/>
      <c r="Q143" s="258"/>
      <c r="R143" s="258"/>
      <c r="S143" s="258"/>
      <c r="T143" s="25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0" t="s">
        <v>236</v>
      </c>
      <c r="AU143" s="260" t="s">
        <v>90</v>
      </c>
      <c r="AV143" s="13" t="s">
        <v>86</v>
      </c>
      <c r="AW143" s="13" t="s">
        <v>35</v>
      </c>
      <c r="AX143" s="13" t="s">
        <v>79</v>
      </c>
      <c r="AY143" s="260" t="s">
        <v>134</v>
      </c>
    </row>
    <row r="144" s="14" customFormat="1">
      <c r="A144" s="14"/>
      <c r="B144" s="261"/>
      <c r="C144" s="262"/>
      <c r="D144" s="240" t="s">
        <v>236</v>
      </c>
      <c r="E144" s="263" t="s">
        <v>1</v>
      </c>
      <c r="F144" s="264" t="s">
        <v>182</v>
      </c>
      <c r="G144" s="262"/>
      <c r="H144" s="265">
        <v>10</v>
      </c>
      <c r="I144" s="266"/>
      <c r="J144" s="262"/>
      <c r="K144" s="262"/>
      <c r="L144" s="267"/>
      <c r="M144" s="268"/>
      <c r="N144" s="269"/>
      <c r="O144" s="269"/>
      <c r="P144" s="269"/>
      <c r="Q144" s="269"/>
      <c r="R144" s="269"/>
      <c r="S144" s="269"/>
      <c r="T144" s="27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1" t="s">
        <v>236</v>
      </c>
      <c r="AU144" s="271" t="s">
        <v>90</v>
      </c>
      <c r="AV144" s="14" t="s">
        <v>90</v>
      </c>
      <c r="AW144" s="14" t="s">
        <v>35</v>
      </c>
      <c r="AX144" s="14" t="s">
        <v>79</v>
      </c>
      <c r="AY144" s="271" t="s">
        <v>134</v>
      </c>
    </row>
    <row r="145" s="15" customFormat="1">
      <c r="A145" s="15"/>
      <c r="B145" s="272"/>
      <c r="C145" s="273"/>
      <c r="D145" s="240" t="s">
        <v>236</v>
      </c>
      <c r="E145" s="274" t="s">
        <v>1</v>
      </c>
      <c r="F145" s="275" t="s">
        <v>240</v>
      </c>
      <c r="G145" s="273"/>
      <c r="H145" s="276">
        <v>10</v>
      </c>
      <c r="I145" s="277"/>
      <c r="J145" s="273"/>
      <c r="K145" s="273"/>
      <c r="L145" s="278"/>
      <c r="M145" s="279"/>
      <c r="N145" s="280"/>
      <c r="O145" s="280"/>
      <c r="P145" s="280"/>
      <c r="Q145" s="280"/>
      <c r="R145" s="280"/>
      <c r="S145" s="280"/>
      <c r="T145" s="28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82" t="s">
        <v>236</v>
      </c>
      <c r="AU145" s="282" t="s">
        <v>90</v>
      </c>
      <c r="AV145" s="15" t="s">
        <v>133</v>
      </c>
      <c r="AW145" s="15" t="s">
        <v>35</v>
      </c>
      <c r="AX145" s="15" t="s">
        <v>86</v>
      </c>
      <c r="AY145" s="282" t="s">
        <v>134</v>
      </c>
    </row>
    <row r="146" s="12" customFormat="1" ht="22.8" customHeight="1">
      <c r="A146" s="12"/>
      <c r="B146" s="211"/>
      <c r="C146" s="212"/>
      <c r="D146" s="213" t="s">
        <v>78</v>
      </c>
      <c r="E146" s="225" t="s">
        <v>162</v>
      </c>
      <c r="F146" s="225" t="s">
        <v>217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P147+P166</f>
        <v>0</v>
      </c>
      <c r="Q146" s="219"/>
      <c r="R146" s="220">
        <f>R147+R166</f>
        <v>3.5131729000000007</v>
      </c>
      <c r="S146" s="219"/>
      <c r="T146" s="221">
        <f>T147+T166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86</v>
      </c>
      <c r="AT146" s="223" t="s">
        <v>78</v>
      </c>
      <c r="AU146" s="223" t="s">
        <v>86</v>
      </c>
      <c r="AY146" s="222" t="s">
        <v>134</v>
      </c>
      <c r="BK146" s="224">
        <f>BK147+BK166</f>
        <v>0</v>
      </c>
    </row>
    <row r="147" s="12" customFormat="1" ht="20.88" customHeight="1">
      <c r="A147" s="12"/>
      <c r="B147" s="211"/>
      <c r="C147" s="212"/>
      <c r="D147" s="213" t="s">
        <v>78</v>
      </c>
      <c r="E147" s="225" t="s">
        <v>677</v>
      </c>
      <c r="F147" s="225" t="s">
        <v>678</v>
      </c>
      <c r="G147" s="212"/>
      <c r="H147" s="212"/>
      <c r="I147" s="215"/>
      <c r="J147" s="226">
        <f>BK147</f>
        <v>0</v>
      </c>
      <c r="K147" s="212"/>
      <c r="L147" s="217"/>
      <c r="M147" s="218"/>
      <c r="N147" s="219"/>
      <c r="O147" s="219"/>
      <c r="P147" s="220">
        <f>SUM(P148:P165)</f>
        <v>0</v>
      </c>
      <c r="Q147" s="219"/>
      <c r="R147" s="220">
        <f>SUM(R148:R165)</f>
        <v>0.76590000000000003</v>
      </c>
      <c r="S147" s="219"/>
      <c r="T147" s="221">
        <f>SUM(T148:T165)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2" t="s">
        <v>86</v>
      </c>
      <c r="AT147" s="223" t="s">
        <v>78</v>
      </c>
      <c r="AU147" s="223" t="s">
        <v>90</v>
      </c>
      <c r="AY147" s="222" t="s">
        <v>134</v>
      </c>
      <c r="BK147" s="224">
        <f>SUM(BK148:BK165)</f>
        <v>0</v>
      </c>
    </row>
    <row r="148" s="2" customFormat="1" ht="24.15" customHeight="1">
      <c r="A148" s="39"/>
      <c r="B148" s="40"/>
      <c r="C148" s="227" t="s">
        <v>90</v>
      </c>
      <c r="D148" s="227" t="s">
        <v>137</v>
      </c>
      <c r="E148" s="228" t="s">
        <v>679</v>
      </c>
      <c r="F148" s="229" t="s">
        <v>680</v>
      </c>
      <c r="G148" s="230" t="s">
        <v>220</v>
      </c>
      <c r="H148" s="231">
        <v>18</v>
      </c>
      <c r="I148" s="232"/>
      <c r="J148" s="233">
        <f>ROUND(I148*H148,2)</f>
        <v>0</v>
      </c>
      <c r="K148" s="229" t="s">
        <v>221</v>
      </c>
      <c r="L148" s="45"/>
      <c r="M148" s="234" t="s">
        <v>1</v>
      </c>
      <c r="N148" s="235" t="s">
        <v>45</v>
      </c>
      <c r="O148" s="92"/>
      <c r="P148" s="236">
        <f>O148*H148</f>
        <v>0</v>
      </c>
      <c r="Q148" s="236">
        <v>0.0073499999999999998</v>
      </c>
      <c r="R148" s="236">
        <f>Q148*H148</f>
        <v>0.1323</v>
      </c>
      <c r="S148" s="236">
        <v>0</v>
      </c>
      <c r="T148" s="23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8" t="s">
        <v>133</v>
      </c>
      <c r="AT148" s="238" t="s">
        <v>137</v>
      </c>
      <c r="AU148" s="238" t="s">
        <v>148</v>
      </c>
      <c r="AY148" s="18" t="s">
        <v>134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8" t="s">
        <v>90</v>
      </c>
      <c r="BK148" s="239">
        <f>ROUND(I148*H148,2)</f>
        <v>0</v>
      </c>
      <c r="BL148" s="18" t="s">
        <v>133</v>
      </c>
      <c r="BM148" s="238" t="s">
        <v>681</v>
      </c>
    </row>
    <row r="149" s="2" customFormat="1">
      <c r="A149" s="39"/>
      <c r="B149" s="40"/>
      <c r="C149" s="41"/>
      <c r="D149" s="240" t="s">
        <v>142</v>
      </c>
      <c r="E149" s="41"/>
      <c r="F149" s="241" t="s">
        <v>682</v>
      </c>
      <c r="G149" s="41"/>
      <c r="H149" s="41"/>
      <c r="I149" s="242"/>
      <c r="J149" s="41"/>
      <c r="K149" s="41"/>
      <c r="L149" s="45"/>
      <c r="M149" s="243"/>
      <c r="N149" s="244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142</v>
      </c>
      <c r="AU149" s="18" t="s">
        <v>148</v>
      </c>
    </row>
    <row r="150" s="2" customFormat="1">
      <c r="A150" s="39"/>
      <c r="B150" s="40"/>
      <c r="C150" s="41"/>
      <c r="D150" s="249" t="s">
        <v>224</v>
      </c>
      <c r="E150" s="41"/>
      <c r="F150" s="250" t="s">
        <v>683</v>
      </c>
      <c r="G150" s="41"/>
      <c r="H150" s="41"/>
      <c r="I150" s="242"/>
      <c r="J150" s="41"/>
      <c r="K150" s="41"/>
      <c r="L150" s="45"/>
      <c r="M150" s="243"/>
      <c r="N150" s="244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224</v>
      </c>
      <c r="AU150" s="18" t="s">
        <v>148</v>
      </c>
    </row>
    <row r="151" s="13" customFormat="1">
      <c r="A151" s="13"/>
      <c r="B151" s="251"/>
      <c r="C151" s="252"/>
      <c r="D151" s="240" t="s">
        <v>236</v>
      </c>
      <c r="E151" s="253" t="s">
        <v>1</v>
      </c>
      <c r="F151" s="254" t="s">
        <v>684</v>
      </c>
      <c r="G151" s="252"/>
      <c r="H151" s="253" t="s">
        <v>1</v>
      </c>
      <c r="I151" s="255"/>
      <c r="J151" s="252"/>
      <c r="K151" s="252"/>
      <c r="L151" s="256"/>
      <c r="M151" s="257"/>
      <c r="N151" s="258"/>
      <c r="O151" s="258"/>
      <c r="P151" s="258"/>
      <c r="Q151" s="258"/>
      <c r="R151" s="258"/>
      <c r="S151" s="258"/>
      <c r="T151" s="25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0" t="s">
        <v>236</v>
      </c>
      <c r="AU151" s="260" t="s">
        <v>148</v>
      </c>
      <c r="AV151" s="13" t="s">
        <v>86</v>
      </c>
      <c r="AW151" s="13" t="s">
        <v>35</v>
      </c>
      <c r="AX151" s="13" t="s">
        <v>79</v>
      </c>
      <c r="AY151" s="260" t="s">
        <v>134</v>
      </c>
    </row>
    <row r="152" s="13" customFormat="1">
      <c r="A152" s="13"/>
      <c r="B152" s="251"/>
      <c r="C152" s="252"/>
      <c r="D152" s="240" t="s">
        <v>236</v>
      </c>
      <c r="E152" s="253" t="s">
        <v>1</v>
      </c>
      <c r="F152" s="254" t="s">
        <v>349</v>
      </c>
      <c r="G152" s="252"/>
      <c r="H152" s="253" t="s">
        <v>1</v>
      </c>
      <c r="I152" s="255"/>
      <c r="J152" s="252"/>
      <c r="K152" s="252"/>
      <c r="L152" s="256"/>
      <c r="M152" s="257"/>
      <c r="N152" s="258"/>
      <c r="O152" s="258"/>
      <c r="P152" s="258"/>
      <c r="Q152" s="258"/>
      <c r="R152" s="258"/>
      <c r="S152" s="258"/>
      <c r="T152" s="25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0" t="s">
        <v>236</v>
      </c>
      <c r="AU152" s="260" t="s">
        <v>148</v>
      </c>
      <c r="AV152" s="13" t="s">
        <v>86</v>
      </c>
      <c r="AW152" s="13" t="s">
        <v>35</v>
      </c>
      <c r="AX152" s="13" t="s">
        <v>79</v>
      </c>
      <c r="AY152" s="260" t="s">
        <v>134</v>
      </c>
    </row>
    <row r="153" s="14" customFormat="1">
      <c r="A153" s="14"/>
      <c r="B153" s="261"/>
      <c r="C153" s="262"/>
      <c r="D153" s="240" t="s">
        <v>236</v>
      </c>
      <c r="E153" s="263" t="s">
        <v>1</v>
      </c>
      <c r="F153" s="264" t="s">
        <v>350</v>
      </c>
      <c r="G153" s="262"/>
      <c r="H153" s="265">
        <v>18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1" t="s">
        <v>236</v>
      </c>
      <c r="AU153" s="271" t="s">
        <v>148</v>
      </c>
      <c r="AV153" s="14" t="s">
        <v>90</v>
      </c>
      <c r="AW153" s="14" t="s">
        <v>35</v>
      </c>
      <c r="AX153" s="14" t="s">
        <v>79</v>
      </c>
      <c r="AY153" s="271" t="s">
        <v>134</v>
      </c>
    </row>
    <row r="154" s="15" customFormat="1">
      <c r="A154" s="15"/>
      <c r="B154" s="272"/>
      <c r="C154" s="273"/>
      <c r="D154" s="240" t="s">
        <v>236</v>
      </c>
      <c r="E154" s="274" t="s">
        <v>1</v>
      </c>
      <c r="F154" s="275" t="s">
        <v>240</v>
      </c>
      <c r="G154" s="273"/>
      <c r="H154" s="276">
        <v>18</v>
      </c>
      <c r="I154" s="277"/>
      <c r="J154" s="273"/>
      <c r="K154" s="273"/>
      <c r="L154" s="278"/>
      <c r="M154" s="279"/>
      <c r="N154" s="280"/>
      <c r="O154" s="280"/>
      <c r="P154" s="280"/>
      <c r="Q154" s="280"/>
      <c r="R154" s="280"/>
      <c r="S154" s="280"/>
      <c r="T154" s="28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82" t="s">
        <v>236</v>
      </c>
      <c r="AU154" s="282" t="s">
        <v>148</v>
      </c>
      <c r="AV154" s="15" t="s">
        <v>133</v>
      </c>
      <c r="AW154" s="15" t="s">
        <v>35</v>
      </c>
      <c r="AX154" s="15" t="s">
        <v>86</v>
      </c>
      <c r="AY154" s="282" t="s">
        <v>134</v>
      </c>
    </row>
    <row r="155" s="2" customFormat="1" ht="24.15" customHeight="1">
      <c r="A155" s="39"/>
      <c r="B155" s="40"/>
      <c r="C155" s="227" t="s">
        <v>148</v>
      </c>
      <c r="D155" s="227" t="s">
        <v>137</v>
      </c>
      <c r="E155" s="228" t="s">
        <v>685</v>
      </c>
      <c r="F155" s="229" t="s">
        <v>686</v>
      </c>
      <c r="G155" s="230" t="s">
        <v>220</v>
      </c>
      <c r="H155" s="231">
        <v>18</v>
      </c>
      <c r="I155" s="232"/>
      <c r="J155" s="233">
        <f>ROUND(I155*H155,2)</f>
        <v>0</v>
      </c>
      <c r="K155" s="229" t="s">
        <v>221</v>
      </c>
      <c r="L155" s="45"/>
      <c r="M155" s="234" t="s">
        <v>1</v>
      </c>
      <c r="N155" s="235" t="s">
        <v>45</v>
      </c>
      <c r="O155" s="92"/>
      <c r="P155" s="236">
        <f>O155*H155</f>
        <v>0</v>
      </c>
      <c r="Q155" s="236">
        <v>0.015400000000000001</v>
      </c>
      <c r="R155" s="236">
        <f>Q155*H155</f>
        <v>0.2772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133</v>
      </c>
      <c r="AT155" s="238" t="s">
        <v>137</v>
      </c>
      <c r="AU155" s="238" t="s">
        <v>148</v>
      </c>
      <c r="AY155" s="18" t="s">
        <v>134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90</v>
      </c>
      <c r="BK155" s="239">
        <f>ROUND(I155*H155,2)</f>
        <v>0</v>
      </c>
      <c r="BL155" s="18" t="s">
        <v>133</v>
      </c>
      <c r="BM155" s="238" t="s">
        <v>687</v>
      </c>
    </row>
    <row r="156" s="2" customFormat="1">
      <c r="A156" s="39"/>
      <c r="B156" s="40"/>
      <c r="C156" s="41"/>
      <c r="D156" s="240" t="s">
        <v>142</v>
      </c>
      <c r="E156" s="41"/>
      <c r="F156" s="241" t="s">
        <v>688</v>
      </c>
      <c r="G156" s="41"/>
      <c r="H156" s="41"/>
      <c r="I156" s="242"/>
      <c r="J156" s="41"/>
      <c r="K156" s="41"/>
      <c r="L156" s="45"/>
      <c r="M156" s="243"/>
      <c r="N156" s="244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142</v>
      </c>
      <c r="AU156" s="18" t="s">
        <v>148</v>
      </c>
    </row>
    <row r="157" s="2" customFormat="1">
      <c r="A157" s="39"/>
      <c r="B157" s="40"/>
      <c r="C157" s="41"/>
      <c r="D157" s="249" t="s">
        <v>224</v>
      </c>
      <c r="E157" s="41"/>
      <c r="F157" s="250" t="s">
        <v>689</v>
      </c>
      <c r="G157" s="41"/>
      <c r="H157" s="41"/>
      <c r="I157" s="242"/>
      <c r="J157" s="41"/>
      <c r="K157" s="41"/>
      <c r="L157" s="45"/>
      <c r="M157" s="243"/>
      <c r="N157" s="244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224</v>
      </c>
      <c r="AU157" s="18" t="s">
        <v>148</v>
      </c>
    </row>
    <row r="158" s="2" customFormat="1" ht="24.15" customHeight="1">
      <c r="A158" s="39"/>
      <c r="B158" s="40"/>
      <c r="C158" s="227" t="s">
        <v>133</v>
      </c>
      <c r="D158" s="227" t="s">
        <v>137</v>
      </c>
      <c r="E158" s="228" t="s">
        <v>690</v>
      </c>
      <c r="F158" s="229" t="s">
        <v>691</v>
      </c>
      <c r="G158" s="230" t="s">
        <v>220</v>
      </c>
      <c r="H158" s="231">
        <v>36</v>
      </c>
      <c r="I158" s="232"/>
      <c r="J158" s="233">
        <f>ROUND(I158*H158,2)</f>
        <v>0</v>
      </c>
      <c r="K158" s="229" t="s">
        <v>221</v>
      </c>
      <c r="L158" s="45"/>
      <c r="M158" s="234" t="s">
        <v>1</v>
      </c>
      <c r="N158" s="235" t="s">
        <v>45</v>
      </c>
      <c r="O158" s="92"/>
      <c r="P158" s="236">
        <f>O158*H158</f>
        <v>0</v>
      </c>
      <c r="Q158" s="236">
        <v>0.0079000000000000008</v>
      </c>
      <c r="R158" s="236">
        <f>Q158*H158</f>
        <v>0.28440000000000004</v>
      </c>
      <c r="S158" s="236">
        <v>0</v>
      </c>
      <c r="T158" s="23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8" t="s">
        <v>133</v>
      </c>
      <c r="AT158" s="238" t="s">
        <v>137</v>
      </c>
      <c r="AU158" s="238" t="s">
        <v>148</v>
      </c>
      <c r="AY158" s="18" t="s">
        <v>134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8" t="s">
        <v>90</v>
      </c>
      <c r="BK158" s="239">
        <f>ROUND(I158*H158,2)</f>
        <v>0</v>
      </c>
      <c r="BL158" s="18" t="s">
        <v>133</v>
      </c>
      <c r="BM158" s="238" t="s">
        <v>692</v>
      </c>
    </row>
    <row r="159" s="2" customFormat="1">
      <c r="A159" s="39"/>
      <c r="B159" s="40"/>
      <c r="C159" s="41"/>
      <c r="D159" s="240" t="s">
        <v>142</v>
      </c>
      <c r="E159" s="41"/>
      <c r="F159" s="241" t="s">
        <v>693</v>
      </c>
      <c r="G159" s="41"/>
      <c r="H159" s="41"/>
      <c r="I159" s="242"/>
      <c r="J159" s="41"/>
      <c r="K159" s="41"/>
      <c r="L159" s="45"/>
      <c r="M159" s="243"/>
      <c r="N159" s="244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142</v>
      </c>
      <c r="AU159" s="18" t="s">
        <v>148</v>
      </c>
    </row>
    <row r="160" s="2" customFormat="1">
      <c r="A160" s="39"/>
      <c r="B160" s="40"/>
      <c r="C160" s="41"/>
      <c r="D160" s="249" t="s">
        <v>224</v>
      </c>
      <c r="E160" s="41"/>
      <c r="F160" s="250" t="s">
        <v>694</v>
      </c>
      <c r="G160" s="41"/>
      <c r="H160" s="41"/>
      <c r="I160" s="242"/>
      <c r="J160" s="41"/>
      <c r="K160" s="41"/>
      <c r="L160" s="45"/>
      <c r="M160" s="243"/>
      <c r="N160" s="244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224</v>
      </c>
      <c r="AU160" s="18" t="s">
        <v>148</v>
      </c>
    </row>
    <row r="161" s="14" customFormat="1">
      <c r="A161" s="14"/>
      <c r="B161" s="261"/>
      <c r="C161" s="262"/>
      <c r="D161" s="240" t="s">
        <v>236</v>
      </c>
      <c r="E161" s="263" t="s">
        <v>1</v>
      </c>
      <c r="F161" s="264" t="s">
        <v>695</v>
      </c>
      <c r="G161" s="262"/>
      <c r="H161" s="265">
        <v>36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1" t="s">
        <v>236</v>
      </c>
      <c r="AU161" s="271" t="s">
        <v>148</v>
      </c>
      <c r="AV161" s="14" t="s">
        <v>90</v>
      </c>
      <c r="AW161" s="14" t="s">
        <v>35</v>
      </c>
      <c r="AX161" s="14" t="s">
        <v>79</v>
      </c>
      <c r="AY161" s="271" t="s">
        <v>134</v>
      </c>
    </row>
    <row r="162" s="15" customFormat="1">
      <c r="A162" s="15"/>
      <c r="B162" s="272"/>
      <c r="C162" s="273"/>
      <c r="D162" s="240" t="s">
        <v>236</v>
      </c>
      <c r="E162" s="274" t="s">
        <v>1</v>
      </c>
      <c r="F162" s="275" t="s">
        <v>240</v>
      </c>
      <c r="G162" s="273"/>
      <c r="H162" s="276">
        <v>36</v>
      </c>
      <c r="I162" s="277"/>
      <c r="J162" s="273"/>
      <c r="K162" s="273"/>
      <c r="L162" s="278"/>
      <c r="M162" s="279"/>
      <c r="N162" s="280"/>
      <c r="O162" s="280"/>
      <c r="P162" s="280"/>
      <c r="Q162" s="280"/>
      <c r="R162" s="280"/>
      <c r="S162" s="280"/>
      <c r="T162" s="28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82" t="s">
        <v>236</v>
      </c>
      <c r="AU162" s="282" t="s">
        <v>148</v>
      </c>
      <c r="AV162" s="15" t="s">
        <v>133</v>
      </c>
      <c r="AW162" s="15" t="s">
        <v>35</v>
      </c>
      <c r="AX162" s="15" t="s">
        <v>86</v>
      </c>
      <c r="AY162" s="282" t="s">
        <v>134</v>
      </c>
    </row>
    <row r="163" s="2" customFormat="1" ht="16.5" customHeight="1">
      <c r="A163" s="39"/>
      <c r="B163" s="40"/>
      <c r="C163" s="227" t="s">
        <v>157</v>
      </c>
      <c r="D163" s="227" t="s">
        <v>137</v>
      </c>
      <c r="E163" s="228" t="s">
        <v>696</v>
      </c>
      <c r="F163" s="229" t="s">
        <v>697</v>
      </c>
      <c r="G163" s="230" t="s">
        <v>220</v>
      </c>
      <c r="H163" s="231">
        <v>18</v>
      </c>
      <c r="I163" s="232"/>
      <c r="J163" s="233">
        <f>ROUND(I163*H163,2)</f>
        <v>0</v>
      </c>
      <c r="K163" s="229" t="s">
        <v>221</v>
      </c>
      <c r="L163" s="45"/>
      <c r="M163" s="234" t="s">
        <v>1</v>
      </c>
      <c r="N163" s="235" t="s">
        <v>45</v>
      </c>
      <c r="O163" s="92"/>
      <c r="P163" s="236">
        <f>O163*H163</f>
        <v>0</v>
      </c>
      <c r="Q163" s="236">
        <v>0.0040000000000000001</v>
      </c>
      <c r="R163" s="236">
        <f>Q163*H163</f>
        <v>0.072000000000000008</v>
      </c>
      <c r="S163" s="236">
        <v>0</v>
      </c>
      <c r="T163" s="23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8" t="s">
        <v>133</v>
      </c>
      <c r="AT163" s="238" t="s">
        <v>137</v>
      </c>
      <c r="AU163" s="238" t="s">
        <v>148</v>
      </c>
      <c r="AY163" s="18" t="s">
        <v>134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8" t="s">
        <v>90</v>
      </c>
      <c r="BK163" s="239">
        <f>ROUND(I163*H163,2)</f>
        <v>0</v>
      </c>
      <c r="BL163" s="18" t="s">
        <v>133</v>
      </c>
      <c r="BM163" s="238" t="s">
        <v>698</v>
      </c>
    </row>
    <row r="164" s="2" customFormat="1">
      <c r="A164" s="39"/>
      <c r="B164" s="40"/>
      <c r="C164" s="41"/>
      <c r="D164" s="240" t="s">
        <v>142</v>
      </c>
      <c r="E164" s="41"/>
      <c r="F164" s="241" t="s">
        <v>699</v>
      </c>
      <c r="G164" s="41"/>
      <c r="H164" s="41"/>
      <c r="I164" s="242"/>
      <c r="J164" s="41"/>
      <c r="K164" s="41"/>
      <c r="L164" s="45"/>
      <c r="M164" s="243"/>
      <c r="N164" s="244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142</v>
      </c>
      <c r="AU164" s="18" t="s">
        <v>148</v>
      </c>
    </row>
    <row r="165" s="2" customFormat="1">
      <c r="A165" s="39"/>
      <c r="B165" s="40"/>
      <c r="C165" s="41"/>
      <c r="D165" s="249" t="s">
        <v>224</v>
      </c>
      <c r="E165" s="41"/>
      <c r="F165" s="250" t="s">
        <v>700</v>
      </c>
      <c r="G165" s="41"/>
      <c r="H165" s="41"/>
      <c r="I165" s="242"/>
      <c r="J165" s="41"/>
      <c r="K165" s="41"/>
      <c r="L165" s="45"/>
      <c r="M165" s="243"/>
      <c r="N165" s="244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224</v>
      </c>
      <c r="AU165" s="18" t="s">
        <v>148</v>
      </c>
    </row>
    <row r="166" s="12" customFormat="1" ht="20.88" customHeight="1">
      <c r="A166" s="12"/>
      <c r="B166" s="211"/>
      <c r="C166" s="212"/>
      <c r="D166" s="213" t="s">
        <v>78</v>
      </c>
      <c r="E166" s="225" t="s">
        <v>701</v>
      </c>
      <c r="F166" s="225" t="s">
        <v>702</v>
      </c>
      <c r="G166" s="212"/>
      <c r="H166" s="212"/>
      <c r="I166" s="215"/>
      <c r="J166" s="226">
        <f>BK166</f>
        <v>0</v>
      </c>
      <c r="K166" s="212"/>
      <c r="L166" s="217"/>
      <c r="M166" s="218"/>
      <c r="N166" s="219"/>
      <c r="O166" s="219"/>
      <c r="P166" s="220">
        <f>SUM(P167:P203)</f>
        <v>0</v>
      </c>
      <c r="Q166" s="219"/>
      <c r="R166" s="220">
        <f>SUM(R167:R203)</f>
        <v>2.7472729000000005</v>
      </c>
      <c r="S166" s="219"/>
      <c r="T166" s="221">
        <f>SUM(T167:T203)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2" t="s">
        <v>86</v>
      </c>
      <c r="AT166" s="223" t="s">
        <v>78</v>
      </c>
      <c r="AU166" s="223" t="s">
        <v>90</v>
      </c>
      <c r="AY166" s="222" t="s">
        <v>134</v>
      </c>
      <c r="BK166" s="224">
        <f>SUM(BK167:BK203)</f>
        <v>0</v>
      </c>
    </row>
    <row r="167" s="2" customFormat="1" ht="24.15" customHeight="1">
      <c r="A167" s="39"/>
      <c r="B167" s="40"/>
      <c r="C167" s="227" t="s">
        <v>162</v>
      </c>
      <c r="D167" s="227" t="s">
        <v>137</v>
      </c>
      <c r="E167" s="228" t="s">
        <v>703</v>
      </c>
      <c r="F167" s="229" t="s">
        <v>704</v>
      </c>
      <c r="G167" s="230" t="s">
        <v>220</v>
      </c>
      <c r="H167" s="231">
        <v>46.700000000000003</v>
      </c>
      <c r="I167" s="232"/>
      <c r="J167" s="233">
        <f>ROUND(I167*H167,2)</f>
        <v>0</v>
      </c>
      <c r="K167" s="229" t="s">
        <v>221</v>
      </c>
      <c r="L167" s="45"/>
      <c r="M167" s="234" t="s">
        <v>1</v>
      </c>
      <c r="N167" s="235" t="s">
        <v>45</v>
      </c>
      <c r="O167" s="92"/>
      <c r="P167" s="236">
        <f>O167*H167</f>
        <v>0</v>
      </c>
      <c r="Q167" s="236">
        <v>0.0073499999999999998</v>
      </c>
      <c r="R167" s="236">
        <f>Q167*H167</f>
        <v>0.34324500000000002</v>
      </c>
      <c r="S167" s="236">
        <v>0</v>
      </c>
      <c r="T167" s="237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8" t="s">
        <v>133</v>
      </c>
      <c r="AT167" s="238" t="s">
        <v>137</v>
      </c>
      <c r="AU167" s="238" t="s">
        <v>148</v>
      </c>
      <c r="AY167" s="18" t="s">
        <v>134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8" t="s">
        <v>90</v>
      </c>
      <c r="BK167" s="239">
        <f>ROUND(I167*H167,2)</f>
        <v>0</v>
      </c>
      <c r="BL167" s="18" t="s">
        <v>133</v>
      </c>
      <c r="BM167" s="238" t="s">
        <v>705</v>
      </c>
    </row>
    <row r="168" s="2" customFormat="1">
      <c r="A168" s="39"/>
      <c r="B168" s="40"/>
      <c r="C168" s="41"/>
      <c r="D168" s="240" t="s">
        <v>142</v>
      </c>
      <c r="E168" s="41"/>
      <c r="F168" s="241" t="s">
        <v>706</v>
      </c>
      <c r="G168" s="41"/>
      <c r="H168" s="41"/>
      <c r="I168" s="242"/>
      <c r="J168" s="41"/>
      <c r="K168" s="41"/>
      <c r="L168" s="45"/>
      <c r="M168" s="243"/>
      <c r="N168" s="244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142</v>
      </c>
      <c r="AU168" s="18" t="s">
        <v>148</v>
      </c>
    </row>
    <row r="169" s="2" customFormat="1">
      <c r="A169" s="39"/>
      <c r="B169" s="40"/>
      <c r="C169" s="41"/>
      <c r="D169" s="249" t="s">
        <v>224</v>
      </c>
      <c r="E169" s="41"/>
      <c r="F169" s="250" t="s">
        <v>707</v>
      </c>
      <c r="G169" s="41"/>
      <c r="H169" s="41"/>
      <c r="I169" s="242"/>
      <c r="J169" s="41"/>
      <c r="K169" s="41"/>
      <c r="L169" s="45"/>
      <c r="M169" s="243"/>
      <c r="N169" s="244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224</v>
      </c>
      <c r="AU169" s="18" t="s">
        <v>148</v>
      </c>
    </row>
    <row r="170" s="13" customFormat="1">
      <c r="A170" s="13"/>
      <c r="B170" s="251"/>
      <c r="C170" s="252"/>
      <c r="D170" s="240" t="s">
        <v>236</v>
      </c>
      <c r="E170" s="253" t="s">
        <v>1</v>
      </c>
      <c r="F170" s="254" t="s">
        <v>684</v>
      </c>
      <c r="G170" s="252"/>
      <c r="H170" s="253" t="s">
        <v>1</v>
      </c>
      <c r="I170" s="255"/>
      <c r="J170" s="252"/>
      <c r="K170" s="252"/>
      <c r="L170" s="256"/>
      <c r="M170" s="257"/>
      <c r="N170" s="258"/>
      <c r="O170" s="258"/>
      <c r="P170" s="258"/>
      <c r="Q170" s="258"/>
      <c r="R170" s="258"/>
      <c r="S170" s="258"/>
      <c r="T170" s="25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0" t="s">
        <v>236</v>
      </c>
      <c r="AU170" s="260" t="s">
        <v>148</v>
      </c>
      <c r="AV170" s="13" t="s">
        <v>86</v>
      </c>
      <c r="AW170" s="13" t="s">
        <v>35</v>
      </c>
      <c r="AX170" s="13" t="s">
        <v>79</v>
      </c>
      <c r="AY170" s="260" t="s">
        <v>134</v>
      </c>
    </row>
    <row r="171" s="13" customFormat="1">
      <c r="A171" s="13"/>
      <c r="B171" s="251"/>
      <c r="C171" s="252"/>
      <c r="D171" s="240" t="s">
        <v>236</v>
      </c>
      <c r="E171" s="253" t="s">
        <v>1</v>
      </c>
      <c r="F171" s="254" t="s">
        <v>661</v>
      </c>
      <c r="G171" s="252"/>
      <c r="H171" s="253" t="s">
        <v>1</v>
      </c>
      <c r="I171" s="255"/>
      <c r="J171" s="252"/>
      <c r="K171" s="252"/>
      <c r="L171" s="256"/>
      <c r="M171" s="257"/>
      <c r="N171" s="258"/>
      <c r="O171" s="258"/>
      <c r="P171" s="258"/>
      <c r="Q171" s="258"/>
      <c r="R171" s="258"/>
      <c r="S171" s="258"/>
      <c r="T171" s="25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0" t="s">
        <v>236</v>
      </c>
      <c r="AU171" s="260" t="s">
        <v>148</v>
      </c>
      <c r="AV171" s="13" t="s">
        <v>86</v>
      </c>
      <c r="AW171" s="13" t="s">
        <v>35</v>
      </c>
      <c r="AX171" s="13" t="s">
        <v>79</v>
      </c>
      <c r="AY171" s="260" t="s">
        <v>134</v>
      </c>
    </row>
    <row r="172" s="14" customFormat="1">
      <c r="A172" s="14"/>
      <c r="B172" s="261"/>
      <c r="C172" s="262"/>
      <c r="D172" s="240" t="s">
        <v>236</v>
      </c>
      <c r="E172" s="263" t="s">
        <v>1</v>
      </c>
      <c r="F172" s="264" t="s">
        <v>335</v>
      </c>
      <c r="G172" s="262"/>
      <c r="H172" s="265">
        <v>28</v>
      </c>
      <c r="I172" s="266"/>
      <c r="J172" s="262"/>
      <c r="K172" s="262"/>
      <c r="L172" s="267"/>
      <c r="M172" s="268"/>
      <c r="N172" s="269"/>
      <c r="O172" s="269"/>
      <c r="P172" s="269"/>
      <c r="Q172" s="269"/>
      <c r="R172" s="269"/>
      <c r="S172" s="269"/>
      <c r="T172" s="27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1" t="s">
        <v>236</v>
      </c>
      <c r="AU172" s="271" t="s">
        <v>148</v>
      </c>
      <c r="AV172" s="14" t="s">
        <v>90</v>
      </c>
      <c r="AW172" s="14" t="s">
        <v>35</v>
      </c>
      <c r="AX172" s="14" t="s">
        <v>79</v>
      </c>
      <c r="AY172" s="271" t="s">
        <v>134</v>
      </c>
    </row>
    <row r="173" s="14" customFormat="1">
      <c r="A173" s="14"/>
      <c r="B173" s="261"/>
      <c r="C173" s="262"/>
      <c r="D173" s="240" t="s">
        <v>236</v>
      </c>
      <c r="E173" s="263" t="s">
        <v>1</v>
      </c>
      <c r="F173" s="264" t="s">
        <v>336</v>
      </c>
      <c r="G173" s="262"/>
      <c r="H173" s="265">
        <v>18.699999999999999</v>
      </c>
      <c r="I173" s="266"/>
      <c r="J173" s="262"/>
      <c r="K173" s="262"/>
      <c r="L173" s="267"/>
      <c r="M173" s="268"/>
      <c r="N173" s="269"/>
      <c r="O173" s="269"/>
      <c r="P173" s="269"/>
      <c r="Q173" s="269"/>
      <c r="R173" s="269"/>
      <c r="S173" s="269"/>
      <c r="T173" s="27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71" t="s">
        <v>236</v>
      </c>
      <c r="AU173" s="271" t="s">
        <v>148</v>
      </c>
      <c r="AV173" s="14" t="s">
        <v>90</v>
      </c>
      <c r="AW173" s="14" t="s">
        <v>35</v>
      </c>
      <c r="AX173" s="14" t="s">
        <v>79</v>
      </c>
      <c r="AY173" s="271" t="s">
        <v>134</v>
      </c>
    </row>
    <row r="174" s="15" customFormat="1">
      <c r="A174" s="15"/>
      <c r="B174" s="272"/>
      <c r="C174" s="273"/>
      <c r="D174" s="240" t="s">
        <v>236</v>
      </c>
      <c r="E174" s="274" t="s">
        <v>1</v>
      </c>
      <c r="F174" s="275" t="s">
        <v>240</v>
      </c>
      <c r="G174" s="273"/>
      <c r="H174" s="276">
        <v>46.700000000000003</v>
      </c>
      <c r="I174" s="277"/>
      <c r="J174" s="273"/>
      <c r="K174" s="273"/>
      <c r="L174" s="278"/>
      <c r="M174" s="279"/>
      <c r="N174" s="280"/>
      <c r="O174" s="280"/>
      <c r="P174" s="280"/>
      <c r="Q174" s="280"/>
      <c r="R174" s="280"/>
      <c r="S174" s="280"/>
      <c r="T174" s="28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82" t="s">
        <v>236</v>
      </c>
      <c r="AU174" s="282" t="s">
        <v>148</v>
      </c>
      <c r="AV174" s="15" t="s">
        <v>133</v>
      </c>
      <c r="AW174" s="15" t="s">
        <v>35</v>
      </c>
      <c r="AX174" s="15" t="s">
        <v>86</v>
      </c>
      <c r="AY174" s="282" t="s">
        <v>134</v>
      </c>
    </row>
    <row r="175" s="2" customFormat="1" ht="24.15" customHeight="1">
      <c r="A175" s="39"/>
      <c r="B175" s="40"/>
      <c r="C175" s="227" t="s">
        <v>167</v>
      </c>
      <c r="D175" s="227" t="s">
        <v>137</v>
      </c>
      <c r="E175" s="228" t="s">
        <v>708</v>
      </c>
      <c r="F175" s="229" t="s">
        <v>709</v>
      </c>
      <c r="G175" s="230" t="s">
        <v>220</v>
      </c>
      <c r="H175" s="231">
        <v>46.700000000000003</v>
      </c>
      <c r="I175" s="232"/>
      <c r="J175" s="233">
        <f>ROUND(I175*H175,2)</f>
        <v>0</v>
      </c>
      <c r="K175" s="229" t="s">
        <v>221</v>
      </c>
      <c r="L175" s="45"/>
      <c r="M175" s="234" t="s">
        <v>1</v>
      </c>
      <c r="N175" s="235" t="s">
        <v>45</v>
      </c>
      <c r="O175" s="92"/>
      <c r="P175" s="236">
        <f>O175*H175</f>
        <v>0</v>
      </c>
      <c r="Q175" s="236">
        <v>0.023099999999999999</v>
      </c>
      <c r="R175" s="236">
        <f>Q175*H175</f>
        <v>1.07877</v>
      </c>
      <c r="S175" s="236">
        <v>0</v>
      </c>
      <c r="T175" s="23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8" t="s">
        <v>133</v>
      </c>
      <c r="AT175" s="238" t="s">
        <v>137</v>
      </c>
      <c r="AU175" s="238" t="s">
        <v>148</v>
      </c>
      <c r="AY175" s="18" t="s">
        <v>134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8" t="s">
        <v>90</v>
      </c>
      <c r="BK175" s="239">
        <f>ROUND(I175*H175,2)</f>
        <v>0</v>
      </c>
      <c r="BL175" s="18" t="s">
        <v>133</v>
      </c>
      <c r="BM175" s="238" t="s">
        <v>710</v>
      </c>
    </row>
    <row r="176" s="2" customFormat="1">
      <c r="A176" s="39"/>
      <c r="B176" s="40"/>
      <c r="C176" s="41"/>
      <c r="D176" s="240" t="s">
        <v>142</v>
      </c>
      <c r="E176" s="41"/>
      <c r="F176" s="241" t="s">
        <v>711</v>
      </c>
      <c r="G176" s="41"/>
      <c r="H176" s="41"/>
      <c r="I176" s="242"/>
      <c r="J176" s="41"/>
      <c r="K176" s="41"/>
      <c r="L176" s="45"/>
      <c r="M176" s="243"/>
      <c r="N176" s="244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142</v>
      </c>
      <c r="AU176" s="18" t="s">
        <v>148</v>
      </c>
    </row>
    <row r="177" s="2" customFormat="1">
      <c r="A177" s="39"/>
      <c r="B177" s="40"/>
      <c r="C177" s="41"/>
      <c r="D177" s="249" t="s">
        <v>224</v>
      </c>
      <c r="E177" s="41"/>
      <c r="F177" s="250" t="s">
        <v>712</v>
      </c>
      <c r="G177" s="41"/>
      <c r="H177" s="41"/>
      <c r="I177" s="242"/>
      <c r="J177" s="41"/>
      <c r="K177" s="41"/>
      <c r="L177" s="45"/>
      <c r="M177" s="243"/>
      <c r="N177" s="244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224</v>
      </c>
      <c r="AU177" s="18" t="s">
        <v>148</v>
      </c>
    </row>
    <row r="178" s="2" customFormat="1" ht="24.15" customHeight="1">
      <c r="A178" s="39"/>
      <c r="B178" s="40"/>
      <c r="C178" s="227" t="s">
        <v>172</v>
      </c>
      <c r="D178" s="227" t="s">
        <v>137</v>
      </c>
      <c r="E178" s="228" t="s">
        <v>713</v>
      </c>
      <c r="F178" s="229" t="s">
        <v>714</v>
      </c>
      <c r="G178" s="230" t="s">
        <v>220</v>
      </c>
      <c r="H178" s="231">
        <v>46.700000000000003</v>
      </c>
      <c r="I178" s="232"/>
      <c r="J178" s="233">
        <f>ROUND(I178*H178,2)</f>
        <v>0</v>
      </c>
      <c r="K178" s="229" t="s">
        <v>221</v>
      </c>
      <c r="L178" s="45"/>
      <c r="M178" s="234" t="s">
        <v>1</v>
      </c>
      <c r="N178" s="235" t="s">
        <v>45</v>
      </c>
      <c r="O178" s="92"/>
      <c r="P178" s="236">
        <f>O178*H178</f>
        <v>0</v>
      </c>
      <c r="Q178" s="236">
        <v>0.0079000000000000008</v>
      </c>
      <c r="R178" s="236">
        <f>Q178*H178</f>
        <v>0.36893000000000004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133</v>
      </c>
      <c r="AT178" s="238" t="s">
        <v>137</v>
      </c>
      <c r="AU178" s="238" t="s">
        <v>148</v>
      </c>
      <c r="AY178" s="18" t="s">
        <v>134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90</v>
      </c>
      <c r="BK178" s="239">
        <f>ROUND(I178*H178,2)</f>
        <v>0</v>
      </c>
      <c r="BL178" s="18" t="s">
        <v>133</v>
      </c>
      <c r="BM178" s="238" t="s">
        <v>715</v>
      </c>
    </row>
    <row r="179" s="2" customFormat="1">
      <c r="A179" s="39"/>
      <c r="B179" s="40"/>
      <c r="C179" s="41"/>
      <c r="D179" s="240" t="s">
        <v>142</v>
      </c>
      <c r="E179" s="41"/>
      <c r="F179" s="241" t="s">
        <v>716</v>
      </c>
      <c r="G179" s="41"/>
      <c r="H179" s="41"/>
      <c r="I179" s="242"/>
      <c r="J179" s="41"/>
      <c r="K179" s="41"/>
      <c r="L179" s="45"/>
      <c r="M179" s="243"/>
      <c r="N179" s="244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142</v>
      </c>
      <c r="AU179" s="18" t="s">
        <v>148</v>
      </c>
    </row>
    <row r="180" s="2" customFormat="1">
      <c r="A180" s="39"/>
      <c r="B180" s="40"/>
      <c r="C180" s="41"/>
      <c r="D180" s="249" t="s">
        <v>224</v>
      </c>
      <c r="E180" s="41"/>
      <c r="F180" s="250" t="s">
        <v>717</v>
      </c>
      <c r="G180" s="41"/>
      <c r="H180" s="41"/>
      <c r="I180" s="242"/>
      <c r="J180" s="41"/>
      <c r="K180" s="41"/>
      <c r="L180" s="45"/>
      <c r="M180" s="243"/>
      <c r="N180" s="244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224</v>
      </c>
      <c r="AU180" s="18" t="s">
        <v>148</v>
      </c>
    </row>
    <row r="181" s="2" customFormat="1" ht="16.5" customHeight="1">
      <c r="A181" s="39"/>
      <c r="B181" s="40"/>
      <c r="C181" s="227" t="s">
        <v>177</v>
      </c>
      <c r="D181" s="227" t="s">
        <v>137</v>
      </c>
      <c r="E181" s="228" t="s">
        <v>718</v>
      </c>
      <c r="F181" s="229" t="s">
        <v>719</v>
      </c>
      <c r="G181" s="230" t="s">
        <v>220</v>
      </c>
      <c r="H181" s="231">
        <v>46.700000000000003</v>
      </c>
      <c r="I181" s="232"/>
      <c r="J181" s="233">
        <f>ROUND(I181*H181,2)</f>
        <v>0</v>
      </c>
      <c r="K181" s="229" t="s">
        <v>221</v>
      </c>
      <c r="L181" s="45"/>
      <c r="M181" s="234" t="s">
        <v>1</v>
      </c>
      <c r="N181" s="235" t="s">
        <v>45</v>
      </c>
      <c r="O181" s="92"/>
      <c r="P181" s="236">
        <f>O181*H181</f>
        <v>0</v>
      </c>
      <c r="Q181" s="236">
        <v>0.0040000000000000001</v>
      </c>
      <c r="R181" s="236">
        <f>Q181*H181</f>
        <v>0.18680000000000002</v>
      </c>
      <c r="S181" s="236">
        <v>0</v>
      </c>
      <c r="T181" s="23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8" t="s">
        <v>133</v>
      </c>
      <c r="AT181" s="238" t="s">
        <v>137</v>
      </c>
      <c r="AU181" s="238" t="s">
        <v>148</v>
      </c>
      <c r="AY181" s="18" t="s">
        <v>134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8" t="s">
        <v>90</v>
      </c>
      <c r="BK181" s="239">
        <f>ROUND(I181*H181,2)</f>
        <v>0</v>
      </c>
      <c r="BL181" s="18" t="s">
        <v>133</v>
      </c>
      <c r="BM181" s="238" t="s">
        <v>720</v>
      </c>
    </row>
    <row r="182" s="2" customFormat="1">
      <c r="A182" s="39"/>
      <c r="B182" s="40"/>
      <c r="C182" s="41"/>
      <c r="D182" s="240" t="s">
        <v>142</v>
      </c>
      <c r="E182" s="41"/>
      <c r="F182" s="241" t="s">
        <v>721</v>
      </c>
      <c r="G182" s="41"/>
      <c r="H182" s="41"/>
      <c r="I182" s="242"/>
      <c r="J182" s="41"/>
      <c r="K182" s="41"/>
      <c r="L182" s="45"/>
      <c r="M182" s="243"/>
      <c r="N182" s="244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142</v>
      </c>
      <c r="AU182" s="18" t="s">
        <v>148</v>
      </c>
    </row>
    <row r="183" s="2" customFormat="1">
      <c r="A183" s="39"/>
      <c r="B183" s="40"/>
      <c r="C183" s="41"/>
      <c r="D183" s="249" t="s">
        <v>224</v>
      </c>
      <c r="E183" s="41"/>
      <c r="F183" s="250" t="s">
        <v>722</v>
      </c>
      <c r="G183" s="41"/>
      <c r="H183" s="41"/>
      <c r="I183" s="242"/>
      <c r="J183" s="41"/>
      <c r="K183" s="41"/>
      <c r="L183" s="45"/>
      <c r="M183" s="243"/>
      <c r="N183" s="244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224</v>
      </c>
      <c r="AU183" s="18" t="s">
        <v>148</v>
      </c>
    </row>
    <row r="184" s="2" customFormat="1" ht="24.15" customHeight="1">
      <c r="A184" s="39"/>
      <c r="B184" s="40"/>
      <c r="C184" s="227" t="s">
        <v>182</v>
      </c>
      <c r="D184" s="227" t="s">
        <v>137</v>
      </c>
      <c r="E184" s="228" t="s">
        <v>723</v>
      </c>
      <c r="F184" s="229" t="s">
        <v>724</v>
      </c>
      <c r="G184" s="230" t="s">
        <v>220</v>
      </c>
      <c r="H184" s="231">
        <v>28.609999999999999</v>
      </c>
      <c r="I184" s="232"/>
      <c r="J184" s="233">
        <f>ROUND(I184*H184,2)</f>
        <v>0</v>
      </c>
      <c r="K184" s="229" t="s">
        <v>221</v>
      </c>
      <c r="L184" s="45"/>
      <c r="M184" s="234" t="s">
        <v>1</v>
      </c>
      <c r="N184" s="235" t="s">
        <v>45</v>
      </c>
      <c r="O184" s="92"/>
      <c r="P184" s="236">
        <f>O184*H184</f>
        <v>0</v>
      </c>
      <c r="Q184" s="236">
        <v>0.019390000000000001</v>
      </c>
      <c r="R184" s="236">
        <f>Q184*H184</f>
        <v>0.55474790000000007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133</v>
      </c>
      <c r="AT184" s="238" t="s">
        <v>137</v>
      </c>
      <c r="AU184" s="238" t="s">
        <v>148</v>
      </c>
      <c r="AY184" s="18" t="s">
        <v>134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90</v>
      </c>
      <c r="BK184" s="239">
        <f>ROUND(I184*H184,2)</f>
        <v>0</v>
      </c>
      <c r="BL184" s="18" t="s">
        <v>133</v>
      </c>
      <c r="BM184" s="238" t="s">
        <v>725</v>
      </c>
    </row>
    <row r="185" s="2" customFormat="1">
      <c r="A185" s="39"/>
      <c r="B185" s="40"/>
      <c r="C185" s="41"/>
      <c r="D185" s="240" t="s">
        <v>142</v>
      </c>
      <c r="E185" s="41"/>
      <c r="F185" s="241" t="s">
        <v>726</v>
      </c>
      <c r="G185" s="41"/>
      <c r="H185" s="41"/>
      <c r="I185" s="242"/>
      <c r="J185" s="41"/>
      <c r="K185" s="41"/>
      <c r="L185" s="45"/>
      <c r="M185" s="243"/>
      <c r="N185" s="244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142</v>
      </c>
      <c r="AU185" s="18" t="s">
        <v>148</v>
      </c>
    </row>
    <row r="186" s="2" customFormat="1">
      <c r="A186" s="39"/>
      <c r="B186" s="40"/>
      <c r="C186" s="41"/>
      <c r="D186" s="249" t="s">
        <v>224</v>
      </c>
      <c r="E186" s="41"/>
      <c r="F186" s="250" t="s">
        <v>727</v>
      </c>
      <c r="G186" s="41"/>
      <c r="H186" s="41"/>
      <c r="I186" s="242"/>
      <c r="J186" s="41"/>
      <c r="K186" s="41"/>
      <c r="L186" s="45"/>
      <c r="M186" s="243"/>
      <c r="N186" s="244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224</v>
      </c>
      <c r="AU186" s="18" t="s">
        <v>148</v>
      </c>
    </row>
    <row r="187" s="13" customFormat="1">
      <c r="A187" s="13"/>
      <c r="B187" s="251"/>
      <c r="C187" s="252"/>
      <c r="D187" s="240" t="s">
        <v>236</v>
      </c>
      <c r="E187" s="253" t="s">
        <v>1</v>
      </c>
      <c r="F187" s="254" t="s">
        <v>684</v>
      </c>
      <c r="G187" s="252"/>
      <c r="H187" s="253" t="s">
        <v>1</v>
      </c>
      <c r="I187" s="255"/>
      <c r="J187" s="252"/>
      <c r="K187" s="252"/>
      <c r="L187" s="256"/>
      <c r="M187" s="257"/>
      <c r="N187" s="258"/>
      <c r="O187" s="258"/>
      <c r="P187" s="258"/>
      <c r="Q187" s="258"/>
      <c r="R187" s="258"/>
      <c r="S187" s="258"/>
      <c r="T187" s="25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0" t="s">
        <v>236</v>
      </c>
      <c r="AU187" s="260" t="s">
        <v>148</v>
      </c>
      <c r="AV187" s="13" t="s">
        <v>86</v>
      </c>
      <c r="AW187" s="13" t="s">
        <v>35</v>
      </c>
      <c r="AX187" s="13" t="s">
        <v>79</v>
      </c>
      <c r="AY187" s="260" t="s">
        <v>134</v>
      </c>
    </row>
    <row r="188" s="13" customFormat="1">
      <c r="A188" s="13"/>
      <c r="B188" s="251"/>
      <c r="C188" s="252"/>
      <c r="D188" s="240" t="s">
        <v>236</v>
      </c>
      <c r="E188" s="253" t="s">
        <v>1</v>
      </c>
      <c r="F188" s="254" t="s">
        <v>728</v>
      </c>
      <c r="G188" s="252"/>
      <c r="H188" s="253" t="s">
        <v>1</v>
      </c>
      <c r="I188" s="255"/>
      <c r="J188" s="252"/>
      <c r="K188" s="252"/>
      <c r="L188" s="256"/>
      <c r="M188" s="257"/>
      <c r="N188" s="258"/>
      <c r="O188" s="258"/>
      <c r="P188" s="258"/>
      <c r="Q188" s="258"/>
      <c r="R188" s="258"/>
      <c r="S188" s="258"/>
      <c r="T188" s="25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0" t="s">
        <v>236</v>
      </c>
      <c r="AU188" s="260" t="s">
        <v>148</v>
      </c>
      <c r="AV188" s="13" t="s">
        <v>86</v>
      </c>
      <c r="AW188" s="13" t="s">
        <v>35</v>
      </c>
      <c r="AX188" s="13" t="s">
        <v>79</v>
      </c>
      <c r="AY188" s="260" t="s">
        <v>134</v>
      </c>
    </row>
    <row r="189" s="14" customFormat="1">
      <c r="A189" s="14"/>
      <c r="B189" s="261"/>
      <c r="C189" s="262"/>
      <c r="D189" s="240" t="s">
        <v>236</v>
      </c>
      <c r="E189" s="263" t="s">
        <v>1</v>
      </c>
      <c r="F189" s="264" t="s">
        <v>327</v>
      </c>
      <c r="G189" s="262"/>
      <c r="H189" s="265">
        <v>28.609999999999999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71" t="s">
        <v>236</v>
      </c>
      <c r="AU189" s="271" t="s">
        <v>148</v>
      </c>
      <c r="AV189" s="14" t="s">
        <v>90</v>
      </c>
      <c r="AW189" s="14" t="s">
        <v>35</v>
      </c>
      <c r="AX189" s="14" t="s">
        <v>79</v>
      </c>
      <c r="AY189" s="271" t="s">
        <v>134</v>
      </c>
    </row>
    <row r="190" s="15" customFormat="1">
      <c r="A190" s="15"/>
      <c r="B190" s="272"/>
      <c r="C190" s="273"/>
      <c r="D190" s="240" t="s">
        <v>236</v>
      </c>
      <c r="E190" s="274" t="s">
        <v>1</v>
      </c>
      <c r="F190" s="275" t="s">
        <v>240</v>
      </c>
      <c r="G190" s="273"/>
      <c r="H190" s="276">
        <v>28.609999999999999</v>
      </c>
      <c r="I190" s="277"/>
      <c r="J190" s="273"/>
      <c r="K190" s="273"/>
      <c r="L190" s="278"/>
      <c r="M190" s="279"/>
      <c r="N190" s="280"/>
      <c r="O190" s="280"/>
      <c r="P190" s="280"/>
      <c r="Q190" s="280"/>
      <c r="R190" s="280"/>
      <c r="S190" s="280"/>
      <c r="T190" s="281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82" t="s">
        <v>236</v>
      </c>
      <c r="AU190" s="282" t="s">
        <v>148</v>
      </c>
      <c r="AV190" s="15" t="s">
        <v>133</v>
      </c>
      <c r="AW190" s="15" t="s">
        <v>35</v>
      </c>
      <c r="AX190" s="15" t="s">
        <v>86</v>
      </c>
      <c r="AY190" s="282" t="s">
        <v>134</v>
      </c>
    </row>
    <row r="191" s="2" customFormat="1" ht="16.5" customHeight="1">
      <c r="A191" s="39"/>
      <c r="B191" s="40"/>
      <c r="C191" s="227" t="s">
        <v>187</v>
      </c>
      <c r="D191" s="227" t="s">
        <v>137</v>
      </c>
      <c r="E191" s="228" t="s">
        <v>718</v>
      </c>
      <c r="F191" s="229" t="s">
        <v>719</v>
      </c>
      <c r="G191" s="230" t="s">
        <v>220</v>
      </c>
      <c r="H191" s="231">
        <v>28.609999999999999</v>
      </c>
      <c r="I191" s="232"/>
      <c r="J191" s="233">
        <f>ROUND(I191*H191,2)</f>
        <v>0</v>
      </c>
      <c r="K191" s="229" t="s">
        <v>221</v>
      </c>
      <c r="L191" s="45"/>
      <c r="M191" s="234" t="s">
        <v>1</v>
      </c>
      <c r="N191" s="235" t="s">
        <v>45</v>
      </c>
      <c r="O191" s="92"/>
      <c r="P191" s="236">
        <f>O191*H191</f>
        <v>0</v>
      </c>
      <c r="Q191" s="236">
        <v>0.0040000000000000001</v>
      </c>
      <c r="R191" s="236">
        <f>Q191*H191</f>
        <v>0.11444</v>
      </c>
      <c r="S191" s="236">
        <v>0</v>
      </c>
      <c r="T191" s="237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8" t="s">
        <v>133</v>
      </c>
      <c r="AT191" s="238" t="s">
        <v>137</v>
      </c>
      <c r="AU191" s="238" t="s">
        <v>148</v>
      </c>
      <c r="AY191" s="18" t="s">
        <v>134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8" t="s">
        <v>90</v>
      </c>
      <c r="BK191" s="239">
        <f>ROUND(I191*H191,2)</f>
        <v>0</v>
      </c>
      <c r="BL191" s="18" t="s">
        <v>133</v>
      </c>
      <c r="BM191" s="238" t="s">
        <v>729</v>
      </c>
    </row>
    <row r="192" s="2" customFormat="1">
      <c r="A192" s="39"/>
      <c r="B192" s="40"/>
      <c r="C192" s="41"/>
      <c r="D192" s="240" t="s">
        <v>142</v>
      </c>
      <c r="E192" s="41"/>
      <c r="F192" s="241" t="s">
        <v>721</v>
      </c>
      <c r="G192" s="41"/>
      <c r="H192" s="41"/>
      <c r="I192" s="242"/>
      <c r="J192" s="41"/>
      <c r="K192" s="41"/>
      <c r="L192" s="45"/>
      <c r="M192" s="243"/>
      <c r="N192" s="244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142</v>
      </c>
      <c r="AU192" s="18" t="s">
        <v>148</v>
      </c>
    </row>
    <row r="193" s="2" customFormat="1">
      <c r="A193" s="39"/>
      <c r="B193" s="40"/>
      <c r="C193" s="41"/>
      <c r="D193" s="249" t="s">
        <v>224</v>
      </c>
      <c r="E193" s="41"/>
      <c r="F193" s="250" t="s">
        <v>722</v>
      </c>
      <c r="G193" s="41"/>
      <c r="H193" s="41"/>
      <c r="I193" s="242"/>
      <c r="J193" s="41"/>
      <c r="K193" s="41"/>
      <c r="L193" s="45"/>
      <c r="M193" s="243"/>
      <c r="N193" s="244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224</v>
      </c>
      <c r="AU193" s="18" t="s">
        <v>148</v>
      </c>
    </row>
    <row r="194" s="2" customFormat="1" ht="24.15" customHeight="1">
      <c r="A194" s="39"/>
      <c r="B194" s="40"/>
      <c r="C194" s="227" t="s">
        <v>8</v>
      </c>
      <c r="D194" s="227" t="s">
        <v>137</v>
      </c>
      <c r="E194" s="228" t="s">
        <v>730</v>
      </c>
      <c r="F194" s="229" t="s">
        <v>731</v>
      </c>
      <c r="G194" s="230" t="s">
        <v>283</v>
      </c>
      <c r="H194" s="231">
        <v>2</v>
      </c>
      <c r="I194" s="232"/>
      <c r="J194" s="233">
        <f>ROUND(I194*H194,2)</f>
        <v>0</v>
      </c>
      <c r="K194" s="229" t="s">
        <v>221</v>
      </c>
      <c r="L194" s="45"/>
      <c r="M194" s="234" t="s">
        <v>1</v>
      </c>
      <c r="N194" s="235" t="s">
        <v>45</v>
      </c>
      <c r="O194" s="92"/>
      <c r="P194" s="236">
        <f>O194*H194</f>
        <v>0</v>
      </c>
      <c r="Q194" s="236">
        <v>0.017770000000000001</v>
      </c>
      <c r="R194" s="236">
        <f>Q194*H194</f>
        <v>0.035540000000000002</v>
      </c>
      <c r="S194" s="236">
        <v>0</v>
      </c>
      <c r="T194" s="23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8" t="s">
        <v>133</v>
      </c>
      <c r="AT194" s="238" t="s">
        <v>137</v>
      </c>
      <c r="AU194" s="238" t="s">
        <v>148</v>
      </c>
      <c r="AY194" s="18" t="s">
        <v>134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8" t="s">
        <v>90</v>
      </c>
      <c r="BK194" s="239">
        <f>ROUND(I194*H194,2)</f>
        <v>0</v>
      </c>
      <c r="BL194" s="18" t="s">
        <v>133</v>
      </c>
      <c r="BM194" s="238" t="s">
        <v>732</v>
      </c>
    </row>
    <row r="195" s="2" customFormat="1">
      <c r="A195" s="39"/>
      <c r="B195" s="40"/>
      <c r="C195" s="41"/>
      <c r="D195" s="240" t="s">
        <v>142</v>
      </c>
      <c r="E195" s="41"/>
      <c r="F195" s="241" t="s">
        <v>733</v>
      </c>
      <c r="G195" s="41"/>
      <c r="H195" s="41"/>
      <c r="I195" s="242"/>
      <c r="J195" s="41"/>
      <c r="K195" s="41"/>
      <c r="L195" s="45"/>
      <c r="M195" s="243"/>
      <c r="N195" s="244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142</v>
      </c>
      <c r="AU195" s="18" t="s">
        <v>148</v>
      </c>
    </row>
    <row r="196" s="2" customFormat="1">
      <c r="A196" s="39"/>
      <c r="B196" s="40"/>
      <c r="C196" s="41"/>
      <c r="D196" s="249" t="s">
        <v>224</v>
      </c>
      <c r="E196" s="41"/>
      <c r="F196" s="250" t="s">
        <v>734</v>
      </c>
      <c r="G196" s="41"/>
      <c r="H196" s="41"/>
      <c r="I196" s="242"/>
      <c r="J196" s="41"/>
      <c r="K196" s="41"/>
      <c r="L196" s="45"/>
      <c r="M196" s="243"/>
      <c r="N196" s="244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224</v>
      </c>
      <c r="AU196" s="18" t="s">
        <v>148</v>
      </c>
    </row>
    <row r="197" s="2" customFormat="1" ht="24.15" customHeight="1">
      <c r="A197" s="39"/>
      <c r="B197" s="40"/>
      <c r="C197" s="286" t="s">
        <v>296</v>
      </c>
      <c r="D197" s="286" t="s">
        <v>735</v>
      </c>
      <c r="E197" s="287" t="s">
        <v>736</v>
      </c>
      <c r="F197" s="288" t="s">
        <v>737</v>
      </c>
      <c r="G197" s="289" t="s">
        <v>283</v>
      </c>
      <c r="H197" s="290">
        <v>2</v>
      </c>
      <c r="I197" s="291"/>
      <c r="J197" s="292">
        <f>ROUND(I197*H197,2)</f>
        <v>0</v>
      </c>
      <c r="K197" s="288" t="s">
        <v>1</v>
      </c>
      <c r="L197" s="293"/>
      <c r="M197" s="294" t="s">
        <v>1</v>
      </c>
      <c r="N197" s="295" t="s">
        <v>45</v>
      </c>
      <c r="O197" s="92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172</v>
      </c>
      <c r="AT197" s="238" t="s">
        <v>735</v>
      </c>
      <c r="AU197" s="238" t="s">
        <v>148</v>
      </c>
      <c r="AY197" s="18" t="s">
        <v>134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90</v>
      </c>
      <c r="BK197" s="239">
        <f>ROUND(I197*H197,2)</f>
        <v>0</v>
      </c>
      <c r="BL197" s="18" t="s">
        <v>133</v>
      </c>
      <c r="BM197" s="238" t="s">
        <v>738</v>
      </c>
    </row>
    <row r="198" s="2" customFormat="1" ht="24.15" customHeight="1">
      <c r="A198" s="39"/>
      <c r="B198" s="40"/>
      <c r="C198" s="227" t="s">
        <v>304</v>
      </c>
      <c r="D198" s="227" t="s">
        <v>137</v>
      </c>
      <c r="E198" s="228" t="s">
        <v>739</v>
      </c>
      <c r="F198" s="229" t="s">
        <v>740</v>
      </c>
      <c r="G198" s="230" t="s">
        <v>220</v>
      </c>
      <c r="H198" s="231">
        <v>24</v>
      </c>
      <c r="I198" s="232"/>
      <c r="J198" s="233">
        <f>ROUND(I198*H198,2)</f>
        <v>0</v>
      </c>
      <c r="K198" s="229" t="s">
        <v>221</v>
      </c>
      <c r="L198" s="45"/>
      <c r="M198" s="234" t="s">
        <v>1</v>
      </c>
      <c r="N198" s="235" t="s">
        <v>45</v>
      </c>
      <c r="O198" s="92"/>
      <c r="P198" s="236">
        <f>O198*H198</f>
        <v>0</v>
      </c>
      <c r="Q198" s="236">
        <v>0.0027000000000000001</v>
      </c>
      <c r="R198" s="236">
        <f>Q198*H198</f>
        <v>0.064799999999999996</v>
      </c>
      <c r="S198" s="236">
        <v>0</v>
      </c>
      <c r="T198" s="23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8" t="s">
        <v>133</v>
      </c>
      <c r="AT198" s="238" t="s">
        <v>137</v>
      </c>
      <c r="AU198" s="238" t="s">
        <v>148</v>
      </c>
      <c r="AY198" s="18" t="s">
        <v>134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8" t="s">
        <v>90</v>
      </c>
      <c r="BK198" s="239">
        <f>ROUND(I198*H198,2)</f>
        <v>0</v>
      </c>
      <c r="BL198" s="18" t="s">
        <v>133</v>
      </c>
      <c r="BM198" s="238" t="s">
        <v>741</v>
      </c>
    </row>
    <row r="199" s="2" customFormat="1">
      <c r="A199" s="39"/>
      <c r="B199" s="40"/>
      <c r="C199" s="41"/>
      <c r="D199" s="240" t="s">
        <v>142</v>
      </c>
      <c r="E199" s="41"/>
      <c r="F199" s="241" t="s">
        <v>742</v>
      </c>
      <c r="G199" s="41"/>
      <c r="H199" s="41"/>
      <c r="I199" s="242"/>
      <c r="J199" s="41"/>
      <c r="K199" s="41"/>
      <c r="L199" s="45"/>
      <c r="M199" s="243"/>
      <c r="N199" s="244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142</v>
      </c>
      <c r="AU199" s="18" t="s">
        <v>148</v>
      </c>
    </row>
    <row r="200" s="2" customFormat="1">
      <c r="A200" s="39"/>
      <c r="B200" s="40"/>
      <c r="C200" s="41"/>
      <c r="D200" s="249" t="s">
        <v>224</v>
      </c>
      <c r="E200" s="41"/>
      <c r="F200" s="250" t="s">
        <v>743</v>
      </c>
      <c r="G200" s="41"/>
      <c r="H200" s="41"/>
      <c r="I200" s="242"/>
      <c r="J200" s="41"/>
      <c r="K200" s="41"/>
      <c r="L200" s="45"/>
      <c r="M200" s="243"/>
      <c r="N200" s="244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224</v>
      </c>
      <c r="AU200" s="18" t="s">
        <v>148</v>
      </c>
    </row>
    <row r="201" s="13" customFormat="1">
      <c r="A201" s="13"/>
      <c r="B201" s="251"/>
      <c r="C201" s="252"/>
      <c r="D201" s="240" t="s">
        <v>236</v>
      </c>
      <c r="E201" s="253" t="s">
        <v>1</v>
      </c>
      <c r="F201" s="254" t="s">
        <v>684</v>
      </c>
      <c r="G201" s="252"/>
      <c r="H201" s="253" t="s">
        <v>1</v>
      </c>
      <c r="I201" s="255"/>
      <c r="J201" s="252"/>
      <c r="K201" s="252"/>
      <c r="L201" s="256"/>
      <c r="M201" s="257"/>
      <c r="N201" s="258"/>
      <c r="O201" s="258"/>
      <c r="P201" s="258"/>
      <c r="Q201" s="258"/>
      <c r="R201" s="258"/>
      <c r="S201" s="258"/>
      <c r="T201" s="25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0" t="s">
        <v>236</v>
      </c>
      <c r="AU201" s="260" t="s">
        <v>148</v>
      </c>
      <c r="AV201" s="13" t="s">
        <v>86</v>
      </c>
      <c r="AW201" s="13" t="s">
        <v>35</v>
      </c>
      <c r="AX201" s="13" t="s">
        <v>79</v>
      </c>
      <c r="AY201" s="260" t="s">
        <v>134</v>
      </c>
    </row>
    <row r="202" s="14" customFormat="1">
      <c r="A202" s="14"/>
      <c r="B202" s="261"/>
      <c r="C202" s="262"/>
      <c r="D202" s="240" t="s">
        <v>236</v>
      </c>
      <c r="E202" s="263" t="s">
        <v>1</v>
      </c>
      <c r="F202" s="264" t="s">
        <v>239</v>
      </c>
      <c r="G202" s="262"/>
      <c r="H202" s="265">
        <v>24</v>
      </c>
      <c r="I202" s="266"/>
      <c r="J202" s="262"/>
      <c r="K202" s="262"/>
      <c r="L202" s="267"/>
      <c r="M202" s="268"/>
      <c r="N202" s="269"/>
      <c r="O202" s="269"/>
      <c r="P202" s="269"/>
      <c r="Q202" s="269"/>
      <c r="R202" s="269"/>
      <c r="S202" s="269"/>
      <c r="T202" s="27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1" t="s">
        <v>236</v>
      </c>
      <c r="AU202" s="271" t="s">
        <v>148</v>
      </c>
      <c r="AV202" s="14" t="s">
        <v>90</v>
      </c>
      <c r="AW202" s="14" t="s">
        <v>35</v>
      </c>
      <c r="AX202" s="14" t="s">
        <v>79</v>
      </c>
      <c r="AY202" s="271" t="s">
        <v>134</v>
      </c>
    </row>
    <row r="203" s="15" customFormat="1">
      <c r="A203" s="15"/>
      <c r="B203" s="272"/>
      <c r="C203" s="273"/>
      <c r="D203" s="240" t="s">
        <v>236</v>
      </c>
      <c r="E203" s="274" t="s">
        <v>1</v>
      </c>
      <c r="F203" s="275" t="s">
        <v>240</v>
      </c>
      <c r="G203" s="273"/>
      <c r="H203" s="276">
        <v>24</v>
      </c>
      <c r="I203" s="277"/>
      <c r="J203" s="273"/>
      <c r="K203" s="273"/>
      <c r="L203" s="278"/>
      <c r="M203" s="279"/>
      <c r="N203" s="280"/>
      <c r="O203" s="280"/>
      <c r="P203" s="280"/>
      <c r="Q203" s="280"/>
      <c r="R203" s="280"/>
      <c r="S203" s="280"/>
      <c r="T203" s="28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82" t="s">
        <v>236</v>
      </c>
      <c r="AU203" s="282" t="s">
        <v>148</v>
      </c>
      <c r="AV203" s="15" t="s">
        <v>133</v>
      </c>
      <c r="AW203" s="15" t="s">
        <v>35</v>
      </c>
      <c r="AX203" s="15" t="s">
        <v>86</v>
      </c>
      <c r="AY203" s="282" t="s">
        <v>134</v>
      </c>
    </row>
    <row r="204" s="12" customFormat="1" ht="22.8" customHeight="1">
      <c r="A204" s="12"/>
      <c r="B204" s="211"/>
      <c r="C204" s="212"/>
      <c r="D204" s="213" t="s">
        <v>78</v>
      </c>
      <c r="E204" s="225" t="s">
        <v>177</v>
      </c>
      <c r="F204" s="225" t="s">
        <v>241</v>
      </c>
      <c r="G204" s="212"/>
      <c r="H204" s="212"/>
      <c r="I204" s="215"/>
      <c r="J204" s="226">
        <f>BK204</f>
        <v>0</v>
      </c>
      <c r="K204" s="212"/>
      <c r="L204" s="217"/>
      <c r="M204" s="218"/>
      <c r="N204" s="219"/>
      <c r="O204" s="219"/>
      <c r="P204" s="220">
        <f>P205+P228</f>
        <v>0</v>
      </c>
      <c r="Q204" s="219"/>
      <c r="R204" s="220">
        <f>R205+R228</f>
        <v>0</v>
      </c>
      <c r="S204" s="219"/>
      <c r="T204" s="221">
        <f>T205+T228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2" t="s">
        <v>86</v>
      </c>
      <c r="AT204" s="223" t="s">
        <v>78</v>
      </c>
      <c r="AU204" s="223" t="s">
        <v>86</v>
      </c>
      <c r="AY204" s="222" t="s">
        <v>134</v>
      </c>
      <c r="BK204" s="224">
        <f>BK205+BK228</f>
        <v>0</v>
      </c>
    </row>
    <row r="205" s="12" customFormat="1" ht="20.88" customHeight="1">
      <c r="A205" s="12"/>
      <c r="B205" s="211"/>
      <c r="C205" s="212"/>
      <c r="D205" s="213" t="s">
        <v>78</v>
      </c>
      <c r="E205" s="225" t="s">
        <v>242</v>
      </c>
      <c r="F205" s="225" t="s">
        <v>243</v>
      </c>
      <c r="G205" s="212"/>
      <c r="H205" s="212"/>
      <c r="I205" s="215"/>
      <c r="J205" s="226">
        <f>BK205</f>
        <v>0</v>
      </c>
      <c r="K205" s="212"/>
      <c r="L205" s="217"/>
      <c r="M205" s="218"/>
      <c r="N205" s="219"/>
      <c r="O205" s="219"/>
      <c r="P205" s="220">
        <f>SUM(P206:P227)</f>
        <v>0</v>
      </c>
      <c r="Q205" s="219"/>
      <c r="R205" s="220">
        <f>SUM(R206:R227)</f>
        <v>0</v>
      </c>
      <c r="S205" s="219"/>
      <c r="T205" s="221">
        <f>SUM(T206:T227)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2" t="s">
        <v>86</v>
      </c>
      <c r="AT205" s="223" t="s">
        <v>78</v>
      </c>
      <c r="AU205" s="223" t="s">
        <v>90</v>
      </c>
      <c r="AY205" s="222" t="s">
        <v>134</v>
      </c>
      <c r="BK205" s="224">
        <f>SUM(BK206:BK227)</f>
        <v>0</v>
      </c>
    </row>
    <row r="206" s="2" customFormat="1" ht="37.8" customHeight="1">
      <c r="A206" s="39"/>
      <c r="B206" s="40"/>
      <c r="C206" s="227" t="s">
        <v>312</v>
      </c>
      <c r="D206" s="227" t="s">
        <v>137</v>
      </c>
      <c r="E206" s="228" t="s">
        <v>252</v>
      </c>
      <c r="F206" s="229" t="s">
        <v>253</v>
      </c>
      <c r="G206" s="230" t="s">
        <v>220</v>
      </c>
      <c r="H206" s="231">
        <v>16359</v>
      </c>
      <c r="I206" s="232"/>
      <c r="J206" s="233">
        <f>ROUND(I206*H206,2)</f>
        <v>0</v>
      </c>
      <c r="K206" s="229" t="s">
        <v>221</v>
      </c>
      <c r="L206" s="45"/>
      <c r="M206" s="234" t="s">
        <v>1</v>
      </c>
      <c r="N206" s="235" t="s">
        <v>45</v>
      </c>
      <c r="O206" s="92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8" t="s">
        <v>133</v>
      </c>
      <c r="AT206" s="238" t="s">
        <v>137</v>
      </c>
      <c r="AU206" s="238" t="s">
        <v>148</v>
      </c>
      <c r="AY206" s="18" t="s">
        <v>134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8" t="s">
        <v>90</v>
      </c>
      <c r="BK206" s="239">
        <f>ROUND(I206*H206,2)</f>
        <v>0</v>
      </c>
      <c r="BL206" s="18" t="s">
        <v>133</v>
      </c>
      <c r="BM206" s="238" t="s">
        <v>744</v>
      </c>
    </row>
    <row r="207" s="2" customFormat="1">
      <c r="A207" s="39"/>
      <c r="B207" s="40"/>
      <c r="C207" s="41"/>
      <c r="D207" s="240" t="s">
        <v>142</v>
      </c>
      <c r="E207" s="41"/>
      <c r="F207" s="241" t="s">
        <v>255</v>
      </c>
      <c r="G207" s="41"/>
      <c r="H207" s="41"/>
      <c r="I207" s="242"/>
      <c r="J207" s="41"/>
      <c r="K207" s="41"/>
      <c r="L207" s="45"/>
      <c r="M207" s="243"/>
      <c r="N207" s="244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142</v>
      </c>
      <c r="AU207" s="18" t="s">
        <v>148</v>
      </c>
    </row>
    <row r="208" s="2" customFormat="1">
      <c r="A208" s="39"/>
      <c r="B208" s="40"/>
      <c r="C208" s="41"/>
      <c r="D208" s="249" t="s">
        <v>224</v>
      </c>
      <c r="E208" s="41"/>
      <c r="F208" s="250" t="s">
        <v>256</v>
      </c>
      <c r="G208" s="41"/>
      <c r="H208" s="41"/>
      <c r="I208" s="242"/>
      <c r="J208" s="41"/>
      <c r="K208" s="41"/>
      <c r="L208" s="45"/>
      <c r="M208" s="243"/>
      <c r="N208" s="244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224</v>
      </c>
      <c r="AU208" s="18" t="s">
        <v>148</v>
      </c>
    </row>
    <row r="209" s="14" customFormat="1">
      <c r="A209" s="14"/>
      <c r="B209" s="261"/>
      <c r="C209" s="262"/>
      <c r="D209" s="240" t="s">
        <v>236</v>
      </c>
      <c r="E209" s="263" t="s">
        <v>1</v>
      </c>
      <c r="F209" s="264" t="s">
        <v>745</v>
      </c>
      <c r="G209" s="262"/>
      <c r="H209" s="265">
        <v>16359</v>
      </c>
      <c r="I209" s="266"/>
      <c r="J209" s="262"/>
      <c r="K209" s="262"/>
      <c r="L209" s="267"/>
      <c r="M209" s="268"/>
      <c r="N209" s="269"/>
      <c r="O209" s="269"/>
      <c r="P209" s="269"/>
      <c r="Q209" s="269"/>
      <c r="R209" s="269"/>
      <c r="S209" s="269"/>
      <c r="T209" s="27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71" t="s">
        <v>236</v>
      </c>
      <c r="AU209" s="271" t="s">
        <v>148</v>
      </c>
      <c r="AV209" s="14" t="s">
        <v>90</v>
      </c>
      <c r="AW209" s="14" t="s">
        <v>35</v>
      </c>
      <c r="AX209" s="14" t="s">
        <v>79</v>
      </c>
      <c r="AY209" s="271" t="s">
        <v>134</v>
      </c>
    </row>
    <row r="210" s="15" customFormat="1">
      <c r="A210" s="15"/>
      <c r="B210" s="272"/>
      <c r="C210" s="273"/>
      <c r="D210" s="240" t="s">
        <v>236</v>
      </c>
      <c r="E210" s="274" t="s">
        <v>1</v>
      </c>
      <c r="F210" s="275" t="s">
        <v>240</v>
      </c>
      <c r="G210" s="273"/>
      <c r="H210" s="276">
        <v>16359</v>
      </c>
      <c r="I210" s="277"/>
      <c r="J210" s="273"/>
      <c r="K210" s="273"/>
      <c r="L210" s="278"/>
      <c r="M210" s="279"/>
      <c r="N210" s="280"/>
      <c r="O210" s="280"/>
      <c r="P210" s="280"/>
      <c r="Q210" s="280"/>
      <c r="R210" s="280"/>
      <c r="S210" s="280"/>
      <c r="T210" s="281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82" t="s">
        <v>236</v>
      </c>
      <c r="AU210" s="282" t="s">
        <v>148</v>
      </c>
      <c r="AV210" s="15" t="s">
        <v>133</v>
      </c>
      <c r="AW210" s="15" t="s">
        <v>35</v>
      </c>
      <c r="AX210" s="15" t="s">
        <v>86</v>
      </c>
      <c r="AY210" s="282" t="s">
        <v>134</v>
      </c>
    </row>
    <row r="211" s="2" customFormat="1" ht="33" customHeight="1">
      <c r="A211" s="39"/>
      <c r="B211" s="40"/>
      <c r="C211" s="227" t="s">
        <v>320</v>
      </c>
      <c r="D211" s="227" t="s">
        <v>137</v>
      </c>
      <c r="E211" s="228" t="s">
        <v>746</v>
      </c>
      <c r="F211" s="229" t="s">
        <v>747</v>
      </c>
      <c r="G211" s="230" t="s">
        <v>220</v>
      </c>
      <c r="H211" s="231">
        <v>272.64999999999998</v>
      </c>
      <c r="I211" s="232"/>
      <c r="J211" s="233">
        <f>ROUND(I211*H211,2)</f>
        <v>0</v>
      </c>
      <c r="K211" s="229" t="s">
        <v>221</v>
      </c>
      <c r="L211" s="45"/>
      <c r="M211" s="234" t="s">
        <v>1</v>
      </c>
      <c r="N211" s="235" t="s">
        <v>45</v>
      </c>
      <c r="O211" s="92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8" t="s">
        <v>133</v>
      </c>
      <c r="AT211" s="238" t="s">
        <v>137</v>
      </c>
      <c r="AU211" s="238" t="s">
        <v>148</v>
      </c>
      <c r="AY211" s="18" t="s">
        <v>134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8" t="s">
        <v>90</v>
      </c>
      <c r="BK211" s="239">
        <f>ROUND(I211*H211,2)</f>
        <v>0</v>
      </c>
      <c r="BL211" s="18" t="s">
        <v>133</v>
      </c>
      <c r="BM211" s="238" t="s">
        <v>748</v>
      </c>
    </row>
    <row r="212" s="2" customFormat="1">
      <c r="A212" s="39"/>
      <c r="B212" s="40"/>
      <c r="C212" s="41"/>
      <c r="D212" s="240" t="s">
        <v>142</v>
      </c>
      <c r="E212" s="41"/>
      <c r="F212" s="241" t="s">
        <v>749</v>
      </c>
      <c r="G212" s="41"/>
      <c r="H212" s="41"/>
      <c r="I212" s="242"/>
      <c r="J212" s="41"/>
      <c r="K212" s="41"/>
      <c r="L212" s="45"/>
      <c r="M212" s="243"/>
      <c r="N212" s="244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142</v>
      </c>
      <c r="AU212" s="18" t="s">
        <v>148</v>
      </c>
    </row>
    <row r="213" s="2" customFormat="1">
      <c r="A213" s="39"/>
      <c r="B213" s="40"/>
      <c r="C213" s="41"/>
      <c r="D213" s="249" t="s">
        <v>224</v>
      </c>
      <c r="E213" s="41"/>
      <c r="F213" s="250" t="s">
        <v>750</v>
      </c>
      <c r="G213" s="41"/>
      <c r="H213" s="41"/>
      <c r="I213" s="242"/>
      <c r="J213" s="41"/>
      <c r="K213" s="41"/>
      <c r="L213" s="45"/>
      <c r="M213" s="243"/>
      <c r="N213" s="244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224</v>
      </c>
      <c r="AU213" s="18" t="s">
        <v>148</v>
      </c>
    </row>
    <row r="214" s="2" customFormat="1" ht="16.5" customHeight="1">
      <c r="A214" s="39"/>
      <c r="B214" s="40"/>
      <c r="C214" s="227" t="s">
        <v>328</v>
      </c>
      <c r="D214" s="227" t="s">
        <v>137</v>
      </c>
      <c r="E214" s="228" t="s">
        <v>263</v>
      </c>
      <c r="F214" s="229" t="s">
        <v>264</v>
      </c>
      <c r="G214" s="230" t="s">
        <v>220</v>
      </c>
      <c r="H214" s="231">
        <v>16359</v>
      </c>
      <c r="I214" s="232"/>
      <c r="J214" s="233">
        <f>ROUND(I214*H214,2)</f>
        <v>0</v>
      </c>
      <c r="K214" s="229" t="s">
        <v>221</v>
      </c>
      <c r="L214" s="45"/>
      <c r="M214" s="234" t="s">
        <v>1</v>
      </c>
      <c r="N214" s="235" t="s">
        <v>45</v>
      </c>
      <c r="O214" s="92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8" t="s">
        <v>133</v>
      </c>
      <c r="AT214" s="238" t="s">
        <v>137</v>
      </c>
      <c r="AU214" s="238" t="s">
        <v>148</v>
      </c>
      <c r="AY214" s="18" t="s">
        <v>134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8" t="s">
        <v>90</v>
      </c>
      <c r="BK214" s="239">
        <f>ROUND(I214*H214,2)</f>
        <v>0</v>
      </c>
      <c r="BL214" s="18" t="s">
        <v>133</v>
      </c>
      <c r="BM214" s="238" t="s">
        <v>751</v>
      </c>
    </row>
    <row r="215" s="2" customFormat="1">
      <c r="A215" s="39"/>
      <c r="B215" s="40"/>
      <c r="C215" s="41"/>
      <c r="D215" s="240" t="s">
        <v>142</v>
      </c>
      <c r="E215" s="41"/>
      <c r="F215" s="241" t="s">
        <v>266</v>
      </c>
      <c r="G215" s="41"/>
      <c r="H215" s="41"/>
      <c r="I215" s="242"/>
      <c r="J215" s="41"/>
      <c r="K215" s="41"/>
      <c r="L215" s="45"/>
      <c r="M215" s="243"/>
      <c r="N215" s="244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142</v>
      </c>
      <c r="AU215" s="18" t="s">
        <v>148</v>
      </c>
    </row>
    <row r="216" s="2" customFormat="1">
      <c r="A216" s="39"/>
      <c r="B216" s="40"/>
      <c r="C216" s="41"/>
      <c r="D216" s="249" t="s">
        <v>224</v>
      </c>
      <c r="E216" s="41"/>
      <c r="F216" s="250" t="s">
        <v>267</v>
      </c>
      <c r="G216" s="41"/>
      <c r="H216" s="41"/>
      <c r="I216" s="242"/>
      <c r="J216" s="41"/>
      <c r="K216" s="41"/>
      <c r="L216" s="45"/>
      <c r="M216" s="243"/>
      <c r="N216" s="244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224</v>
      </c>
      <c r="AU216" s="18" t="s">
        <v>148</v>
      </c>
    </row>
    <row r="217" s="2" customFormat="1" ht="21.75" customHeight="1">
      <c r="A217" s="39"/>
      <c r="B217" s="40"/>
      <c r="C217" s="227" t="s">
        <v>337</v>
      </c>
      <c r="D217" s="227" t="s">
        <v>137</v>
      </c>
      <c r="E217" s="228" t="s">
        <v>752</v>
      </c>
      <c r="F217" s="229" t="s">
        <v>753</v>
      </c>
      <c r="G217" s="230" t="s">
        <v>220</v>
      </c>
      <c r="H217" s="231">
        <v>272.64999999999998</v>
      </c>
      <c r="I217" s="232"/>
      <c r="J217" s="233">
        <f>ROUND(I217*H217,2)</f>
        <v>0</v>
      </c>
      <c r="K217" s="229" t="s">
        <v>221</v>
      </c>
      <c r="L217" s="45"/>
      <c r="M217" s="234" t="s">
        <v>1</v>
      </c>
      <c r="N217" s="235" t="s">
        <v>45</v>
      </c>
      <c r="O217" s="92"/>
      <c r="P217" s="236">
        <f>O217*H217</f>
        <v>0</v>
      </c>
      <c r="Q217" s="236">
        <v>0</v>
      </c>
      <c r="R217" s="236">
        <f>Q217*H217</f>
        <v>0</v>
      </c>
      <c r="S217" s="236">
        <v>0</v>
      </c>
      <c r="T217" s="23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8" t="s">
        <v>133</v>
      </c>
      <c r="AT217" s="238" t="s">
        <v>137</v>
      </c>
      <c r="AU217" s="238" t="s">
        <v>148</v>
      </c>
      <c r="AY217" s="18" t="s">
        <v>134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8" t="s">
        <v>90</v>
      </c>
      <c r="BK217" s="239">
        <f>ROUND(I217*H217,2)</f>
        <v>0</v>
      </c>
      <c r="BL217" s="18" t="s">
        <v>133</v>
      </c>
      <c r="BM217" s="238" t="s">
        <v>754</v>
      </c>
    </row>
    <row r="218" s="2" customFormat="1">
      <c r="A218" s="39"/>
      <c r="B218" s="40"/>
      <c r="C218" s="41"/>
      <c r="D218" s="240" t="s">
        <v>142</v>
      </c>
      <c r="E218" s="41"/>
      <c r="F218" s="241" t="s">
        <v>755</v>
      </c>
      <c r="G218" s="41"/>
      <c r="H218" s="41"/>
      <c r="I218" s="242"/>
      <c r="J218" s="41"/>
      <c r="K218" s="41"/>
      <c r="L218" s="45"/>
      <c r="M218" s="243"/>
      <c r="N218" s="244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142</v>
      </c>
      <c r="AU218" s="18" t="s">
        <v>148</v>
      </c>
    </row>
    <row r="219" s="2" customFormat="1">
      <c r="A219" s="39"/>
      <c r="B219" s="40"/>
      <c r="C219" s="41"/>
      <c r="D219" s="249" t="s">
        <v>224</v>
      </c>
      <c r="E219" s="41"/>
      <c r="F219" s="250" t="s">
        <v>756</v>
      </c>
      <c r="G219" s="41"/>
      <c r="H219" s="41"/>
      <c r="I219" s="242"/>
      <c r="J219" s="41"/>
      <c r="K219" s="41"/>
      <c r="L219" s="45"/>
      <c r="M219" s="243"/>
      <c r="N219" s="244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224</v>
      </c>
      <c r="AU219" s="18" t="s">
        <v>148</v>
      </c>
    </row>
    <row r="220" s="2" customFormat="1" ht="24.15" customHeight="1">
      <c r="A220" s="39"/>
      <c r="B220" s="40"/>
      <c r="C220" s="227" t="s">
        <v>343</v>
      </c>
      <c r="D220" s="227" t="s">
        <v>137</v>
      </c>
      <c r="E220" s="228" t="s">
        <v>757</v>
      </c>
      <c r="F220" s="229" t="s">
        <v>758</v>
      </c>
      <c r="G220" s="230" t="s">
        <v>270</v>
      </c>
      <c r="H220" s="231">
        <v>240</v>
      </c>
      <c r="I220" s="232"/>
      <c r="J220" s="233">
        <f>ROUND(I220*H220,2)</f>
        <v>0</v>
      </c>
      <c r="K220" s="229" t="s">
        <v>221</v>
      </c>
      <c r="L220" s="45"/>
      <c r="M220" s="234" t="s">
        <v>1</v>
      </c>
      <c r="N220" s="235" t="s">
        <v>45</v>
      </c>
      <c r="O220" s="92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8" t="s">
        <v>133</v>
      </c>
      <c r="AT220" s="238" t="s">
        <v>137</v>
      </c>
      <c r="AU220" s="238" t="s">
        <v>148</v>
      </c>
      <c r="AY220" s="18" t="s">
        <v>134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8" t="s">
        <v>90</v>
      </c>
      <c r="BK220" s="239">
        <f>ROUND(I220*H220,2)</f>
        <v>0</v>
      </c>
      <c r="BL220" s="18" t="s">
        <v>133</v>
      </c>
      <c r="BM220" s="238" t="s">
        <v>759</v>
      </c>
    </row>
    <row r="221" s="2" customFormat="1">
      <c r="A221" s="39"/>
      <c r="B221" s="40"/>
      <c r="C221" s="41"/>
      <c r="D221" s="240" t="s">
        <v>142</v>
      </c>
      <c r="E221" s="41"/>
      <c r="F221" s="241" t="s">
        <v>760</v>
      </c>
      <c r="G221" s="41"/>
      <c r="H221" s="41"/>
      <c r="I221" s="242"/>
      <c r="J221" s="41"/>
      <c r="K221" s="41"/>
      <c r="L221" s="45"/>
      <c r="M221" s="243"/>
      <c r="N221" s="244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142</v>
      </c>
      <c r="AU221" s="18" t="s">
        <v>148</v>
      </c>
    </row>
    <row r="222" s="2" customFormat="1">
      <c r="A222" s="39"/>
      <c r="B222" s="40"/>
      <c r="C222" s="41"/>
      <c r="D222" s="249" t="s">
        <v>224</v>
      </c>
      <c r="E222" s="41"/>
      <c r="F222" s="250" t="s">
        <v>761</v>
      </c>
      <c r="G222" s="41"/>
      <c r="H222" s="41"/>
      <c r="I222" s="242"/>
      <c r="J222" s="41"/>
      <c r="K222" s="41"/>
      <c r="L222" s="45"/>
      <c r="M222" s="243"/>
      <c r="N222" s="244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224</v>
      </c>
      <c r="AU222" s="18" t="s">
        <v>148</v>
      </c>
    </row>
    <row r="223" s="14" customFormat="1">
      <c r="A223" s="14"/>
      <c r="B223" s="261"/>
      <c r="C223" s="262"/>
      <c r="D223" s="240" t="s">
        <v>236</v>
      </c>
      <c r="E223" s="263" t="s">
        <v>1</v>
      </c>
      <c r="F223" s="264" t="s">
        <v>762</v>
      </c>
      <c r="G223" s="262"/>
      <c r="H223" s="265">
        <v>240</v>
      </c>
      <c r="I223" s="266"/>
      <c r="J223" s="262"/>
      <c r="K223" s="262"/>
      <c r="L223" s="267"/>
      <c r="M223" s="268"/>
      <c r="N223" s="269"/>
      <c r="O223" s="269"/>
      <c r="P223" s="269"/>
      <c r="Q223" s="269"/>
      <c r="R223" s="269"/>
      <c r="S223" s="269"/>
      <c r="T223" s="270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71" t="s">
        <v>236</v>
      </c>
      <c r="AU223" s="271" t="s">
        <v>148</v>
      </c>
      <c r="AV223" s="14" t="s">
        <v>90</v>
      </c>
      <c r="AW223" s="14" t="s">
        <v>35</v>
      </c>
      <c r="AX223" s="14" t="s">
        <v>79</v>
      </c>
      <c r="AY223" s="271" t="s">
        <v>134</v>
      </c>
    </row>
    <row r="224" s="15" customFormat="1">
      <c r="A224" s="15"/>
      <c r="B224" s="272"/>
      <c r="C224" s="273"/>
      <c r="D224" s="240" t="s">
        <v>236</v>
      </c>
      <c r="E224" s="274" t="s">
        <v>1</v>
      </c>
      <c r="F224" s="275" t="s">
        <v>240</v>
      </c>
      <c r="G224" s="273"/>
      <c r="H224" s="276">
        <v>240</v>
      </c>
      <c r="I224" s="277"/>
      <c r="J224" s="273"/>
      <c r="K224" s="273"/>
      <c r="L224" s="278"/>
      <c r="M224" s="279"/>
      <c r="N224" s="280"/>
      <c r="O224" s="280"/>
      <c r="P224" s="280"/>
      <c r="Q224" s="280"/>
      <c r="R224" s="280"/>
      <c r="S224" s="280"/>
      <c r="T224" s="28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82" t="s">
        <v>236</v>
      </c>
      <c r="AU224" s="282" t="s">
        <v>148</v>
      </c>
      <c r="AV224" s="15" t="s">
        <v>133</v>
      </c>
      <c r="AW224" s="15" t="s">
        <v>35</v>
      </c>
      <c r="AX224" s="15" t="s">
        <v>86</v>
      </c>
      <c r="AY224" s="282" t="s">
        <v>134</v>
      </c>
    </row>
    <row r="225" s="2" customFormat="1" ht="24.15" customHeight="1">
      <c r="A225" s="39"/>
      <c r="B225" s="40"/>
      <c r="C225" s="227" t="s">
        <v>353</v>
      </c>
      <c r="D225" s="227" t="s">
        <v>137</v>
      </c>
      <c r="E225" s="228" t="s">
        <v>763</v>
      </c>
      <c r="F225" s="229" t="s">
        <v>764</v>
      </c>
      <c r="G225" s="230" t="s">
        <v>270</v>
      </c>
      <c r="H225" s="231">
        <v>4</v>
      </c>
      <c r="I225" s="232"/>
      <c r="J225" s="233">
        <f>ROUND(I225*H225,2)</f>
        <v>0</v>
      </c>
      <c r="K225" s="229" t="s">
        <v>221</v>
      </c>
      <c r="L225" s="45"/>
      <c r="M225" s="234" t="s">
        <v>1</v>
      </c>
      <c r="N225" s="235" t="s">
        <v>45</v>
      </c>
      <c r="O225" s="92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8" t="s">
        <v>133</v>
      </c>
      <c r="AT225" s="238" t="s">
        <v>137</v>
      </c>
      <c r="AU225" s="238" t="s">
        <v>148</v>
      </c>
      <c r="AY225" s="18" t="s">
        <v>134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8" t="s">
        <v>90</v>
      </c>
      <c r="BK225" s="239">
        <f>ROUND(I225*H225,2)</f>
        <v>0</v>
      </c>
      <c r="BL225" s="18" t="s">
        <v>133</v>
      </c>
      <c r="BM225" s="238" t="s">
        <v>765</v>
      </c>
    </row>
    <row r="226" s="2" customFormat="1">
      <c r="A226" s="39"/>
      <c r="B226" s="40"/>
      <c r="C226" s="41"/>
      <c r="D226" s="240" t="s">
        <v>142</v>
      </c>
      <c r="E226" s="41"/>
      <c r="F226" s="241" t="s">
        <v>766</v>
      </c>
      <c r="G226" s="41"/>
      <c r="H226" s="41"/>
      <c r="I226" s="242"/>
      <c r="J226" s="41"/>
      <c r="K226" s="41"/>
      <c r="L226" s="45"/>
      <c r="M226" s="243"/>
      <c r="N226" s="244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142</v>
      </c>
      <c r="AU226" s="18" t="s">
        <v>148</v>
      </c>
    </row>
    <row r="227" s="2" customFormat="1">
      <c r="A227" s="39"/>
      <c r="B227" s="40"/>
      <c r="C227" s="41"/>
      <c r="D227" s="249" t="s">
        <v>224</v>
      </c>
      <c r="E227" s="41"/>
      <c r="F227" s="250" t="s">
        <v>767</v>
      </c>
      <c r="G227" s="41"/>
      <c r="H227" s="41"/>
      <c r="I227" s="242"/>
      <c r="J227" s="41"/>
      <c r="K227" s="41"/>
      <c r="L227" s="45"/>
      <c r="M227" s="243"/>
      <c r="N227" s="244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224</v>
      </c>
      <c r="AU227" s="18" t="s">
        <v>148</v>
      </c>
    </row>
    <row r="228" s="12" customFormat="1" ht="20.88" customHeight="1">
      <c r="A228" s="12"/>
      <c r="B228" s="211"/>
      <c r="C228" s="212"/>
      <c r="D228" s="213" t="s">
        <v>78</v>
      </c>
      <c r="E228" s="225" t="s">
        <v>768</v>
      </c>
      <c r="F228" s="225" t="s">
        <v>769</v>
      </c>
      <c r="G228" s="212"/>
      <c r="H228" s="212"/>
      <c r="I228" s="215"/>
      <c r="J228" s="226">
        <f>BK228</f>
        <v>0</v>
      </c>
      <c r="K228" s="212"/>
      <c r="L228" s="217"/>
      <c r="M228" s="218"/>
      <c r="N228" s="219"/>
      <c r="O228" s="219"/>
      <c r="P228" s="220">
        <f>SUM(P229:P237)</f>
        <v>0</v>
      </c>
      <c r="Q228" s="219"/>
      <c r="R228" s="220">
        <f>SUM(R229:R237)</f>
        <v>0</v>
      </c>
      <c r="S228" s="219"/>
      <c r="T228" s="221">
        <f>SUM(T229:T237)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22" t="s">
        <v>86</v>
      </c>
      <c r="AT228" s="223" t="s">
        <v>78</v>
      </c>
      <c r="AU228" s="223" t="s">
        <v>90</v>
      </c>
      <c r="AY228" s="222" t="s">
        <v>134</v>
      </c>
      <c r="BK228" s="224">
        <f>SUM(BK229:BK237)</f>
        <v>0</v>
      </c>
    </row>
    <row r="229" s="2" customFormat="1" ht="16.5" customHeight="1">
      <c r="A229" s="39"/>
      <c r="B229" s="40"/>
      <c r="C229" s="227" t="s">
        <v>7</v>
      </c>
      <c r="D229" s="227" t="s">
        <v>137</v>
      </c>
      <c r="E229" s="228" t="s">
        <v>770</v>
      </c>
      <c r="F229" s="229" t="s">
        <v>771</v>
      </c>
      <c r="G229" s="230" t="s">
        <v>220</v>
      </c>
      <c r="H229" s="231">
        <v>124.59999999999999</v>
      </c>
      <c r="I229" s="232"/>
      <c r="J229" s="233">
        <f>ROUND(I229*H229,2)</f>
        <v>0</v>
      </c>
      <c r="K229" s="229" t="s">
        <v>221</v>
      </c>
      <c r="L229" s="45"/>
      <c r="M229" s="234" t="s">
        <v>1</v>
      </c>
      <c r="N229" s="235" t="s">
        <v>45</v>
      </c>
      <c r="O229" s="92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8" t="s">
        <v>133</v>
      </c>
      <c r="AT229" s="238" t="s">
        <v>137</v>
      </c>
      <c r="AU229" s="238" t="s">
        <v>148</v>
      </c>
      <c r="AY229" s="18" t="s">
        <v>134</v>
      </c>
      <c r="BE229" s="239">
        <f>IF(N229="základní",J229,0)</f>
        <v>0</v>
      </c>
      <c r="BF229" s="239">
        <f>IF(N229="snížená",J229,0)</f>
        <v>0</v>
      </c>
      <c r="BG229" s="239">
        <f>IF(N229="zákl. přenesená",J229,0)</f>
        <v>0</v>
      </c>
      <c r="BH229" s="239">
        <f>IF(N229="sníž. přenesená",J229,0)</f>
        <v>0</v>
      </c>
      <c r="BI229" s="239">
        <f>IF(N229="nulová",J229,0)</f>
        <v>0</v>
      </c>
      <c r="BJ229" s="18" t="s">
        <v>90</v>
      </c>
      <c r="BK229" s="239">
        <f>ROUND(I229*H229,2)</f>
        <v>0</v>
      </c>
      <c r="BL229" s="18" t="s">
        <v>133</v>
      </c>
      <c r="BM229" s="238" t="s">
        <v>772</v>
      </c>
    </row>
    <row r="230" s="2" customFormat="1">
      <c r="A230" s="39"/>
      <c r="B230" s="40"/>
      <c r="C230" s="41"/>
      <c r="D230" s="240" t="s">
        <v>142</v>
      </c>
      <c r="E230" s="41"/>
      <c r="F230" s="241" t="s">
        <v>773</v>
      </c>
      <c r="G230" s="41"/>
      <c r="H230" s="41"/>
      <c r="I230" s="242"/>
      <c r="J230" s="41"/>
      <c r="K230" s="41"/>
      <c r="L230" s="45"/>
      <c r="M230" s="243"/>
      <c r="N230" s="244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142</v>
      </c>
      <c r="AU230" s="18" t="s">
        <v>148</v>
      </c>
    </row>
    <row r="231" s="2" customFormat="1">
      <c r="A231" s="39"/>
      <c r="B231" s="40"/>
      <c r="C231" s="41"/>
      <c r="D231" s="249" t="s">
        <v>224</v>
      </c>
      <c r="E231" s="41"/>
      <c r="F231" s="250" t="s">
        <v>774</v>
      </c>
      <c r="G231" s="41"/>
      <c r="H231" s="41"/>
      <c r="I231" s="242"/>
      <c r="J231" s="41"/>
      <c r="K231" s="41"/>
      <c r="L231" s="45"/>
      <c r="M231" s="243"/>
      <c r="N231" s="244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224</v>
      </c>
      <c r="AU231" s="18" t="s">
        <v>148</v>
      </c>
    </row>
    <row r="232" s="13" customFormat="1">
      <c r="A232" s="13"/>
      <c r="B232" s="251"/>
      <c r="C232" s="252"/>
      <c r="D232" s="240" t="s">
        <v>236</v>
      </c>
      <c r="E232" s="253" t="s">
        <v>1</v>
      </c>
      <c r="F232" s="254" t="s">
        <v>237</v>
      </c>
      <c r="G232" s="252"/>
      <c r="H232" s="253" t="s">
        <v>1</v>
      </c>
      <c r="I232" s="255"/>
      <c r="J232" s="252"/>
      <c r="K232" s="252"/>
      <c r="L232" s="256"/>
      <c r="M232" s="257"/>
      <c r="N232" s="258"/>
      <c r="O232" s="258"/>
      <c r="P232" s="258"/>
      <c r="Q232" s="258"/>
      <c r="R232" s="258"/>
      <c r="S232" s="258"/>
      <c r="T232" s="25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60" t="s">
        <v>236</v>
      </c>
      <c r="AU232" s="260" t="s">
        <v>148</v>
      </c>
      <c r="AV232" s="13" t="s">
        <v>86</v>
      </c>
      <c r="AW232" s="13" t="s">
        <v>35</v>
      </c>
      <c r="AX232" s="13" t="s">
        <v>79</v>
      </c>
      <c r="AY232" s="260" t="s">
        <v>134</v>
      </c>
    </row>
    <row r="233" s="13" customFormat="1">
      <c r="A233" s="13"/>
      <c r="B233" s="251"/>
      <c r="C233" s="252"/>
      <c r="D233" s="240" t="s">
        <v>236</v>
      </c>
      <c r="E233" s="253" t="s">
        <v>1</v>
      </c>
      <c r="F233" s="254" t="s">
        <v>302</v>
      </c>
      <c r="G233" s="252"/>
      <c r="H233" s="253" t="s">
        <v>1</v>
      </c>
      <c r="I233" s="255"/>
      <c r="J233" s="252"/>
      <c r="K233" s="252"/>
      <c r="L233" s="256"/>
      <c r="M233" s="257"/>
      <c r="N233" s="258"/>
      <c r="O233" s="258"/>
      <c r="P233" s="258"/>
      <c r="Q233" s="258"/>
      <c r="R233" s="258"/>
      <c r="S233" s="258"/>
      <c r="T233" s="25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0" t="s">
        <v>236</v>
      </c>
      <c r="AU233" s="260" t="s">
        <v>148</v>
      </c>
      <c r="AV233" s="13" t="s">
        <v>86</v>
      </c>
      <c r="AW233" s="13" t="s">
        <v>35</v>
      </c>
      <c r="AX233" s="13" t="s">
        <v>79</v>
      </c>
      <c r="AY233" s="260" t="s">
        <v>134</v>
      </c>
    </row>
    <row r="234" s="14" customFormat="1">
      <c r="A234" s="14"/>
      <c r="B234" s="261"/>
      <c r="C234" s="262"/>
      <c r="D234" s="240" t="s">
        <v>236</v>
      </c>
      <c r="E234" s="263" t="s">
        <v>1</v>
      </c>
      <c r="F234" s="264" t="s">
        <v>303</v>
      </c>
      <c r="G234" s="262"/>
      <c r="H234" s="265">
        <v>124.59999999999999</v>
      </c>
      <c r="I234" s="266"/>
      <c r="J234" s="262"/>
      <c r="K234" s="262"/>
      <c r="L234" s="267"/>
      <c r="M234" s="268"/>
      <c r="N234" s="269"/>
      <c r="O234" s="269"/>
      <c r="P234" s="269"/>
      <c r="Q234" s="269"/>
      <c r="R234" s="269"/>
      <c r="S234" s="269"/>
      <c r="T234" s="27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71" t="s">
        <v>236</v>
      </c>
      <c r="AU234" s="271" t="s">
        <v>148</v>
      </c>
      <c r="AV234" s="14" t="s">
        <v>90</v>
      </c>
      <c r="AW234" s="14" t="s">
        <v>35</v>
      </c>
      <c r="AX234" s="14" t="s">
        <v>79</v>
      </c>
      <c r="AY234" s="271" t="s">
        <v>134</v>
      </c>
    </row>
    <row r="235" s="15" customFormat="1">
      <c r="A235" s="15"/>
      <c r="B235" s="272"/>
      <c r="C235" s="273"/>
      <c r="D235" s="240" t="s">
        <v>236</v>
      </c>
      <c r="E235" s="274" t="s">
        <v>1</v>
      </c>
      <c r="F235" s="275" t="s">
        <v>240</v>
      </c>
      <c r="G235" s="273"/>
      <c r="H235" s="276">
        <v>124.59999999999999</v>
      </c>
      <c r="I235" s="277"/>
      <c r="J235" s="273"/>
      <c r="K235" s="273"/>
      <c r="L235" s="278"/>
      <c r="M235" s="279"/>
      <c r="N235" s="280"/>
      <c r="O235" s="280"/>
      <c r="P235" s="280"/>
      <c r="Q235" s="280"/>
      <c r="R235" s="280"/>
      <c r="S235" s="280"/>
      <c r="T235" s="281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82" t="s">
        <v>236</v>
      </c>
      <c r="AU235" s="282" t="s">
        <v>148</v>
      </c>
      <c r="AV235" s="15" t="s">
        <v>133</v>
      </c>
      <c r="AW235" s="15" t="s">
        <v>35</v>
      </c>
      <c r="AX235" s="15" t="s">
        <v>86</v>
      </c>
      <c r="AY235" s="282" t="s">
        <v>134</v>
      </c>
    </row>
    <row r="236" s="2" customFormat="1" ht="16.5" customHeight="1">
      <c r="A236" s="39"/>
      <c r="B236" s="40"/>
      <c r="C236" s="227" t="s">
        <v>366</v>
      </c>
      <c r="D236" s="227" t="s">
        <v>137</v>
      </c>
      <c r="E236" s="228" t="s">
        <v>775</v>
      </c>
      <c r="F236" s="229" t="s">
        <v>776</v>
      </c>
      <c r="G236" s="230" t="s">
        <v>220</v>
      </c>
      <c r="H236" s="231">
        <v>272.64999999999998</v>
      </c>
      <c r="I236" s="232"/>
      <c r="J236" s="233">
        <f>ROUND(I236*H236,2)</f>
        <v>0</v>
      </c>
      <c r="K236" s="229" t="s">
        <v>1</v>
      </c>
      <c r="L236" s="45"/>
      <c r="M236" s="234" t="s">
        <v>1</v>
      </c>
      <c r="N236" s="235" t="s">
        <v>45</v>
      </c>
      <c r="O236" s="92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8" t="s">
        <v>133</v>
      </c>
      <c r="AT236" s="238" t="s">
        <v>137</v>
      </c>
      <c r="AU236" s="238" t="s">
        <v>148</v>
      </c>
      <c r="AY236" s="18" t="s">
        <v>134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8" t="s">
        <v>90</v>
      </c>
      <c r="BK236" s="239">
        <f>ROUND(I236*H236,2)</f>
        <v>0</v>
      </c>
      <c r="BL236" s="18" t="s">
        <v>133</v>
      </c>
      <c r="BM236" s="238" t="s">
        <v>777</v>
      </c>
    </row>
    <row r="237" s="2" customFormat="1" ht="21.75" customHeight="1">
      <c r="A237" s="39"/>
      <c r="B237" s="40"/>
      <c r="C237" s="227" t="s">
        <v>373</v>
      </c>
      <c r="D237" s="227" t="s">
        <v>137</v>
      </c>
      <c r="E237" s="228" t="s">
        <v>778</v>
      </c>
      <c r="F237" s="229" t="s">
        <v>779</v>
      </c>
      <c r="G237" s="230" t="s">
        <v>283</v>
      </c>
      <c r="H237" s="231">
        <v>2</v>
      </c>
      <c r="I237" s="232"/>
      <c r="J237" s="233">
        <f>ROUND(I237*H237,2)</f>
        <v>0</v>
      </c>
      <c r="K237" s="229" t="s">
        <v>1</v>
      </c>
      <c r="L237" s="45"/>
      <c r="M237" s="234" t="s">
        <v>1</v>
      </c>
      <c r="N237" s="235" t="s">
        <v>45</v>
      </c>
      <c r="O237" s="92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8" t="s">
        <v>133</v>
      </c>
      <c r="AT237" s="238" t="s">
        <v>137</v>
      </c>
      <c r="AU237" s="238" t="s">
        <v>148</v>
      </c>
      <c r="AY237" s="18" t="s">
        <v>134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8" t="s">
        <v>90</v>
      </c>
      <c r="BK237" s="239">
        <f>ROUND(I237*H237,2)</f>
        <v>0</v>
      </c>
      <c r="BL237" s="18" t="s">
        <v>133</v>
      </c>
      <c r="BM237" s="238" t="s">
        <v>780</v>
      </c>
    </row>
    <row r="238" s="12" customFormat="1" ht="22.8" customHeight="1">
      <c r="A238" s="12"/>
      <c r="B238" s="211"/>
      <c r="C238" s="212"/>
      <c r="D238" s="213" t="s">
        <v>78</v>
      </c>
      <c r="E238" s="225" t="s">
        <v>408</v>
      </c>
      <c r="F238" s="225" t="s">
        <v>409</v>
      </c>
      <c r="G238" s="212"/>
      <c r="H238" s="212"/>
      <c r="I238" s="215"/>
      <c r="J238" s="226">
        <f>BK238</f>
        <v>0</v>
      </c>
      <c r="K238" s="212"/>
      <c r="L238" s="217"/>
      <c r="M238" s="218"/>
      <c r="N238" s="219"/>
      <c r="O238" s="219"/>
      <c r="P238" s="220">
        <f>SUM(P239:P241)</f>
        <v>0</v>
      </c>
      <c r="Q238" s="219"/>
      <c r="R238" s="220">
        <f>SUM(R239:R241)</f>
        <v>0</v>
      </c>
      <c r="S238" s="219"/>
      <c r="T238" s="221">
        <f>SUM(T239:T241)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2" t="s">
        <v>86</v>
      </c>
      <c r="AT238" s="223" t="s">
        <v>78</v>
      </c>
      <c r="AU238" s="223" t="s">
        <v>86</v>
      </c>
      <c r="AY238" s="222" t="s">
        <v>134</v>
      </c>
      <c r="BK238" s="224">
        <f>SUM(BK239:BK241)</f>
        <v>0</v>
      </c>
    </row>
    <row r="239" s="2" customFormat="1" ht="37.8" customHeight="1">
      <c r="A239" s="39"/>
      <c r="B239" s="40"/>
      <c r="C239" s="227" t="s">
        <v>379</v>
      </c>
      <c r="D239" s="227" t="s">
        <v>137</v>
      </c>
      <c r="E239" s="228" t="s">
        <v>781</v>
      </c>
      <c r="F239" s="229" t="s">
        <v>782</v>
      </c>
      <c r="G239" s="230" t="s">
        <v>356</v>
      </c>
      <c r="H239" s="231">
        <v>4.4379999999999997</v>
      </c>
      <c r="I239" s="232"/>
      <c r="J239" s="233">
        <f>ROUND(I239*H239,2)</f>
        <v>0</v>
      </c>
      <c r="K239" s="229" t="s">
        <v>221</v>
      </c>
      <c r="L239" s="45"/>
      <c r="M239" s="234" t="s">
        <v>1</v>
      </c>
      <c r="N239" s="235" t="s">
        <v>45</v>
      </c>
      <c r="O239" s="92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8" t="s">
        <v>133</v>
      </c>
      <c r="AT239" s="238" t="s">
        <v>137</v>
      </c>
      <c r="AU239" s="238" t="s">
        <v>90</v>
      </c>
      <c r="AY239" s="18" t="s">
        <v>134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8" t="s">
        <v>90</v>
      </c>
      <c r="BK239" s="239">
        <f>ROUND(I239*H239,2)</f>
        <v>0</v>
      </c>
      <c r="BL239" s="18" t="s">
        <v>133</v>
      </c>
      <c r="BM239" s="238" t="s">
        <v>783</v>
      </c>
    </row>
    <row r="240" s="2" customFormat="1">
      <c r="A240" s="39"/>
      <c r="B240" s="40"/>
      <c r="C240" s="41"/>
      <c r="D240" s="240" t="s">
        <v>142</v>
      </c>
      <c r="E240" s="41"/>
      <c r="F240" s="241" t="s">
        <v>784</v>
      </c>
      <c r="G240" s="41"/>
      <c r="H240" s="41"/>
      <c r="I240" s="242"/>
      <c r="J240" s="41"/>
      <c r="K240" s="41"/>
      <c r="L240" s="45"/>
      <c r="M240" s="243"/>
      <c r="N240" s="244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142</v>
      </c>
      <c r="AU240" s="18" t="s">
        <v>90</v>
      </c>
    </row>
    <row r="241" s="2" customFormat="1">
      <c r="A241" s="39"/>
      <c r="B241" s="40"/>
      <c r="C241" s="41"/>
      <c r="D241" s="249" t="s">
        <v>224</v>
      </c>
      <c r="E241" s="41"/>
      <c r="F241" s="250" t="s">
        <v>785</v>
      </c>
      <c r="G241" s="41"/>
      <c r="H241" s="41"/>
      <c r="I241" s="242"/>
      <c r="J241" s="41"/>
      <c r="K241" s="41"/>
      <c r="L241" s="45"/>
      <c r="M241" s="243"/>
      <c r="N241" s="244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224</v>
      </c>
      <c r="AU241" s="18" t="s">
        <v>90</v>
      </c>
    </row>
    <row r="242" s="12" customFormat="1" ht="25.92" customHeight="1">
      <c r="A242" s="12"/>
      <c r="B242" s="211"/>
      <c r="C242" s="212"/>
      <c r="D242" s="213" t="s">
        <v>78</v>
      </c>
      <c r="E242" s="214" t="s">
        <v>416</v>
      </c>
      <c r="F242" s="214" t="s">
        <v>417</v>
      </c>
      <c r="G242" s="212"/>
      <c r="H242" s="212"/>
      <c r="I242" s="215"/>
      <c r="J242" s="216">
        <f>BK242</f>
        <v>0</v>
      </c>
      <c r="K242" s="212"/>
      <c r="L242" s="217"/>
      <c r="M242" s="218"/>
      <c r="N242" s="219"/>
      <c r="O242" s="219"/>
      <c r="P242" s="220">
        <f>P243+P245+P393+P497+P511+P522+P553</f>
        <v>0</v>
      </c>
      <c r="Q242" s="219"/>
      <c r="R242" s="220">
        <f>R243+R245+R393+R497+R511+R522+R553</f>
        <v>42.0188275</v>
      </c>
      <c r="S242" s="219"/>
      <c r="T242" s="221">
        <f>T243+T245+T393+T497+T511+T522+T553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22" t="s">
        <v>90</v>
      </c>
      <c r="AT242" s="223" t="s">
        <v>78</v>
      </c>
      <c r="AU242" s="223" t="s">
        <v>79</v>
      </c>
      <c r="AY242" s="222" t="s">
        <v>134</v>
      </c>
      <c r="BK242" s="224">
        <f>BK243+BK245+BK393+BK497+BK511+BK522+BK553</f>
        <v>0</v>
      </c>
    </row>
    <row r="243" s="12" customFormat="1" ht="22.8" customHeight="1">
      <c r="A243" s="12"/>
      <c r="B243" s="211"/>
      <c r="C243" s="212"/>
      <c r="D243" s="213" t="s">
        <v>78</v>
      </c>
      <c r="E243" s="225" t="s">
        <v>436</v>
      </c>
      <c r="F243" s="225" t="s">
        <v>437</v>
      </c>
      <c r="G243" s="212"/>
      <c r="H243" s="212"/>
      <c r="I243" s="215"/>
      <c r="J243" s="226">
        <f>BK243</f>
        <v>0</v>
      </c>
      <c r="K243" s="212"/>
      <c r="L243" s="217"/>
      <c r="M243" s="218"/>
      <c r="N243" s="219"/>
      <c r="O243" s="219"/>
      <c r="P243" s="220">
        <f>P244</f>
        <v>0</v>
      </c>
      <c r="Q243" s="219"/>
      <c r="R243" s="220">
        <f>R244</f>
        <v>0</v>
      </c>
      <c r="S243" s="219"/>
      <c r="T243" s="221">
        <f>T244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22" t="s">
        <v>90</v>
      </c>
      <c r="AT243" s="223" t="s">
        <v>78</v>
      </c>
      <c r="AU243" s="223" t="s">
        <v>86</v>
      </c>
      <c r="AY243" s="222" t="s">
        <v>134</v>
      </c>
      <c r="BK243" s="224">
        <f>BK244</f>
        <v>0</v>
      </c>
    </row>
    <row r="244" s="2" customFormat="1" ht="33" customHeight="1">
      <c r="A244" s="39"/>
      <c r="B244" s="40"/>
      <c r="C244" s="227" t="s">
        <v>385</v>
      </c>
      <c r="D244" s="227" t="s">
        <v>137</v>
      </c>
      <c r="E244" s="228" t="s">
        <v>786</v>
      </c>
      <c r="F244" s="229" t="s">
        <v>787</v>
      </c>
      <c r="G244" s="230" t="s">
        <v>283</v>
      </c>
      <c r="H244" s="231">
        <v>1</v>
      </c>
      <c r="I244" s="232"/>
      <c r="J244" s="233">
        <f>ROUND(I244*H244,2)</f>
        <v>0</v>
      </c>
      <c r="K244" s="229" t="s">
        <v>1</v>
      </c>
      <c r="L244" s="45"/>
      <c r="M244" s="234" t="s">
        <v>1</v>
      </c>
      <c r="N244" s="235" t="s">
        <v>45</v>
      </c>
      <c r="O244" s="92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8" t="s">
        <v>320</v>
      </c>
      <c r="AT244" s="238" t="s">
        <v>137</v>
      </c>
      <c r="AU244" s="238" t="s">
        <v>90</v>
      </c>
      <c r="AY244" s="18" t="s">
        <v>134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8" t="s">
        <v>90</v>
      </c>
      <c r="BK244" s="239">
        <f>ROUND(I244*H244,2)</f>
        <v>0</v>
      </c>
      <c r="BL244" s="18" t="s">
        <v>320</v>
      </c>
      <c r="BM244" s="238" t="s">
        <v>788</v>
      </c>
    </row>
    <row r="245" s="12" customFormat="1" ht="22.8" customHeight="1">
      <c r="A245" s="12"/>
      <c r="B245" s="211"/>
      <c r="C245" s="212"/>
      <c r="D245" s="213" t="s">
        <v>78</v>
      </c>
      <c r="E245" s="225" t="s">
        <v>442</v>
      </c>
      <c r="F245" s="225" t="s">
        <v>443</v>
      </c>
      <c r="G245" s="212"/>
      <c r="H245" s="212"/>
      <c r="I245" s="215"/>
      <c r="J245" s="226">
        <f>BK245</f>
        <v>0</v>
      </c>
      <c r="K245" s="212"/>
      <c r="L245" s="217"/>
      <c r="M245" s="218"/>
      <c r="N245" s="219"/>
      <c r="O245" s="219"/>
      <c r="P245" s="220">
        <f>SUM(P246:P392)</f>
        <v>0</v>
      </c>
      <c r="Q245" s="219"/>
      <c r="R245" s="220">
        <f>SUM(R246:R392)</f>
        <v>39.375526919999999</v>
      </c>
      <c r="S245" s="219"/>
      <c r="T245" s="221">
        <f>SUM(T246:T392)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2" t="s">
        <v>90</v>
      </c>
      <c r="AT245" s="223" t="s">
        <v>78</v>
      </c>
      <c r="AU245" s="223" t="s">
        <v>86</v>
      </c>
      <c r="AY245" s="222" t="s">
        <v>134</v>
      </c>
      <c r="BK245" s="224">
        <f>SUM(BK246:BK392)</f>
        <v>0</v>
      </c>
    </row>
    <row r="246" s="2" customFormat="1" ht="33" customHeight="1">
      <c r="A246" s="39"/>
      <c r="B246" s="40"/>
      <c r="C246" s="227" t="s">
        <v>394</v>
      </c>
      <c r="D246" s="227" t="s">
        <v>137</v>
      </c>
      <c r="E246" s="228" t="s">
        <v>789</v>
      </c>
      <c r="F246" s="229" t="s">
        <v>790</v>
      </c>
      <c r="G246" s="230" t="s">
        <v>307</v>
      </c>
      <c r="H246" s="231">
        <v>23.207000000000001</v>
      </c>
      <c r="I246" s="232"/>
      <c r="J246" s="233">
        <f>ROUND(I246*H246,2)</f>
        <v>0</v>
      </c>
      <c r="K246" s="229" t="s">
        <v>221</v>
      </c>
      <c r="L246" s="45"/>
      <c r="M246" s="234" t="s">
        <v>1</v>
      </c>
      <c r="N246" s="235" t="s">
        <v>45</v>
      </c>
      <c r="O246" s="92"/>
      <c r="P246" s="236">
        <f>O246*H246</f>
        <v>0</v>
      </c>
      <c r="Q246" s="236">
        <v>0.00108</v>
      </c>
      <c r="R246" s="236">
        <f>Q246*H246</f>
        <v>0.025063560000000002</v>
      </c>
      <c r="S246" s="236">
        <v>0</v>
      </c>
      <c r="T246" s="23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8" t="s">
        <v>320</v>
      </c>
      <c r="AT246" s="238" t="s">
        <v>137</v>
      </c>
      <c r="AU246" s="238" t="s">
        <v>90</v>
      </c>
      <c r="AY246" s="18" t="s">
        <v>134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8" t="s">
        <v>90</v>
      </c>
      <c r="BK246" s="239">
        <f>ROUND(I246*H246,2)</f>
        <v>0</v>
      </c>
      <c r="BL246" s="18" t="s">
        <v>320</v>
      </c>
      <c r="BM246" s="238" t="s">
        <v>791</v>
      </c>
    </row>
    <row r="247" s="2" customFormat="1">
      <c r="A247" s="39"/>
      <c r="B247" s="40"/>
      <c r="C247" s="41"/>
      <c r="D247" s="240" t="s">
        <v>142</v>
      </c>
      <c r="E247" s="41"/>
      <c r="F247" s="241" t="s">
        <v>792</v>
      </c>
      <c r="G247" s="41"/>
      <c r="H247" s="41"/>
      <c r="I247" s="242"/>
      <c r="J247" s="41"/>
      <c r="K247" s="41"/>
      <c r="L247" s="45"/>
      <c r="M247" s="243"/>
      <c r="N247" s="244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142</v>
      </c>
      <c r="AU247" s="18" t="s">
        <v>90</v>
      </c>
    </row>
    <row r="248" s="2" customFormat="1">
      <c r="A248" s="39"/>
      <c r="B248" s="40"/>
      <c r="C248" s="41"/>
      <c r="D248" s="249" t="s">
        <v>224</v>
      </c>
      <c r="E248" s="41"/>
      <c r="F248" s="250" t="s">
        <v>793</v>
      </c>
      <c r="G248" s="41"/>
      <c r="H248" s="41"/>
      <c r="I248" s="242"/>
      <c r="J248" s="41"/>
      <c r="K248" s="41"/>
      <c r="L248" s="45"/>
      <c r="M248" s="243"/>
      <c r="N248" s="244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224</v>
      </c>
      <c r="AU248" s="18" t="s">
        <v>90</v>
      </c>
    </row>
    <row r="249" s="14" customFormat="1">
      <c r="A249" s="14"/>
      <c r="B249" s="261"/>
      <c r="C249" s="262"/>
      <c r="D249" s="240" t="s">
        <v>236</v>
      </c>
      <c r="E249" s="263" t="s">
        <v>1</v>
      </c>
      <c r="F249" s="264" t="s">
        <v>794</v>
      </c>
      <c r="G249" s="262"/>
      <c r="H249" s="265">
        <v>16.997</v>
      </c>
      <c r="I249" s="266"/>
      <c r="J249" s="262"/>
      <c r="K249" s="262"/>
      <c r="L249" s="267"/>
      <c r="M249" s="268"/>
      <c r="N249" s="269"/>
      <c r="O249" s="269"/>
      <c r="P249" s="269"/>
      <c r="Q249" s="269"/>
      <c r="R249" s="269"/>
      <c r="S249" s="269"/>
      <c r="T249" s="27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71" t="s">
        <v>236</v>
      </c>
      <c r="AU249" s="271" t="s">
        <v>90</v>
      </c>
      <c r="AV249" s="14" t="s">
        <v>90</v>
      </c>
      <c r="AW249" s="14" t="s">
        <v>35</v>
      </c>
      <c r="AX249" s="14" t="s">
        <v>79</v>
      </c>
      <c r="AY249" s="271" t="s">
        <v>134</v>
      </c>
    </row>
    <row r="250" s="14" customFormat="1">
      <c r="A250" s="14"/>
      <c r="B250" s="261"/>
      <c r="C250" s="262"/>
      <c r="D250" s="240" t="s">
        <v>236</v>
      </c>
      <c r="E250" s="263" t="s">
        <v>1</v>
      </c>
      <c r="F250" s="264" t="s">
        <v>795</v>
      </c>
      <c r="G250" s="262"/>
      <c r="H250" s="265">
        <v>6.21</v>
      </c>
      <c r="I250" s="266"/>
      <c r="J250" s="262"/>
      <c r="K250" s="262"/>
      <c r="L250" s="267"/>
      <c r="M250" s="268"/>
      <c r="N250" s="269"/>
      <c r="O250" s="269"/>
      <c r="P250" s="269"/>
      <c r="Q250" s="269"/>
      <c r="R250" s="269"/>
      <c r="S250" s="269"/>
      <c r="T250" s="27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71" t="s">
        <v>236</v>
      </c>
      <c r="AU250" s="271" t="s">
        <v>90</v>
      </c>
      <c r="AV250" s="14" t="s">
        <v>90</v>
      </c>
      <c r="AW250" s="14" t="s">
        <v>35</v>
      </c>
      <c r="AX250" s="14" t="s">
        <v>79</v>
      </c>
      <c r="AY250" s="271" t="s">
        <v>134</v>
      </c>
    </row>
    <row r="251" s="15" customFormat="1">
      <c r="A251" s="15"/>
      <c r="B251" s="272"/>
      <c r="C251" s="273"/>
      <c r="D251" s="240" t="s">
        <v>236</v>
      </c>
      <c r="E251" s="274" t="s">
        <v>1</v>
      </c>
      <c r="F251" s="275" t="s">
        <v>240</v>
      </c>
      <c r="G251" s="273"/>
      <c r="H251" s="276">
        <v>23.207000000000001</v>
      </c>
      <c r="I251" s="277"/>
      <c r="J251" s="273"/>
      <c r="K251" s="273"/>
      <c r="L251" s="278"/>
      <c r="M251" s="279"/>
      <c r="N251" s="280"/>
      <c r="O251" s="280"/>
      <c r="P251" s="280"/>
      <c r="Q251" s="280"/>
      <c r="R251" s="280"/>
      <c r="S251" s="280"/>
      <c r="T251" s="281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82" t="s">
        <v>236</v>
      </c>
      <c r="AU251" s="282" t="s">
        <v>90</v>
      </c>
      <c r="AV251" s="15" t="s">
        <v>133</v>
      </c>
      <c r="AW251" s="15" t="s">
        <v>35</v>
      </c>
      <c r="AX251" s="15" t="s">
        <v>86</v>
      </c>
      <c r="AY251" s="282" t="s">
        <v>134</v>
      </c>
    </row>
    <row r="252" s="2" customFormat="1" ht="21.75" customHeight="1">
      <c r="A252" s="39"/>
      <c r="B252" s="40"/>
      <c r="C252" s="227" t="s">
        <v>400</v>
      </c>
      <c r="D252" s="227" t="s">
        <v>137</v>
      </c>
      <c r="E252" s="228" t="s">
        <v>796</v>
      </c>
      <c r="F252" s="229" t="s">
        <v>797</v>
      </c>
      <c r="G252" s="230" t="s">
        <v>283</v>
      </c>
      <c r="H252" s="231">
        <v>60</v>
      </c>
      <c r="I252" s="232"/>
      <c r="J252" s="233">
        <f>ROUND(I252*H252,2)</f>
        <v>0</v>
      </c>
      <c r="K252" s="229" t="s">
        <v>221</v>
      </c>
      <c r="L252" s="45"/>
      <c r="M252" s="234" t="s">
        <v>1</v>
      </c>
      <c r="N252" s="235" t="s">
        <v>45</v>
      </c>
      <c r="O252" s="92"/>
      <c r="P252" s="236">
        <f>O252*H252</f>
        <v>0</v>
      </c>
      <c r="Q252" s="236">
        <v>0.0026700000000000001</v>
      </c>
      <c r="R252" s="236">
        <f>Q252*H252</f>
        <v>0.16020000000000001</v>
      </c>
      <c r="S252" s="236">
        <v>0</v>
      </c>
      <c r="T252" s="23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8" t="s">
        <v>320</v>
      </c>
      <c r="AT252" s="238" t="s">
        <v>137</v>
      </c>
      <c r="AU252" s="238" t="s">
        <v>90</v>
      </c>
      <c r="AY252" s="18" t="s">
        <v>134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8" t="s">
        <v>90</v>
      </c>
      <c r="BK252" s="239">
        <f>ROUND(I252*H252,2)</f>
        <v>0</v>
      </c>
      <c r="BL252" s="18" t="s">
        <v>320</v>
      </c>
      <c r="BM252" s="238" t="s">
        <v>798</v>
      </c>
    </row>
    <row r="253" s="2" customFormat="1">
      <c r="A253" s="39"/>
      <c r="B253" s="40"/>
      <c r="C253" s="41"/>
      <c r="D253" s="240" t="s">
        <v>142</v>
      </c>
      <c r="E253" s="41"/>
      <c r="F253" s="241" t="s">
        <v>799</v>
      </c>
      <c r="G253" s="41"/>
      <c r="H253" s="41"/>
      <c r="I253" s="242"/>
      <c r="J253" s="41"/>
      <c r="K253" s="41"/>
      <c r="L253" s="45"/>
      <c r="M253" s="243"/>
      <c r="N253" s="244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142</v>
      </c>
      <c r="AU253" s="18" t="s">
        <v>90</v>
      </c>
    </row>
    <row r="254" s="2" customFormat="1">
      <c r="A254" s="39"/>
      <c r="B254" s="40"/>
      <c r="C254" s="41"/>
      <c r="D254" s="249" t="s">
        <v>224</v>
      </c>
      <c r="E254" s="41"/>
      <c r="F254" s="250" t="s">
        <v>800</v>
      </c>
      <c r="G254" s="41"/>
      <c r="H254" s="41"/>
      <c r="I254" s="242"/>
      <c r="J254" s="41"/>
      <c r="K254" s="41"/>
      <c r="L254" s="45"/>
      <c r="M254" s="243"/>
      <c r="N254" s="244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224</v>
      </c>
      <c r="AU254" s="18" t="s">
        <v>90</v>
      </c>
    </row>
    <row r="255" s="2" customFormat="1" ht="16.5" customHeight="1">
      <c r="A255" s="39"/>
      <c r="B255" s="40"/>
      <c r="C255" s="286" t="s">
        <v>410</v>
      </c>
      <c r="D255" s="286" t="s">
        <v>735</v>
      </c>
      <c r="E255" s="287" t="s">
        <v>801</v>
      </c>
      <c r="F255" s="288" t="s">
        <v>802</v>
      </c>
      <c r="G255" s="289" t="s">
        <v>270</v>
      </c>
      <c r="H255" s="290">
        <v>35</v>
      </c>
      <c r="I255" s="291"/>
      <c r="J255" s="292">
        <f>ROUND(I255*H255,2)</f>
        <v>0</v>
      </c>
      <c r="K255" s="288" t="s">
        <v>221</v>
      </c>
      <c r="L255" s="293"/>
      <c r="M255" s="294" t="s">
        <v>1</v>
      </c>
      <c r="N255" s="295" t="s">
        <v>45</v>
      </c>
      <c r="O255" s="92"/>
      <c r="P255" s="236">
        <f>O255*H255</f>
        <v>0</v>
      </c>
      <c r="Q255" s="236">
        <v>0.0012999999999999999</v>
      </c>
      <c r="R255" s="236">
        <f>Q255*H255</f>
        <v>0.045499999999999999</v>
      </c>
      <c r="S255" s="236">
        <v>0</v>
      </c>
      <c r="T255" s="237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8" t="s">
        <v>444</v>
      </c>
      <c r="AT255" s="238" t="s">
        <v>735</v>
      </c>
      <c r="AU255" s="238" t="s">
        <v>90</v>
      </c>
      <c r="AY255" s="18" t="s">
        <v>134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8" t="s">
        <v>90</v>
      </c>
      <c r="BK255" s="239">
        <f>ROUND(I255*H255,2)</f>
        <v>0</v>
      </c>
      <c r="BL255" s="18" t="s">
        <v>320</v>
      </c>
      <c r="BM255" s="238" t="s">
        <v>803</v>
      </c>
    </row>
    <row r="256" s="2" customFormat="1">
      <c r="A256" s="39"/>
      <c r="B256" s="40"/>
      <c r="C256" s="41"/>
      <c r="D256" s="240" t="s">
        <v>142</v>
      </c>
      <c r="E256" s="41"/>
      <c r="F256" s="241" t="s">
        <v>802</v>
      </c>
      <c r="G256" s="41"/>
      <c r="H256" s="41"/>
      <c r="I256" s="242"/>
      <c r="J256" s="41"/>
      <c r="K256" s="41"/>
      <c r="L256" s="45"/>
      <c r="M256" s="243"/>
      <c r="N256" s="244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142</v>
      </c>
      <c r="AU256" s="18" t="s">
        <v>90</v>
      </c>
    </row>
    <row r="257" s="2" customFormat="1" ht="24.15" customHeight="1">
      <c r="A257" s="39"/>
      <c r="B257" s="40"/>
      <c r="C257" s="286" t="s">
        <v>420</v>
      </c>
      <c r="D257" s="286" t="s">
        <v>735</v>
      </c>
      <c r="E257" s="287" t="s">
        <v>804</v>
      </c>
      <c r="F257" s="288" t="s">
        <v>805</v>
      </c>
      <c r="G257" s="289" t="s">
        <v>806</v>
      </c>
      <c r="H257" s="290">
        <v>0.59999999999999998</v>
      </c>
      <c r="I257" s="291"/>
      <c r="J257" s="292">
        <f>ROUND(I257*H257,2)</f>
        <v>0</v>
      </c>
      <c r="K257" s="288" t="s">
        <v>221</v>
      </c>
      <c r="L257" s="293"/>
      <c r="M257" s="294" t="s">
        <v>1</v>
      </c>
      <c r="N257" s="295" t="s">
        <v>45</v>
      </c>
      <c r="O257" s="92"/>
      <c r="P257" s="236">
        <f>O257*H257</f>
        <v>0</v>
      </c>
      <c r="Q257" s="236">
        <v>0.0033300000000000001</v>
      </c>
      <c r="R257" s="236">
        <f>Q257*H257</f>
        <v>0.0019979999999999998</v>
      </c>
      <c r="S257" s="236">
        <v>0</v>
      </c>
      <c r="T257" s="237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8" t="s">
        <v>444</v>
      </c>
      <c r="AT257" s="238" t="s">
        <v>735</v>
      </c>
      <c r="AU257" s="238" t="s">
        <v>90</v>
      </c>
      <c r="AY257" s="18" t="s">
        <v>134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8" t="s">
        <v>90</v>
      </c>
      <c r="BK257" s="239">
        <f>ROUND(I257*H257,2)</f>
        <v>0</v>
      </c>
      <c r="BL257" s="18" t="s">
        <v>320</v>
      </c>
      <c r="BM257" s="238" t="s">
        <v>807</v>
      </c>
    </row>
    <row r="258" s="2" customFormat="1">
      <c r="A258" s="39"/>
      <c r="B258" s="40"/>
      <c r="C258" s="41"/>
      <c r="D258" s="240" t="s">
        <v>142</v>
      </c>
      <c r="E258" s="41"/>
      <c r="F258" s="241" t="s">
        <v>805</v>
      </c>
      <c r="G258" s="41"/>
      <c r="H258" s="41"/>
      <c r="I258" s="242"/>
      <c r="J258" s="41"/>
      <c r="K258" s="41"/>
      <c r="L258" s="45"/>
      <c r="M258" s="243"/>
      <c r="N258" s="244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142</v>
      </c>
      <c r="AU258" s="18" t="s">
        <v>90</v>
      </c>
    </row>
    <row r="259" s="2" customFormat="1">
      <c r="A259" s="39"/>
      <c r="B259" s="40"/>
      <c r="C259" s="286" t="s">
        <v>429</v>
      </c>
      <c r="D259" s="286" t="s">
        <v>735</v>
      </c>
      <c r="E259" s="287" t="s">
        <v>808</v>
      </c>
      <c r="F259" s="288" t="s">
        <v>809</v>
      </c>
      <c r="G259" s="289" t="s">
        <v>806</v>
      </c>
      <c r="H259" s="290">
        <v>0.59999999999999998</v>
      </c>
      <c r="I259" s="291"/>
      <c r="J259" s="292">
        <f>ROUND(I259*H259,2)</f>
        <v>0</v>
      </c>
      <c r="K259" s="288" t="s">
        <v>221</v>
      </c>
      <c r="L259" s="293"/>
      <c r="M259" s="294" t="s">
        <v>1</v>
      </c>
      <c r="N259" s="295" t="s">
        <v>45</v>
      </c>
      <c r="O259" s="92"/>
      <c r="P259" s="236">
        <f>O259*H259</f>
        <v>0</v>
      </c>
      <c r="Q259" s="236">
        <v>0.0087200000000000003</v>
      </c>
      <c r="R259" s="236">
        <f>Q259*H259</f>
        <v>0.0052319999999999997</v>
      </c>
      <c r="S259" s="236">
        <v>0</v>
      </c>
      <c r="T259" s="237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8" t="s">
        <v>444</v>
      </c>
      <c r="AT259" s="238" t="s">
        <v>735</v>
      </c>
      <c r="AU259" s="238" t="s">
        <v>90</v>
      </c>
      <c r="AY259" s="18" t="s">
        <v>134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8" t="s">
        <v>90</v>
      </c>
      <c r="BK259" s="239">
        <f>ROUND(I259*H259,2)</f>
        <v>0</v>
      </c>
      <c r="BL259" s="18" t="s">
        <v>320</v>
      </c>
      <c r="BM259" s="238" t="s">
        <v>810</v>
      </c>
    </row>
    <row r="260" s="2" customFormat="1">
      <c r="A260" s="39"/>
      <c r="B260" s="40"/>
      <c r="C260" s="41"/>
      <c r="D260" s="240" t="s">
        <v>142</v>
      </c>
      <c r="E260" s="41"/>
      <c r="F260" s="241" t="s">
        <v>809</v>
      </c>
      <c r="G260" s="41"/>
      <c r="H260" s="41"/>
      <c r="I260" s="242"/>
      <c r="J260" s="41"/>
      <c r="K260" s="41"/>
      <c r="L260" s="45"/>
      <c r="M260" s="243"/>
      <c r="N260" s="244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142</v>
      </c>
      <c r="AU260" s="18" t="s">
        <v>90</v>
      </c>
    </row>
    <row r="261" s="2" customFormat="1" ht="24.15" customHeight="1">
      <c r="A261" s="39"/>
      <c r="B261" s="40"/>
      <c r="C261" s="227" t="s">
        <v>438</v>
      </c>
      <c r="D261" s="227" t="s">
        <v>137</v>
      </c>
      <c r="E261" s="228" t="s">
        <v>811</v>
      </c>
      <c r="F261" s="229" t="s">
        <v>812</v>
      </c>
      <c r="G261" s="230" t="s">
        <v>270</v>
      </c>
      <c r="H261" s="231">
        <v>16.5</v>
      </c>
      <c r="I261" s="232"/>
      <c r="J261" s="233">
        <f>ROUND(I261*H261,2)</f>
        <v>0</v>
      </c>
      <c r="K261" s="229" t="s">
        <v>221</v>
      </c>
      <c r="L261" s="45"/>
      <c r="M261" s="234" t="s">
        <v>1</v>
      </c>
      <c r="N261" s="235" t="s">
        <v>45</v>
      </c>
      <c r="O261" s="92"/>
      <c r="P261" s="236">
        <f>O261*H261</f>
        <v>0</v>
      </c>
      <c r="Q261" s="236">
        <v>0</v>
      </c>
      <c r="R261" s="236">
        <f>Q261*H261</f>
        <v>0</v>
      </c>
      <c r="S261" s="236">
        <v>0</v>
      </c>
      <c r="T261" s="237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8" t="s">
        <v>320</v>
      </c>
      <c r="AT261" s="238" t="s">
        <v>137</v>
      </c>
      <c r="AU261" s="238" t="s">
        <v>90</v>
      </c>
      <c r="AY261" s="18" t="s">
        <v>134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8" t="s">
        <v>90</v>
      </c>
      <c r="BK261" s="239">
        <f>ROUND(I261*H261,2)</f>
        <v>0</v>
      </c>
      <c r="BL261" s="18" t="s">
        <v>320</v>
      </c>
      <c r="BM261" s="238" t="s">
        <v>813</v>
      </c>
    </row>
    <row r="262" s="2" customFormat="1">
      <c r="A262" s="39"/>
      <c r="B262" s="40"/>
      <c r="C262" s="41"/>
      <c r="D262" s="240" t="s">
        <v>142</v>
      </c>
      <c r="E262" s="41"/>
      <c r="F262" s="241" t="s">
        <v>814</v>
      </c>
      <c r="G262" s="41"/>
      <c r="H262" s="41"/>
      <c r="I262" s="242"/>
      <c r="J262" s="41"/>
      <c r="K262" s="41"/>
      <c r="L262" s="45"/>
      <c r="M262" s="243"/>
      <c r="N262" s="244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142</v>
      </c>
      <c r="AU262" s="18" t="s">
        <v>90</v>
      </c>
    </row>
    <row r="263" s="2" customFormat="1">
      <c r="A263" s="39"/>
      <c r="B263" s="40"/>
      <c r="C263" s="41"/>
      <c r="D263" s="249" t="s">
        <v>224</v>
      </c>
      <c r="E263" s="41"/>
      <c r="F263" s="250" t="s">
        <v>815</v>
      </c>
      <c r="G263" s="41"/>
      <c r="H263" s="41"/>
      <c r="I263" s="242"/>
      <c r="J263" s="41"/>
      <c r="K263" s="41"/>
      <c r="L263" s="45"/>
      <c r="M263" s="243"/>
      <c r="N263" s="244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224</v>
      </c>
      <c r="AU263" s="18" t="s">
        <v>90</v>
      </c>
    </row>
    <row r="264" s="13" customFormat="1">
      <c r="A264" s="13"/>
      <c r="B264" s="251"/>
      <c r="C264" s="252"/>
      <c r="D264" s="240" t="s">
        <v>236</v>
      </c>
      <c r="E264" s="253" t="s">
        <v>1</v>
      </c>
      <c r="F264" s="254" t="s">
        <v>816</v>
      </c>
      <c r="G264" s="252"/>
      <c r="H264" s="253" t="s">
        <v>1</v>
      </c>
      <c r="I264" s="255"/>
      <c r="J264" s="252"/>
      <c r="K264" s="252"/>
      <c r="L264" s="256"/>
      <c r="M264" s="257"/>
      <c r="N264" s="258"/>
      <c r="O264" s="258"/>
      <c r="P264" s="258"/>
      <c r="Q264" s="258"/>
      <c r="R264" s="258"/>
      <c r="S264" s="258"/>
      <c r="T264" s="25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60" t="s">
        <v>236</v>
      </c>
      <c r="AU264" s="260" t="s">
        <v>90</v>
      </c>
      <c r="AV264" s="13" t="s">
        <v>86</v>
      </c>
      <c r="AW264" s="13" t="s">
        <v>35</v>
      </c>
      <c r="AX264" s="13" t="s">
        <v>79</v>
      </c>
      <c r="AY264" s="260" t="s">
        <v>134</v>
      </c>
    </row>
    <row r="265" s="13" customFormat="1">
      <c r="A265" s="13"/>
      <c r="B265" s="251"/>
      <c r="C265" s="252"/>
      <c r="D265" s="240" t="s">
        <v>236</v>
      </c>
      <c r="E265" s="253" t="s">
        <v>1</v>
      </c>
      <c r="F265" s="254" t="s">
        <v>817</v>
      </c>
      <c r="G265" s="252"/>
      <c r="H265" s="253" t="s">
        <v>1</v>
      </c>
      <c r="I265" s="255"/>
      <c r="J265" s="252"/>
      <c r="K265" s="252"/>
      <c r="L265" s="256"/>
      <c r="M265" s="257"/>
      <c r="N265" s="258"/>
      <c r="O265" s="258"/>
      <c r="P265" s="258"/>
      <c r="Q265" s="258"/>
      <c r="R265" s="258"/>
      <c r="S265" s="258"/>
      <c r="T265" s="25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0" t="s">
        <v>236</v>
      </c>
      <c r="AU265" s="260" t="s">
        <v>90</v>
      </c>
      <c r="AV265" s="13" t="s">
        <v>86</v>
      </c>
      <c r="AW265" s="13" t="s">
        <v>35</v>
      </c>
      <c r="AX265" s="13" t="s">
        <v>79</v>
      </c>
      <c r="AY265" s="260" t="s">
        <v>134</v>
      </c>
    </row>
    <row r="266" s="14" customFormat="1">
      <c r="A266" s="14"/>
      <c r="B266" s="261"/>
      <c r="C266" s="262"/>
      <c r="D266" s="240" t="s">
        <v>236</v>
      </c>
      <c r="E266" s="263" t="s">
        <v>1</v>
      </c>
      <c r="F266" s="264" t="s">
        <v>818</v>
      </c>
      <c r="G266" s="262"/>
      <c r="H266" s="265">
        <v>16.5</v>
      </c>
      <c r="I266" s="266"/>
      <c r="J266" s="262"/>
      <c r="K266" s="262"/>
      <c r="L266" s="267"/>
      <c r="M266" s="268"/>
      <c r="N266" s="269"/>
      <c r="O266" s="269"/>
      <c r="P266" s="269"/>
      <c r="Q266" s="269"/>
      <c r="R266" s="269"/>
      <c r="S266" s="269"/>
      <c r="T266" s="27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71" t="s">
        <v>236</v>
      </c>
      <c r="AU266" s="271" t="s">
        <v>90</v>
      </c>
      <c r="AV266" s="14" t="s">
        <v>90</v>
      </c>
      <c r="AW266" s="14" t="s">
        <v>35</v>
      </c>
      <c r="AX266" s="14" t="s">
        <v>79</v>
      </c>
      <c r="AY266" s="271" t="s">
        <v>134</v>
      </c>
    </row>
    <row r="267" s="15" customFormat="1">
      <c r="A267" s="15"/>
      <c r="B267" s="272"/>
      <c r="C267" s="273"/>
      <c r="D267" s="240" t="s">
        <v>236</v>
      </c>
      <c r="E267" s="274" t="s">
        <v>1</v>
      </c>
      <c r="F267" s="275" t="s">
        <v>240</v>
      </c>
      <c r="G267" s="273"/>
      <c r="H267" s="276">
        <v>16.5</v>
      </c>
      <c r="I267" s="277"/>
      <c r="J267" s="273"/>
      <c r="K267" s="273"/>
      <c r="L267" s="278"/>
      <c r="M267" s="279"/>
      <c r="N267" s="280"/>
      <c r="O267" s="280"/>
      <c r="P267" s="280"/>
      <c r="Q267" s="280"/>
      <c r="R267" s="280"/>
      <c r="S267" s="280"/>
      <c r="T267" s="281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82" t="s">
        <v>236</v>
      </c>
      <c r="AU267" s="282" t="s">
        <v>90</v>
      </c>
      <c r="AV267" s="15" t="s">
        <v>133</v>
      </c>
      <c r="AW267" s="15" t="s">
        <v>35</v>
      </c>
      <c r="AX267" s="15" t="s">
        <v>86</v>
      </c>
      <c r="AY267" s="282" t="s">
        <v>134</v>
      </c>
    </row>
    <row r="268" s="2" customFormat="1" ht="24.15" customHeight="1">
      <c r="A268" s="39"/>
      <c r="B268" s="40"/>
      <c r="C268" s="227" t="s">
        <v>444</v>
      </c>
      <c r="D268" s="227" t="s">
        <v>137</v>
      </c>
      <c r="E268" s="228" t="s">
        <v>819</v>
      </c>
      <c r="F268" s="229" t="s">
        <v>820</v>
      </c>
      <c r="G268" s="230" t="s">
        <v>270</v>
      </c>
      <c r="H268" s="231">
        <v>518.70000000000005</v>
      </c>
      <c r="I268" s="232"/>
      <c r="J268" s="233">
        <f>ROUND(I268*H268,2)</f>
        <v>0</v>
      </c>
      <c r="K268" s="229" t="s">
        <v>221</v>
      </c>
      <c r="L268" s="45"/>
      <c r="M268" s="234" t="s">
        <v>1</v>
      </c>
      <c r="N268" s="235" t="s">
        <v>45</v>
      </c>
      <c r="O268" s="92"/>
      <c r="P268" s="236">
        <f>O268*H268</f>
        <v>0</v>
      </c>
      <c r="Q268" s="236">
        <v>0</v>
      </c>
      <c r="R268" s="236">
        <f>Q268*H268</f>
        <v>0</v>
      </c>
      <c r="S268" s="236">
        <v>0</v>
      </c>
      <c r="T268" s="23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8" t="s">
        <v>320</v>
      </c>
      <c r="AT268" s="238" t="s">
        <v>137</v>
      </c>
      <c r="AU268" s="238" t="s">
        <v>90</v>
      </c>
      <c r="AY268" s="18" t="s">
        <v>134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8" t="s">
        <v>90</v>
      </c>
      <c r="BK268" s="239">
        <f>ROUND(I268*H268,2)</f>
        <v>0</v>
      </c>
      <c r="BL268" s="18" t="s">
        <v>320</v>
      </c>
      <c r="BM268" s="238" t="s">
        <v>821</v>
      </c>
    </row>
    <row r="269" s="2" customFormat="1">
      <c r="A269" s="39"/>
      <c r="B269" s="40"/>
      <c r="C269" s="41"/>
      <c r="D269" s="240" t="s">
        <v>142</v>
      </c>
      <c r="E269" s="41"/>
      <c r="F269" s="241" t="s">
        <v>822</v>
      </c>
      <c r="G269" s="41"/>
      <c r="H269" s="41"/>
      <c r="I269" s="242"/>
      <c r="J269" s="41"/>
      <c r="K269" s="41"/>
      <c r="L269" s="45"/>
      <c r="M269" s="243"/>
      <c r="N269" s="244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142</v>
      </c>
      <c r="AU269" s="18" t="s">
        <v>90</v>
      </c>
    </row>
    <row r="270" s="2" customFormat="1">
      <c r="A270" s="39"/>
      <c r="B270" s="40"/>
      <c r="C270" s="41"/>
      <c r="D270" s="249" t="s">
        <v>224</v>
      </c>
      <c r="E270" s="41"/>
      <c r="F270" s="250" t="s">
        <v>823</v>
      </c>
      <c r="G270" s="41"/>
      <c r="H270" s="41"/>
      <c r="I270" s="242"/>
      <c r="J270" s="41"/>
      <c r="K270" s="41"/>
      <c r="L270" s="45"/>
      <c r="M270" s="243"/>
      <c r="N270" s="244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224</v>
      </c>
      <c r="AU270" s="18" t="s">
        <v>90</v>
      </c>
    </row>
    <row r="271" s="13" customFormat="1">
      <c r="A271" s="13"/>
      <c r="B271" s="251"/>
      <c r="C271" s="252"/>
      <c r="D271" s="240" t="s">
        <v>236</v>
      </c>
      <c r="E271" s="253" t="s">
        <v>1</v>
      </c>
      <c r="F271" s="254" t="s">
        <v>816</v>
      </c>
      <c r="G271" s="252"/>
      <c r="H271" s="253" t="s">
        <v>1</v>
      </c>
      <c r="I271" s="255"/>
      <c r="J271" s="252"/>
      <c r="K271" s="252"/>
      <c r="L271" s="256"/>
      <c r="M271" s="257"/>
      <c r="N271" s="258"/>
      <c r="O271" s="258"/>
      <c r="P271" s="258"/>
      <c r="Q271" s="258"/>
      <c r="R271" s="258"/>
      <c r="S271" s="258"/>
      <c r="T271" s="25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0" t="s">
        <v>236</v>
      </c>
      <c r="AU271" s="260" t="s">
        <v>90</v>
      </c>
      <c r="AV271" s="13" t="s">
        <v>86</v>
      </c>
      <c r="AW271" s="13" t="s">
        <v>35</v>
      </c>
      <c r="AX271" s="13" t="s">
        <v>79</v>
      </c>
      <c r="AY271" s="260" t="s">
        <v>134</v>
      </c>
    </row>
    <row r="272" s="13" customFormat="1">
      <c r="A272" s="13"/>
      <c r="B272" s="251"/>
      <c r="C272" s="252"/>
      <c r="D272" s="240" t="s">
        <v>236</v>
      </c>
      <c r="E272" s="253" t="s">
        <v>1</v>
      </c>
      <c r="F272" s="254" t="s">
        <v>824</v>
      </c>
      <c r="G272" s="252"/>
      <c r="H272" s="253" t="s">
        <v>1</v>
      </c>
      <c r="I272" s="255"/>
      <c r="J272" s="252"/>
      <c r="K272" s="252"/>
      <c r="L272" s="256"/>
      <c r="M272" s="257"/>
      <c r="N272" s="258"/>
      <c r="O272" s="258"/>
      <c r="P272" s="258"/>
      <c r="Q272" s="258"/>
      <c r="R272" s="258"/>
      <c r="S272" s="258"/>
      <c r="T272" s="25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0" t="s">
        <v>236</v>
      </c>
      <c r="AU272" s="260" t="s">
        <v>90</v>
      </c>
      <c r="AV272" s="13" t="s">
        <v>86</v>
      </c>
      <c r="AW272" s="13" t="s">
        <v>35</v>
      </c>
      <c r="AX272" s="13" t="s">
        <v>79</v>
      </c>
      <c r="AY272" s="260" t="s">
        <v>134</v>
      </c>
    </row>
    <row r="273" s="14" customFormat="1">
      <c r="A273" s="14"/>
      <c r="B273" s="261"/>
      <c r="C273" s="262"/>
      <c r="D273" s="240" t="s">
        <v>236</v>
      </c>
      <c r="E273" s="263" t="s">
        <v>1</v>
      </c>
      <c r="F273" s="264" t="s">
        <v>825</v>
      </c>
      <c r="G273" s="262"/>
      <c r="H273" s="265">
        <v>248.90000000000001</v>
      </c>
      <c r="I273" s="266"/>
      <c r="J273" s="262"/>
      <c r="K273" s="262"/>
      <c r="L273" s="267"/>
      <c r="M273" s="268"/>
      <c r="N273" s="269"/>
      <c r="O273" s="269"/>
      <c r="P273" s="269"/>
      <c r="Q273" s="269"/>
      <c r="R273" s="269"/>
      <c r="S273" s="269"/>
      <c r="T273" s="27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71" t="s">
        <v>236</v>
      </c>
      <c r="AU273" s="271" t="s">
        <v>90</v>
      </c>
      <c r="AV273" s="14" t="s">
        <v>90</v>
      </c>
      <c r="AW273" s="14" t="s">
        <v>35</v>
      </c>
      <c r="AX273" s="14" t="s">
        <v>79</v>
      </c>
      <c r="AY273" s="271" t="s">
        <v>134</v>
      </c>
    </row>
    <row r="274" s="13" customFormat="1">
      <c r="A274" s="13"/>
      <c r="B274" s="251"/>
      <c r="C274" s="252"/>
      <c r="D274" s="240" t="s">
        <v>236</v>
      </c>
      <c r="E274" s="253" t="s">
        <v>1</v>
      </c>
      <c r="F274" s="254" t="s">
        <v>826</v>
      </c>
      <c r="G274" s="252"/>
      <c r="H274" s="253" t="s">
        <v>1</v>
      </c>
      <c r="I274" s="255"/>
      <c r="J274" s="252"/>
      <c r="K274" s="252"/>
      <c r="L274" s="256"/>
      <c r="M274" s="257"/>
      <c r="N274" s="258"/>
      <c r="O274" s="258"/>
      <c r="P274" s="258"/>
      <c r="Q274" s="258"/>
      <c r="R274" s="258"/>
      <c r="S274" s="258"/>
      <c r="T274" s="25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60" t="s">
        <v>236</v>
      </c>
      <c r="AU274" s="260" t="s">
        <v>90</v>
      </c>
      <c r="AV274" s="13" t="s">
        <v>86</v>
      </c>
      <c r="AW274" s="13" t="s">
        <v>35</v>
      </c>
      <c r="AX274" s="13" t="s">
        <v>79</v>
      </c>
      <c r="AY274" s="260" t="s">
        <v>134</v>
      </c>
    </row>
    <row r="275" s="14" customFormat="1">
      <c r="A275" s="14"/>
      <c r="B275" s="261"/>
      <c r="C275" s="262"/>
      <c r="D275" s="240" t="s">
        <v>236</v>
      </c>
      <c r="E275" s="263" t="s">
        <v>1</v>
      </c>
      <c r="F275" s="264" t="s">
        <v>827</v>
      </c>
      <c r="G275" s="262"/>
      <c r="H275" s="265">
        <v>110</v>
      </c>
      <c r="I275" s="266"/>
      <c r="J275" s="262"/>
      <c r="K275" s="262"/>
      <c r="L275" s="267"/>
      <c r="M275" s="268"/>
      <c r="N275" s="269"/>
      <c r="O275" s="269"/>
      <c r="P275" s="269"/>
      <c r="Q275" s="269"/>
      <c r="R275" s="269"/>
      <c r="S275" s="269"/>
      <c r="T275" s="27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71" t="s">
        <v>236</v>
      </c>
      <c r="AU275" s="271" t="s">
        <v>90</v>
      </c>
      <c r="AV275" s="14" t="s">
        <v>90</v>
      </c>
      <c r="AW275" s="14" t="s">
        <v>35</v>
      </c>
      <c r="AX275" s="14" t="s">
        <v>79</v>
      </c>
      <c r="AY275" s="271" t="s">
        <v>134</v>
      </c>
    </row>
    <row r="276" s="13" customFormat="1">
      <c r="A276" s="13"/>
      <c r="B276" s="251"/>
      <c r="C276" s="252"/>
      <c r="D276" s="240" t="s">
        <v>236</v>
      </c>
      <c r="E276" s="253" t="s">
        <v>1</v>
      </c>
      <c r="F276" s="254" t="s">
        <v>828</v>
      </c>
      <c r="G276" s="252"/>
      <c r="H276" s="253" t="s">
        <v>1</v>
      </c>
      <c r="I276" s="255"/>
      <c r="J276" s="252"/>
      <c r="K276" s="252"/>
      <c r="L276" s="256"/>
      <c r="M276" s="257"/>
      <c r="N276" s="258"/>
      <c r="O276" s="258"/>
      <c r="P276" s="258"/>
      <c r="Q276" s="258"/>
      <c r="R276" s="258"/>
      <c r="S276" s="258"/>
      <c r="T276" s="25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60" t="s">
        <v>236</v>
      </c>
      <c r="AU276" s="260" t="s">
        <v>90</v>
      </c>
      <c r="AV276" s="13" t="s">
        <v>86</v>
      </c>
      <c r="AW276" s="13" t="s">
        <v>35</v>
      </c>
      <c r="AX276" s="13" t="s">
        <v>79</v>
      </c>
      <c r="AY276" s="260" t="s">
        <v>134</v>
      </c>
    </row>
    <row r="277" s="14" customFormat="1">
      <c r="A277" s="14"/>
      <c r="B277" s="261"/>
      <c r="C277" s="262"/>
      <c r="D277" s="240" t="s">
        <v>236</v>
      </c>
      <c r="E277" s="263" t="s">
        <v>1</v>
      </c>
      <c r="F277" s="264" t="s">
        <v>829</v>
      </c>
      <c r="G277" s="262"/>
      <c r="H277" s="265">
        <v>105.59999999999999</v>
      </c>
      <c r="I277" s="266"/>
      <c r="J277" s="262"/>
      <c r="K277" s="262"/>
      <c r="L277" s="267"/>
      <c r="M277" s="268"/>
      <c r="N277" s="269"/>
      <c r="O277" s="269"/>
      <c r="P277" s="269"/>
      <c r="Q277" s="269"/>
      <c r="R277" s="269"/>
      <c r="S277" s="269"/>
      <c r="T277" s="27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71" t="s">
        <v>236</v>
      </c>
      <c r="AU277" s="271" t="s">
        <v>90</v>
      </c>
      <c r="AV277" s="14" t="s">
        <v>90</v>
      </c>
      <c r="AW277" s="14" t="s">
        <v>35</v>
      </c>
      <c r="AX277" s="14" t="s">
        <v>79</v>
      </c>
      <c r="AY277" s="271" t="s">
        <v>134</v>
      </c>
    </row>
    <row r="278" s="13" customFormat="1">
      <c r="A278" s="13"/>
      <c r="B278" s="251"/>
      <c r="C278" s="252"/>
      <c r="D278" s="240" t="s">
        <v>236</v>
      </c>
      <c r="E278" s="253" t="s">
        <v>1</v>
      </c>
      <c r="F278" s="254" t="s">
        <v>830</v>
      </c>
      <c r="G278" s="252"/>
      <c r="H278" s="253" t="s">
        <v>1</v>
      </c>
      <c r="I278" s="255"/>
      <c r="J278" s="252"/>
      <c r="K278" s="252"/>
      <c r="L278" s="256"/>
      <c r="M278" s="257"/>
      <c r="N278" s="258"/>
      <c r="O278" s="258"/>
      <c r="P278" s="258"/>
      <c r="Q278" s="258"/>
      <c r="R278" s="258"/>
      <c r="S278" s="258"/>
      <c r="T278" s="25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60" t="s">
        <v>236</v>
      </c>
      <c r="AU278" s="260" t="s">
        <v>90</v>
      </c>
      <c r="AV278" s="13" t="s">
        <v>86</v>
      </c>
      <c r="AW278" s="13" t="s">
        <v>35</v>
      </c>
      <c r="AX278" s="13" t="s">
        <v>79</v>
      </c>
      <c r="AY278" s="260" t="s">
        <v>134</v>
      </c>
    </row>
    <row r="279" s="14" customFormat="1">
      <c r="A279" s="14"/>
      <c r="B279" s="261"/>
      <c r="C279" s="262"/>
      <c r="D279" s="240" t="s">
        <v>236</v>
      </c>
      <c r="E279" s="263" t="s">
        <v>1</v>
      </c>
      <c r="F279" s="264" t="s">
        <v>312</v>
      </c>
      <c r="G279" s="262"/>
      <c r="H279" s="265">
        <v>15</v>
      </c>
      <c r="I279" s="266"/>
      <c r="J279" s="262"/>
      <c r="K279" s="262"/>
      <c r="L279" s="267"/>
      <c r="M279" s="268"/>
      <c r="N279" s="269"/>
      <c r="O279" s="269"/>
      <c r="P279" s="269"/>
      <c r="Q279" s="269"/>
      <c r="R279" s="269"/>
      <c r="S279" s="269"/>
      <c r="T279" s="270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71" t="s">
        <v>236</v>
      </c>
      <c r="AU279" s="271" t="s">
        <v>90</v>
      </c>
      <c r="AV279" s="14" t="s">
        <v>90</v>
      </c>
      <c r="AW279" s="14" t="s">
        <v>35</v>
      </c>
      <c r="AX279" s="14" t="s">
        <v>79</v>
      </c>
      <c r="AY279" s="271" t="s">
        <v>134</v>
      </c>
    </row>
    <row r="280" s="13" customFormat="1">
      <c r="A280" s="13"/>
      <c r="B280" s="251"/>
      <c r="C280" s="252"/>
      <c r="D280" s="240" t="s">
        <v>236</v>
      </c>
      <c r="E280" s="253" t="s">
        <v>1</v>
      </c>
      <c r="F280" s="254" t="s">
        <v>831</v>
      </c>
      <c r="G280" s="252"/>
      <c r="H280" s="253" t="s">
        <v>1</v>
      </c>
      <c r="I280" s="255"/>
      <c r="J280" s="252"/>
      <c r="K280" s="252"/>
      <c r="L280" s="256"/>
      <c r="M280" s="257"/>
      <c r="N280" s="258"/>
      <c r="O280" s="258"/>
      <c r="P280" s="258"/>
      <c r="Q280" s="258"/>
      <c r="R280" s="258"/>
      <c r="S280" s="258"/>
      <c r="T280" s="25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0" t="s">
        <v>236</v>
      </c>
      <c r="AU280" s="260" t="s">
        <v>90</v>
      </c>
      <c r="AV280" s="13" t="s">
        <v>86</v>
      </c>
      <c r="AW280" s="13" t="s">
        <v>35</v>
      </c>
      <c r="AX280" s="13" t="s">
        <v>79</v>
      </c>
      <c r="AY280" s="260" t="s">
        <v>134</v>
      </c>
    </row>
    <row r="281" s="14" customFormat="1">
      <c r="A281" s="14"/>
      <c r="B281" s="261"/>
      <c r="C281" s="262"/>
      <c r="D281" s="240" t="s">
        <v>236</v>
      </c>
      <c r="E281" s="263" t="s">
        <v>1</v>
      </c>
      <c r="F281" s="264" t="s">
        <v>162</v>
      </c>
      <c r="G281" s="262"/>
      <c r="H281" s="265">
        <v>6</v>
      </c>
      <c r="I281" s="266"/>
      <c r="J281" s="262"/>
      <c r="K281" s="262"/>
      <c r="L281" s="267"/>
      <c r="M281" s="268"/>
      <c r="N281" s="269"/>
      <c r="O281" s="269"/>
      <c r="P281" s="269"/>
      <c r="Q281" s="269"/>
      <c r="R281" s="269"/>
      <c r="S281" s="269"/>
      <c r="T281" s="27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71" t="s">
        <v>236</v>
      </c>
      <c r="AU281" s="271" t="s">
        <v>90</v>
      </c>
      <c r="AV281" s="14" t="s">
        <v>90</v>
      </c>
      <c r="AW281" s="14" t="s">
        <v>35</v>
      </c>
      <c r="AX281" s="14" t="s">
        <v>79</v>
      </c>
      <c r="AY281" s="271" t="s">
        <v>134</v>
      </c>
    </row>
    <row r="282" s="13" customFormat="1">
      <c r="A282" s="13"/>
      <c r="B282" s="251"/>
      <c r="C282" s="252"/>
      <c r="D282" s="240" t="s">
        <v>236</v>
      </c>
      <c r="E282" s="253" t="s">
        <v>1</v>
      </c>
      <c r="F282" s="254" t="s">
        <v>832</v>
      </c>
      <c r="G282" s="252"/>
      <c r="H282" s="253" t="s">
        <v>1</v>
      </c>
      <c r="I282" s="255"/>
      <c r="J282" s="252"/>
      <c r="K282" s="252"/>
      <c r="L282" s="256"/>
      <c r="M282" s="257"/>
      <c r="N282" s="258"/>
      <c r="O282" s="258"/>
      <c r="P282" s="258"/>
      <c r="Q282" s="258"/>
      <c r="R282" s="258"/>
      <c r="S282" s="258"/>
      <c r="T282" s="25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60" t="s">
        <v>236</v>
      </c>
      <c r="AU282" s="260" t="s">
        <v>90</v>
      </c>
      <c r="AV282" s="13" t="s">
        <v>86</v>
      </c>
      <c r="AW282" s="13" t="s">
        <v>35</v>
      </c>
      <c r="AX282" s="13" t="s">
        <v>79</v>
      </c>
      <c r="AY282" s="260" t="s">
        <v>134</v>
      </c>
    </row>
    <row r="283" s="14" customFormat="1">
      <c r="A283" s="14"/>
      <c r="B283" s="261"/>
      <c r="C283" s="262"/>
      <c r="D283" s="240" t="s">
        <v>236</v>
      </c>
      <c r="E283" s="263" t="s">
        <v>1</v>
      </c>
      <c r="F283" s="264" t="s">
        <v>182</v>
      </c>
      <c r="G283" s="262"/>
      <c r="H283" s="265">
        <v>10</v>
      </c>
      <c r="I283" s="266"/>
      <c r="J283" s="262"/>
      <c r="K283" s="262"/>
      <c r="L283" s="267"/>
      <c r="M283" s="268"/>
      <c r="N283" s="269"/>
      <c r="O283" s="269"/>
      <c r="P283" s="269"/>
      <c r="Q283" s="269"/>
      <c r="R283" s="269"/>
      <c r="S283" s="269"/>
      <c r="T283" s="27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71" t="s">
        <v>236</v>
      </c>
      <c r="AU283" s="271" t="s">
        <v>90</v>
      </c>
      <c r="AV283" s="14" t="s">
        <v>90</v>
      </c>
      <c r="AW283" s="14" t="s">
        <v>35</v>
      </c>
      <c r="AX283" s="14" t="s">
        <v>79</v>
      </c>
      <c r="AY283" s="271" t="s">
        <v>134</v>
      </c>
    </row>
    <row r="284" s="13" customFormat="1">
      <c r="A284" s="13"/>
      <c r="B284" s="251"/>
      <c r="C284" s="252"/>
      <c r="D284" s="240" t="s">
        <v>236</v>
      </c>
      <c r="E284" s="253" t="s">
        <v>1</v>
      </c>
      <c r="F284" s="254" t="s">
        <v>833</v>
      </c>
      <c r="G284" s="252"/>
      <c r="H284" s="253" t="s">
        <v>1</v>
      </c>
      <c r="I284" s="255"/>
      <c r="J284" s="252"/>
      <c r="K284" s="252"/>
      <c r="L284" s="256"/>
      <c r="M284" s="257"/>
      <c r="N284" s="258"/>
      <c r="O284" s="258"/>
      <c r="P284" s="258"/>
      <c r="Q284" s="258"/>
      <c r="R284" s="258"/>
      <c r="S284" s="258"/>
      <c r="T284" s="25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60" t="s">
        <v>236</v>
      </c>
      <c r="AU284" s="260" t="s">
        <v>90</v>
      </c>
      <c r="AV284" s="13" t="s">
        <v>86</v>
      </c>
      <c r="AW284" s="13" t="s">
        <v>35</v>
      </c>
      <c r="AX284" s="13" t="s">
        <v>79</v>
      </c>
      <c r="AY284" s="260" t="s">
        <v>134</v>
      </c>
    </row>
    <row r="285" s="14" customFormat="1">
      <c r="A285" s="14"/>
      <c r="B285" s="261"/>
      <c r="C285" s="262"/>
      <c r="D285" s="240" t="s">
        <v>236</v>
      </c>
      <c r="E285" s="263" t="s">
        <v>1</v>
      </c>
      <c r="F285" s="264" t="s">
        <v>353</v>
      </c>
      <c r="G285" s="262"/>
      <c r="H285" s="265">
        <v>20</v>
      </c>
      <c r="I285" s="266"/>
      <c r="J285" s="262"/>
      <c r="K285" s="262"/>
      <c r="L285" s="267"/>
      <c r="M285" s="268"/>
      <c r="N285" s="269"/>
      <c r="O285" s="269"/>
      <c r="P285" s="269"/>
      <c r="Q285" s="269"/>
      <c r="R285" s="269"/>
      <c r="S285" s="269"/>
      <c r="T285" s="270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71" t="s">
        <v>236</v>
      </c>
      <c r="AU285" s="271" t="s">
        <v>90</v>
      </c>
      <c r="AV285" s="14" t="s">
        <v>90</v>
      </c>
      <c r="AW285" s="14" t="s">
        <v>35</v>
      </c>
      <c r="AX285" s="14" t="s">
        <v>79</v>
      </c>
      <c r="AY285" s="271" t="s">
        <v>134</v>
      </c>
    </row>
    <row r="286" s="13" customFormat="1">
      <c r="A286" s="13"/>
      <c r="B286" s="251"/>
      <c r="C286" s="252"/>
      <c r="D286" s="240" t="s">
        <v>236</v>
      </c>
      <c r="E286" s="253" t="s">
        <v>1</v>
      </c>
      <c r="F286" s="254" t="s">
        <v>834</v>
      </c>
      <c r="G286" s="252"/>
      <c r="H286" s="253" t="s">
        <v>1</v>
      </c>
      <c r="I286" s="255"/>
      <c r="J286" s="252"/>
      <c r="K286" s="252"/>
      <c r="L286" s="256"/>
      <c r="M286" s="257"/>
      <c r="N286" s="258"/>
      <c r="O286" s="258"/>
      <c r="P286" s="258"/>
      <c r="Q286" s="258"/>
      <c r="R286" s="258"/>
      <c r="S286" s="258"/>
      <c r="T286" s="25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60" t="s">
        <v>236</v>
      </c>
      <c r="AU286" s="260" t="s">
        <v>90</v>
      </c>
      <c r="AV286" s="13" t="s">
        <v>86</v>
      </c>
      <c r="AW286" s="13" t="s">
        <v>35</v>
      </c>
      <c r="AX286" s="13" t="s">
        <v>79</v>
      </c>
      <c r="AY286" s="260" t="s">
        <v>134</v>
      </c>
    </row>
    <row r="287" s="14" customFormat="1">
      <c r="A287" s="14"/>
      <c r="B287" s="261"/>
      <c r="C287" s="262"/>
      <c r="D287" s="240" t="s">
        <v>236</v>
      </c>
      <c r="E287" s="263" t="s">
        <v>1</v>
      </c>
      <c r="F287" s="264" t="s">
        <v>835</v>
      </c>
      <c r="G287" s="262"/>
      <c r="H287" s="265">
        <v>3.2000000000000002</v>
      </c>
      <c r="I287" s="266"/>
      <c r="J287" s="262"/>
      <c r="K287" s="262"/>
      <c r="L287" s="267"/>
      <c r="M287" s="268"/>
      <c r="N287" s="269"/>
      <c r="O287" s="269"/>
      <c r="P287" s="269"/>
      <c r="Q287" s="269"/>
      <c r="R287" s="269"/>
      <c r="S287" s="269"/>
      <c r="T287" s="27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71" t="s">
        <v>236</v>
      </c>
      <c r="AU287" s="271" t="s">
        <v>90</v>
      </c>
      <c r="AV287" s="14" t="s">
        <v>90</v>
      </c>
      <c r="AW287" s="14" t="s">
        <v>35</v>
      </c>
      <c r="AX287" s="14" t="s">
        <v>79</v>
      </c>
      <c r="AY287" s="271" t="s">
        <v>134</v>
      </c>
    </row>
    <row r="288" s="15" customFormat="1">
      <c r="A288" s="15"/>
      <c r="B288" s="272"/>
      <c r="C288" s="273"/>
      <c r="D288" s="240" t="s">
        <v>236</v>
      </c>
      <c r="E288" s="274" t="s">
        <v>1</v>
      </c>
      <c r="F288" s="275" t="s">
        <v>240</v>
      </c>
      <c r="G288" s="273"/>
      <c r="H288" s="276">
        <v>518.70000000000005</v>
      </c>
      <c r="I288" s="277"/>
      <c r="J288" s="273"/>
      <c r="K288" s="273"/>
      <c r="L288" s="278"/>
      <c r="M288" s="279"/>
      <c r="N288" s="280"/>
      <c r="O288" s="280"/>
      <c r="P288" s="280"/>
      <c r="Q288" s="280"/>
      <c r="R288" s="280"/>
      <c r="S288" s="280"/>
      <c r="T288" s="281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82" t="s">
        <v>236</v>
      </c>
      <c r="AU288" s="282" t="s">
        <v>90</v>
      </c>
      <c r="AV288" s="15" t="s">
        <v>133</v>
      </c>
      <c r="AW288" s="15" t="s">
        <v>35</v>
      </c>
      <c r="AX288" s="15" t="s">
        <v>86</v>
      </c>
      <c r="AY288" s="282" t="s">
        <v>134</v>
      </c>
    </row>
    <row r="289" s="2" customFormat="1" ht="33" customHeight="1">
      <c r="A289" s="39"/>
      <c r="B289" s="40"/>
      <c r="C289" s="227" t="s">
        <v>451</v>
      </c>
      <c r="D289" s="227" t="s">
        <v>137</v>
      </c>
      <c r="E289" s="228" t="s">
        <v>836</v>
      </c>
      <c r="F289" s="229" t="s">
        <v>837</v>
      </c>
      <c r="G289" s="230" t="s">
        <v>270</v>
      </c>
      <c r="H289" s="231">
        <v>43</v>
      </c>
      <c r="I289" s="232"/>
      <c r="J289" s="233">
        <f>ROUND(I289*H289,2)</f>
        <v>0</v>
      </c>
      <c r="K289" s="229" t="s">
        <v>221</v>
      </c>
      <c r="L289" s="45"/>
      <c r="M289" s="234" t="s">
        <v>1</v>
      </c>
      <c r="N289" s="235" t="s">
        <v>45</v>
      </c>
      <c r="O289" s="92"/>
      <c r="P289" s="236">
        <f>O289*H289</f>
        <v>0</v>
      </c>
      <c r="Q289" s="236">
        <v>0</v>
      </c>
      <c r="R289" s="236">
        <f>Q289*H289</f>
        <v>0</v>
      </c>
      <c r="S289" s="236">
        <v>0</v>
      </c>
      <c r="T289" s="237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8" t="s">
        <v>320</v>
      </c>
      <c r="AT289" s="238" t="s">
        <v>137</v>
      </c>
      <c r="AU289" s="238" t="s">
        <v>90</v>
      </c>
      <c r="AY289" s="18" t="s">
        <v>134</v>
      </c>
      <c r="BE289" s="239">
        <f>IF(N289="základní",J289,0)</f>
        <v>0</v>
      </c>
      <c r="BF289" s="239">
        <f>IF(N289="snížená",J289,0)</f>
        <v>0</v>
      </c>
      <c r="BG289" s="239">
        <f>IF(N289="zákl. přenesená",J289,0)</f>
        <v>0</v>
      </c>
      <c r="BH289" s="239">
        <f>IF(N289="sníž. přenesená",J289,0)</f>
        <v>0</v>
      </c>
      <c r="BI289" s="239">
        <f>IF(N289="nulová",J289,0)</f>
        <v>0</v>
      </c>
      <c r="BJ289" s="18" t="s">
        <v>90</v>
      </c>
      <c r="BK289" s="239">
        <f>ROUND(I289*H289,2)</f>
        <v>0</v>
      </c>
      <c r="BL289" s="18" t="s">
        <v>320</v>
      </c>
      <c r="BM289" s="238" t="s">
        <v>838</v>
      </c>
    </row>
    <row r="290" s="2" customFormat="1">
      <c r="A290" s="39"/>
      <c r="B290" s="40"/>
      <c r="C290" s="41"/>
      <c r="D290" s="240" t="s">
        <v>142</v>
      </c>
      <c r="E290" s="41"/>
      <c r="F290" s="241" t="s">
        <v>839</v>
      </c>
      <c r="G290" s="41"/>
      <c r="H290" s="41"/>
      <c r="I290" s="242"/>
      <c r="J290" s="41"/>
      <c r="K290" s="41"/>
      <c r="L290" s="45"/>
      <c r="M290" s="243"/>
      <c r="N290" s="244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142</v>
      </c>
      <c r="AU290" s="18" t="s">
        <v>90</v>
      </c>
    </row>
    <row r="291" s="2" customFormat="1">
      <c r="A291" s="39"/>
      <c r="B291" s="40"/>
      <c r="C291" s="41"/>
      <c r="D291" s="249" t="s">
        <v>224</v>
      </c>
      <c r="E291" s="41"/>
      <c r="F291" s="250" t="s">
        <v>840</v>
      </c>
      <c r="G291" s="41"/>
      <c r="H291" s="41"/>
      <c r="I291" s="242"/>
      <c r="J291" s="41"/>
      <c r="K291" s="41"/>
      <c r="L291" s="45"/>
      <c r="M291" s="243"/>
      <c r="N291" s="244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224</v>
      </c>
      <c r="AU291" s="18" t="s">
        <v>90</v>
      </c>
    </row>
    <row r="292" s="13" customFormat="1">
      <c r="A292" s="13"/>
      <c r="B292" s="251"/>
      <c r="C292" s="252"/>
      <c r="D292" s="240" t="s">
        <v>236</v>
      </c>
      <c r="E292" s="253" t="s">
        <v>1</v>
      </c>
      <c r="F292" s="254" t="s">
        <v>816</v>
      </c>
      <c r="G292" s="252"/>
      <c r="H292" s="253" t="s">
        <v>1</v>
      </c>
      <c r="I292" s="255"/>
      <c r="J292" s="252"/>
      <c r="K292" s="252"/>
      <c r="L292" s="256"/>
      <c r="M292" s="257"/>
      <c r="N292" s="258"/>
      <c r="O292" s="258"/>
      <c r="P292" s="258"/>
      <c r="Q292" s="258"/>
      <c r="R292" s="258"/>
      <c r="S292" s="258"/>
      <c r="T292" s="25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60" t="s">
        <v>236</v>
      </c>
      <c r="AU292" s="260" t="s">
        <v>90</v>
      </c>
      <c r="AV292" s="13" t="s">
        <v>86</v>
      </c>
      <c r="AW292" s="13" t="s">
        <v>35</v>
      </c>
      <c r="AX292" s="13" t="s">
        <v>79</v>
      </c>
      <c r="AY292" s="260" t="s">
        <v>134</v>
      </c>
    </row>
    <row r="293" s="13" customFormat="1">
      <c r="A293" s="13"/>
      <c r="B293" s="251"/>
      <c r="C293" s="252"/>
      <c r="D293" s="240" t="s">
        <v>236</v>
      </c>
      <c r="E293" s="253" t="s">
        <v>1</v>
      </c>
      <c r="F293" s="254" t="s">
        <v>841</v>
      </c>
      <c r="G293" s="252"/>
      <c r="H293" s="253" t="s">
        <v>1</v>
      </c>
      <c r="I293" s="255"/>
      <c r="J293" s="252"/>
      <c r="K293" s="252"/>
      <c r="L293" s="256"/>
      <c r="M293" s="257"/>
      <c r="N293" s="258"/>
      <c r="O293" s="258"/>
      <c r="P293" s="258"/>
      <c r="Q293" s="258"/>
      <c r="R293" s="258"/>
      <c r="S293" s="258"/>
      <c r="T293" s="25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0" t="s">
        <v>236</v>
      </c>
      <c r="AU293" s="260" t="s">
        <v>90</v>
      </c>
      <c r="AV293" s="13" t="s">
        <v>86</v>
      </c>
      <c r="AW293" s="13" t="s">
        <v>35</v>
      </c>
      <c r="AX293" s="13" t="s">
        <v>79</v>
      </c>
      <c r="AY293" s="260" t="s">
        <v>134</v>
      </c>
    </row>
    <row r="294" s="14" customFormat="1">
      <c r="A294" s="14"/>
      <c r="B294" s="261"/>
      <c r="C294" s="262"/>
      <c r="D294" s="240" t="s">
        <v>236</v>
      </c>
      <c r="E294" s="263" t="s">
        <v>1</v>
      </c>
      <c r="F294" s="264" t="s">
        <v>842</v>
      </c>
      <c r="G294" s="262"/>
      <c r="H294" s="265">
        <v>22</v>
      </c>
      <c r="I294" s="266"/>
      <c r="J294" s="262"/>
      <c r="K294" s="262"/>
      <c r="L294" s="267"/>
      <c r="M294" s="268"/>
      <c r="N294" s="269"/>
      <c r="O294" s="269"/>
      <c r="P294" s="269"/>
      <c r="Q294" s="269"/>
      <c r="R294" s="269"/>
      <c r="S294" s="269"/>
      <c r="T294" s="270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71" t="s">
        <v>236</v>
      </c>
      <c r="AU294" s="271" t="s">
        <v>90</v>
      </c>
      <c r="AV294" s="14" t="s">
        <v>90</v>
      </c>
      <c r="AW294" s="14" t="s">
        <v>35</v>
      </c>
      <c r="AX294" s="14" t="s">
        <v>79</v>
      </c>
      <c r="AY294" s="271" t="s">
        <v>134</v>
      </c>
    </row>
    <row r="295" s="13" customFormat="1">
      <c r="A295" s="13"/>
      <c r="B295" s="251"/>
      <c r="C295" s="252"/>
      <c r="D295" s="240" t="s">
        <v>236</v>
      </c>
      <c r="E295" s="253" t="s">
        <v>1</v>
      </c>
      <c r="F295" s="254" t="s">
        <v>843</v>
      </c>
      <c r="G295" s="252"/>
      <c r="H295" s="253" t="s">
        <v>1</v>
      </c>
      <c r="I295" s="255"/>
      <c r="J295" s="252"/>
      <c r="K295" s="252"/>
      <c r="L295" s="256"/>
      <c r="M295" s="257"/>
      <c r="N295" s="258"/>
      <c r="O295" s="258"/>
      <c r="P295" s="258"/>
      <c r="Q295" s="258"/>
      <c r="R295" s="258"/>
      <c r="S295" s="258"/>
      <c r="T295" s="25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60" t="s">
        <v>236</v>
      </c>
      <c r="AU295" s="260" t="s">
        <v>90</v>
      </c>
      <c r="AV295" s="13" t="s">
        <v>86</v>
      </c>
      <c r="AW295" s="13" t="s">
        <v>35</v>
      </c>
      <c r="AX295" s="13" t="s">
        <v>79</v>
      </c>
      <c r="AY295" s="260" t="s">
        <v>134</v>
      </c>
    </row>
    <row r="296" s="14" customFormat="1">
      <c r="A296" s="14"/>
      <c r="B296" s="261"/>
      <c r="C296" s="262"/>
      <c r="D296" s="240" t="s">
        <v>236</v>
      </c>
      <c r="E296" s="263" t="s">
        <v>1</v>
      </c>
      <c r="F296" s="264" t="s">
        <v>162</v>
      </c>
      <c r="G296" s="262"/>
      <c r="H296" s="265">
        <v>6</v>
      </c>
      <c r="I296" s="266"/>
      <c r="J296" s="262"/>
      <c r="K296" s="262"/>
      <c r="L296" s="267"/>
      <c r="M296" s="268"/>
      <c r="N296" s="269"/>
      <c r="O296" s="269"/>
      <c r="P296" s="269"/>
      <c r="Q296" s="269"/>
      <c r="R296" s="269"/>
      <c r="S296" s="269"/>
      <c r="T296" s="27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71" t="s">
        <v>236</v>
      </c>
      <c r="AU296" s="271" t="s">
        <v>90</v>
      </c>
      <c r="AV296" s="14" t="s">
        <v>90</v>
      </c>
      <c r="AW296" s="14" t="s">
        <v>35</v>
      </c>
      <c r="AX296" s="14" t="s">
        <v>79</v>
      </c>
      <c r="AY296" s="271" t="s">
        <v>134</v>
      </c>
    </row>
    <row r="297" s="13" customFormat="1">
      <c r="A297" s="13"/>
      <c r="B297" s="251"/>
      <c r="C297" s="252"/>
      <c r="D297" s="240" t="s">
        <v>236</v>
      </c>
      <c r="E297" s="253" t="s">
        <v>1</v>
      </c>
      <c r="F297" s="254" t="s">
        <v>844</v>
      </c>
      <c r="G297" s="252"/>
      <c r="H297" s="253" t="s">
        <v>1</v>
      </c>
      <c r="I297" s="255"/>
      <c r="J297" s="252"/>
      <c r="K297" s="252"/>
      <c r="L297" s="256"/>
      <c r="M297" s="257"/>
      <c r="N297" s="258"/>
      <c r="O297" s="258"/>
      <c r="P297" s="258"/>
      <c r="Q297" s="258"/>
      <c r="R297" s="258"/>
      <c r="S297" s="258"/>
      <c r="T297" s="25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60" t="s">
        <v>236</v>
      </c>
      <c r="AU297" s="260" t="s">
        <v>90</v>
      </c>
      <c r="AV297" s="13" t="s">
        <v>86</v>
      </c>
      <c r="AW297" s="13" t="s">
        <v>35</v>
      </c>
      <c r="AX297" s="13" t="s">
        <v>79</v>
      </c>
      <c r="AY297" s="260" t="s">
        <v>134</v>
      </c>
    </row>
    <row r="298" s="14" customFormat="1">
      <c r="A298" s="14"/>
      <c r="B298" s="261"/>
      <c r="C298" s="262"/>
      <c r="D298" s="240" t="s">
        <v>236</v>
      </c>
      <c r="E298" s="263" t="s">
        <v>1</v>
      </c>
      <c r="F298" s="264" t="s">
        <v>312</v>
      </c>
      <c r="G298" s="262"/>
      <c r="H298" s="265">
        <v>15</v>
      </c>
      <c r="I298" s="266"/>
      <c r="J298" s="262"/>
      <c r="K298" s="262"/>
      <c r="L298" s="267"/>
      <c r="M298" s="268"/>
      <c r="N298" s="269"/>
      <c r="O298" s="269"/>
      <c r="P298" s="269"/>
      <c r="Q298" s="269"/>
      <c r="R298" s="269"/>
      <c r="S298" s="269"/>
      <c r="T298" s="270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71" t="s">
        <v>236</v>
      </c>
      <c r="AU298" s="271" t="s">
        <v>90</v>
      </c>
      <c r="AV298" s="14" t="s">
        <v>90</v>
      </c>
      <c r="AW298" s="14" t="s">
        <v>35</v>
      </c>
      <c r="AX298" s="14" t="s">
        <v>79</v>
      </c>
      <c r="AY298" s="271" t="s">
        <v>134</v>
      </c>
    </row>
    <row r="299" s="15" customFormat="1">
      <c r="A299" s="15"/>
      <c r="B299" s="272"/>
      <c r="C299" s="273"/>
      <c r="D299" s="240" t="s">
        <v>236</v>
      </c>
      <c r="E299" s="274" t="s">
        <v>1</v>
      </c>
      <c r="F299" s="275" t="s">
        <v>240</v>
      </c>
      <c r="G299" s="273"/>
      <c r="H299" s="276">
        <v>43</v>
      </c>
      <c r="I299" s="277"/>
      <c r="J299" s="273"/>
      <c r="K299" s="273"/>
      <c r="L299" s="278"/>
      <c r="M299" s="279"/>
      <c r="N299" s="280"/>
      <c r="O299" s="280"/>
      <c r="P299" s="280"/>
      <c r="Q299" s="280"/>
      <c r="R299" s="280"/>
      <c r="S299" s="280"/>
      <c r="T299" s="281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82" t="s">
        <v>236</v>
      </c>
      <c r="AU299" s="282" t="s">
        <v>90</v>
      </c>
      <c r="AV299" s="15" t="s">
        <v>133</v>
      </c>
      <c r="AW299" s="15" t="s">
        <v>35</v>
      </c>
      <c r="AX299" s="15" t="s">
        <v>86</v>
      </c>
      <c r="AY299" s="282" t="s">
        <v>134</v>
      </c>
    </row>
    <row r="300" s="2" customFormat="1" ht="24.15" customHeight="1">
      <c r="A300" s="39"/>
      <c r="B300" s="40"/>
      <c r="C300" s="227" t="s">
        <v>466</v>
      </c>
      <c r="D300" s="227" t="s">
        <v>137</v>
      </c>
      <c r="E300" s="228" t="s">
        <v>845</v>
      </c>
      <c r="F300" s="229" t="s">
        <v>846</v>
      </c>
      <c r="G300" s="230" t="s">
        <v>270</v>
      </c>
      <c r="H300" s="231">
        <v>114.5</v>
      </c>
      <c r="I300" s="232"/>
      <c r="J300" s="233">
        <f>ROUND(I300*H300,2)</f>
        <v>0</v>
      </c>
      <c r="K300" s="229" t="s">
        <v>221</v>
      </c>
      <c r="L300" s="45"/>
      <c r="M300" s="234" t="s">
        <v>1</v>
      </c>
      <c r="N300" s="235" t="s">
        <v>45</v>
      </c>
      <c r="O300" s="92"/>
      <c r="P300" s="236">
        <f>O300*H300</f>
        <v>0</v>
      </c>
      <c r="Q300" s="236">
        <v>0</v>
      </c>
      <c r="R300" s="236">
        <f>Q300*H300</f>
        <v>0</v>
      </c>
      <c r="S300" s="236">
        <v>0</v>
      </c>
      <c r="T300" s="237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8" t="s">
        <v>320</v>
      </c>
      <c r="AT300" s="238" t="s">
        <v>137</v>
      </c>
      <c r="AU300" s="238" t="s">
        <v>90</v>
      </c>
      <c r="AY300" s="18" t="s">
        <v>134</v>
      </c>
      <c r="BE300" s="239">
        <f>IF(N300="základní",J300,0)</f>
        <v>0</v>
      </c>
      <c r="BF300" s="239">
        <f>IF(N300="snížená",J300,0)</f>
        <v>0</v>
      </c>
      <c r="BG300" s="239">
        <f>IF(N300="zákl. přenesená",J300,0)</f>
        <v>0</v>
      </c>
      <c r="BH300" s="239">
        <f>IF(N300="sníž. přenesená",J300,0)</f>
        <v>0</v>
      </c>
      <c r="BI300" s="239">
        <f>IF(N300="nulová",J300,0)</f>
        <v>0</v>
      </c>
      <c r="BJ300" s="18" t="s">
        <v>90</v>
      </c>
      <c r="BK300" s="239">
        <f>ROUND(I300*H300,2)</f>
        <v>0</v>
      </c>
      <c r="BL300" s="18" t="s">
        <v>320</v>
      </c>
      <c r="BM300" s="238" t="s">
        <v>847</v>
      </c>
    </row>
    <row r="301" s="2" customFormat="1">
      <c r="A301" s="39"/>
      <c r="B301" s="40"/>
      <c r="C301" s="41"/>
      <c r="D301" s="240" t="s">
        <v>142</v>
      </c>
      <c r="E301" s="41"/>
      <c r="F301" s="241" t="s">
        <v>848</v>
      </c>
      <c r="G301" s="41"/>
      <c r="H301" s="41"/>
      <c r="I301" s="242"/>
      <c r="J301" s="41"/>
      <c r="K301" s="41"/>
      <c r="L301" s="45"/>
      <c r="M301" s="243"/>
      <c r="N301" s="244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142</v>
      </c>
      <c r="AU301" s="18" t="s">
        <v>90</v>
      </c>
    </row>
    <row r="302" s="2" customFormat="1">
      <c r="A302" s="39"/>
      <c r="B302" s="40"/>
      <c r="C302" s="41"/>
      <c r="D302" s="249" t="s">
        <v>224</v>
      </c>
      <c r="E302" s="41"/>
      <c r="F302" s="250" t="s">
        <v>849</v>
      </c>
      <c r="G302" s="41"/>
      <c r="H302" s="41"/>
      <c r="I302" s="242"/>
      <c r="J302" s="41"/>
      <c r="K302" s="41"/>
      <c r="L302" s="45"/>
      <c r="M302" s="243"/>
      <c r="N302" s="244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224</v>
      </c>
      <c r="AU302" s="18" t="s">
        <v>90</v>
      </c>
    </row>
    <row r="303" s="13" customFormat="1">
      <c r="A303" s="13"/>
      <c r="B303" s="251"/>
      <c r="C303" s="252"/>
      <c r="D303" s="240" t="s">
        <v>236</v>
      </c>
      <c r="E303" s="253" t="s">
        <v>1</v>
      </c>
      <c r="F303" s="254" t="s">
        <v>816</v>
      </c>
      <c r="G303" s="252"/>
      <c r="H303" s="253" t="s">
        <v>1</v>
      </c>
      <c r="I303" s="255"/>
      <c r="J303" s="252"/>
      <c r="K303" s="252"/>
      <c r="L303" s="256"/>
      <c r="M303" s="257"/>
      <c r="N303" s="258"/>
      <c r="O303" s="258"/>
      <c r="P303" s="258"/>
      <c r="Q303" s="258"/>
      <c r="R303" s="258"/>
      <c r="S303" s="258"/>
      <c r="T303" s="25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60" t="s">
        <v>236</v>
      </c>
      <c r="AU303" s="260" t="s">
        <v>90</v>
      </c>
      <c r="AV303" s="13" t="s">
        <v>86</v>
      </c>
      <c r="AW303" s="13" t="s">
        <v>35</v>
      </c>
      <c r="AX303" s="13" t="s">
        <v>79</v>
      </c>
      <c r="AY303" s="260" t="s">
        <v>134</v>
      </c>
    </row>
    <row r="304" s="13" customFormat="1">
      <c r="A304" s="13"/>
      <c r="B304" s="251"/>
      <c r="C304" s="252"/>
      <c r="D304" s="240" t="s">
        <v>236</v>
      </c>
      <c r="E304" s="253" t="s">
        <v>1</v>
      </c>
      <c r="F304" s="254" t="s">
        <v>850</v>
      </c>
      <c r="G304" s="252"/>
      <c r="H304" s="253" t="s">
        <v>1</v>
      </c>
      <c r="I304" s="255"/>
      <c r="J304" s="252"/>
      <c r="K304" s="252"/>
      <c r="L304" s="256"/>
      <c r="M304" s="257"/>
      <c r="N304" s="258"/>
      <c r="O304" s="258"/>
      <c r="P304" s="258"/>
      <c r="Q304" s="258"/>
      <c r="R304" s="258"/>
      <c r="S304" s="258"/>
      <c r="T304" s="25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60" t="s">
        <v>236</v>
      </c>
      <c r="AU304" s="260" t="s">
        <v>90</v>
      </c>
      <c r="AV304" s="13" t="s">
        <v>86</v>
      </c>
      <c r="AW304" s="13" t="s">
        <v>35</v>
      </c>
      <c r="AX304" s="13" t="s">
        <v>79</v>
      </c>
      <c r="AY304" s="260" t="s">
        <v>134</v>
      </c>
    </row>
    <row r="305" s="14" customFormat="1">
      <c r="A305" s="14"/>
      <c r="B305" s="261"/>
      <c r="C305" s="262"/>
      <c r="D305" s="240" t="s">
        <v>236</v>
      </c>
      <c r="E305" s="263" t="s">
        <v>1</v>
      </c>
      <c r="F305" s="264" t="s">
        <v>400</v>
      </c>
      <c r="G305" s="262"/>
      <c r="H305" s="265">
        <v>27</v>
      </c>
      <c r="I305" s="266"/>
      <c r="J305" s="262"/>
      <c r="K305" s="262"/>
      <c r="L305" s="267"/>
      <c r="M305" s="268"/>
      <c r="N305" s="269"/>
      <c r="O305" s="269"/>
      <c r="P305" s="269"/>
      <c r="Q305" s="269"/>
      <c r="R305" s="269"/>
      <c r="S305" s="269"/>
      <c r="T305" s="27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71" t="s">
        <v>236</v>
      </c>
      <c r="AU305" s="271" t="s">
        <v>90</v>
      </c>
      <c r="AV305" s="14" t="s">
        <v>90</v>
      </c>
      <c r="AW305" s="14" t="s">
        <v>35</v>
      </c>
      <c r="AX305" s="14" t="s">
        <v>79</v>
      </c>
      <c r="AY305" s="271" t="s">
        <v>134</v>
      </c>
    </row>
    <row r="306" s="13" customFormat="1">
      <c r="A306" s="13"/>
      <c r="B306" s="251"/>
      <c r="C306" s="252"/>
      <c r="D306" s="240" t="s">
        <v>236</v>
      </c>
      <c r="E306" s="253" t="s">
        <v>1</v>
      </c>
      <c r="F306" s="254" t="s">
        <v>851</v>
      </c>
      <c r="G306" s="252"/>
      <c r="H306" s="253" t="s">
        <v>1</v>
      </c>
      <c r="I306" s="255"/>
      <c r="J306" s="252"/>
      <c r="K306" s="252"/>
      <c r="L306" s="256"/>
      <c r="M306" s="257"/>
      <c r="N306" s="258"/>
      <c r="O306" s="258"/>
      <c r="P306" s="258"/>
      <c r="Q306" s="258"/>
      <c r="R306" s="258"/>
      <c r="S306" s="258"/>
      <c r="T306" s="25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60" t="s">
        <v>236</v>
      </c>
      <c r="AU306" s="260" t="s">
        <v>90</v>
      </c>
      <c r="AV306" s="13" t="s">
        <v>86</v>
      </c>
      <c r="AW306" s="13" t="s">
        <v>35</v>
      </c>
      <c r="AX306" s="13" t="s">
        <v>79</v>
      </c>
      <c r="AY306" s="260" t="s">
        <v>134</v>
      </c>
    </row>
    <row r="307" s="14" customFormat="1">
      <c r="A307" s="14"/>
      <c r="B307" s="261"/>
      <c r="C307" s="262"/>
      <c r="D307" s="240" t="s">
        <v>236</v>
      </c>
      <c r="E307" s="263" t="s">
        <v>1</v>
      </c>
      <c r="F307" s="264" t="s">
        <v>852</v>
      </c>
      <c r="G307" s="262"/>
      <c r="H307" s="265">
        <v>19.5</v>
      </c>
      <c r="I307" s="266"/>
      <c r="J307" s="262"/>
      <c r="K307" s="262"/>
      <c r="L307" s="267"/>
      <c r="M307" s="268"/>
      <c r="N307" s="269"/>
      <c r="O307" s="269"/>
      <c r="P307" s="269"/>
      <c r="Q307" s="269"/>
      <c r="R307" s="269"/>
      <c r="S307" s="269"/>
      <c r="T307" s="27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71" t="s">
        <v>236</v>
      </c>
      <c r="AU307" s="271" t="s">
        <v>90</v>
      </c>
      <c r="AV307" s="14" t="s">
        <v>90</v>
      </c>
      <c r="AW307" s="14" t="s">
        <v>35</v>
      </c>
      <c r="AX307" s="14" t="s">
        <v>79</v>
      </c>
      <c r="AY307" s="271" t="s">
        <v>134</v>
      </c>
    </row>
    <row r="308" s="13" customFormat="1">
      <c r="A308" s="13"/>
      <c r="B308" s="251"/>
      <c r="C308" s="252"/>
      <c r="D308" s="240" t="s">
        <v>236</v>
      </c>
      <c r="E308" s="253" t="s">
        <v>1</v>
      </c>
      <c r="F308" s="254" t="s">
        <v>853</v>
      </c>
      <c r="G308" s="252"/>
      <c r="H308" s="253" t="s">
        <v>1</v>
      </c>
      <c r="I308" s="255"/>
      <c r="J308" s="252"/>
      <c r="K308" s="252"/>
      <c r="L308" s="256"/>
      <c r="M308" s="257"/>
      <c r="N308" s="258"/>
      <c r="O308" s="258"/>
      <c r="P308" s="258"/>
      <c r="Q308" s="258"/>
      <c r="R308" s="258"/>
      <c r="S308" s="258"/>
      <c r="T308" s="25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60" t="s">
        <v>236</v>
      </c>
      <c r="AU308" s="260" t="s">
        <v>90</v>
      </c>
      <c r="AV308" s="13" t="s">
        <v>86</v>
      </c>
      <c r="AW308" s="13" t="s">
        <v>35</v>
      </c>
      <c r="AX308" s="13" t="s">
        <v>79</v>
      </c>
      <c r="AY308" s="260" t="s">
        <v>134</v>
      </c>
    </row>
    <row r="309" s="14" customFormat="1">
      <c r="A309" s="14"/>
      <c r="B309" s="261"/>
      <c r="C309" s="262"/>
      <c r="D309" s="240" t="s">
        <v>236</v>
      </c>
      <c r="E309" s="263" t="s">
        <v>1</v>
      </c>
      <c r="F309" s="264" t="s">
        <v>337</v>
      </c>
      <c r="G309" s="262"/>
      <c r="H309" s="265">
        <v>18</v>
      </c>
      <c r="I309" s="266"/>
      <c r="J309" s="262"/>
      <c r="K309" s="262"/>
      <c r="L309" s="267"/>
      <c r="M309" s="268"/>
      <c r="N309" s="269"/>
      <c r="O309" s="269"/>
      <c r="P309" s="269"/>
      <c r="Q309" s="269"/>
      <c r="R309" s="269"/>
      <c r="S309" s="269"/>
      <c r="T309" s="27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71" t="s">
        <v>236</v>
      </c>
      <c r="AU309" s="271" t="s">
        <v>90</v>
      </c>
      <c r="AV309" s="14" t="s">
        <v>90</v>
      </c>
      <c r="AW309" s="14" t="s">
        <v>35</v>
      </c>
      <c r="AX309" s="14" t="s">
        <v>79</v>
      </c>
      <c r="AY309" s="271" t="s">
        <v>134</v>
      </c>
    </row>
    <row r="310" s="13" customFormat="1">
      <c r="A310" s="13"/>
      <c r="B310" s="251"/>
      <c r="C310" s="252"/>
      <c r="D310" s="240" t="s">
        <v>236</v>
      </c>
      <c r="E310" s="253" t="s">
        <v>1</v>
      </c>
      <c r="F310" s="254" t="s">
        <v>854</v>
      </c>
      <c r="G310" s="252"/>
      <c r="H310" s="253" t="s">
        <v>1</v>
      </c>
      <c r="I310" s="255"/>
      <c r="J310" s="252"/>
      <c r="K310" s="252"/>
      <c r="L310" s="256"/>
      <c r="M310" s="257"/>
      <c r="N310" s="258"/>
      <c r="O310" s="258"/>
      <c r="P310" s="258"/>
      <c r="Q310" s="258"/>
      <c r="R310" s="258"/>
      <c r="S310" s="258"/>
      <c r="T310" s="25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60" t="s">
        <v>236</v>
      </c>
      <c r="AU310" s="260" t="s">
        <v>90</v>
      </c>
      <c r="AV310" s="13" t="s">
        <v>86</v>
      </c>
      <c r="AW310" s="13" t="s">
        <v>35</v>
      </c>
      <c r="AX310" s="13" t="s">
        <v>79</v>
      </c>
      <c r="AY310" s="260" t="s">
        <v>134</v>
      </c>
    </row>
    <row r="311" s="14" customFormat="1">
      <c r="A311" s="14"/>
      <c r="B311" s="261"/>
      <c r="C311" s="262"/>
      <c r="D311" s="240" t="s">
        <v>236</v>
      </c>
      <c r="E311" s="263" t="s">
        <v>1</v>
      </c>
      <c r="F311" s="264" t="s">
        <v>602</v>
      </c>
      <c r="G311" s="262"/>
      <c r="H311" s="265">
        <v>50</v>
      </c>
      <c r="I311" s="266"/>
      <c r="J311" s="262"/>
      <c r="K311" s="262"/>
      <c r="L311" s="267"/>
      <c r="M311" s="268"/>
      <c r="N311" s="269"/>
      <c r="O311" s="269"/>
      <c r="P311" s="269"/>
      <c r="Q311" s="269"/>
      <c r="R311" s="269"/>
      <c r="S311" s="269"/>
      <c r="T311" s="27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71" t="s">
        <v>236</v>
      </c>
      <c r="AU311" s="271" t="s">
        <v>90</v>
      </c>
      <c r="AV311" s="14" t="s">
        <v>90</v>
      </c>
      <c r="AW311" s="14" t="s">
        <v>35</v>
      </c>
      <c r="AX311" s="14" t="s">
        <v>79</v>
      </c>
      <c r="AY311" s="271" t="s">
        <v>134</v>
      </c>
    </row>
    <row r="312" s="15" customFormat="1">
      <c r="A312" s="15"/>
      <c r="B312" s="272"/>
      <c r="C312" s="273"/>
      <c r="D312" s="240" t="s">
        <v>236</v>
      </c>
      <c r="E312" s="274" t="s">
        <v>1</v>
      </c>
      <c r="F312" s="275" t="s">
        <v>240</v>
      </c>
      <c r="G312" s="273"/>
      <c r="H312" s="276">
        <v>114.5</v>
      </c>
      <c r="I312" s="277"/>
      <c r="J312" s="273"/>
      <c r="K312" s="273"/>
      <c r="L312" s="278"/>
      <c r="M312" s="279"/>
      <c r="N312" s="280"/>
      <c r="O312" s="280"/>
      <c r="P312" s="280"/>
      <c r="Q312" s="280"/>
      <c r="R312" s="280"/>
      <c r="S312" s="280"/>
      <c r="T312" s="281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82" t="s">
        <v>236</v>
      </c>
      <c r="AU312" s="282" t="s">
        <v>90</v>
      </c>
      <c r="AV312" s="15" t="s">
        <v>133</v>
      </c>
      <c r="AW312" s="15" t="s">
        <v>35</v>
      </c>
      <c r="AX312" s="15" t="s">
        <v>86</v>
      </c>
      <c r="AY312" s="282" t="s">
        <v>134</v>
      </c>
    </row>
    <row r="313" s="2" customFormat="1" ht="16.5" customHeight="1">
      <c r="A313" s="39"/>
      <c r="B313" s="40"/>
      <c r="C313" s="286" t="s">
        <v>484</v>
      </c>
      <c r="D313" s="286" t="s">
        <v>735</v>
      </c>
      <c r="E313" s="287" t="s">
        <v>855</v>
      </c>
      <c r="F313" s="288" t="s">
        <v>856</v>
      </c>
      <c r="G313" s="289" t="s">
        <v>307</v>
      </c>
      <c r="H313" s="290">
        <v>16.997</v>
      </c>
      <c r="I313" s="291"/>
      <c r="J313" s="292">
        <f>ROUND(I313*H313,2)</f>
        <v>0</v>
      </c>
      <c r="K313" s="288" t="s">
        <v>221</v>
      </c>
      <c r="L313" s="293"/>
      <c r="M313" s="294" t="s">
        <v>1</v>
      </c>
      <c r="N313" s="295" t="s">
        <v>45</v>
      </c>
      <c r="O313" s="92"/>
      <c r="P313" s="236">
        <f>O313*H313</f>
        <v>0</v>
      </c>
      <c r="Q313" s="236">
        <v>0.55000000000000004</v>
      </c>
      <c r="R313" s="236">
        <f>Q313*H313</f>
        <v>9.3483499999999999</v>
      </c>
      <c r="S313" s="236">
        <v>0</v>
      </c>
      <c r="T313" s="237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8" t="s">
        <v>444</v>
      </c>
      <c r="AT313" s="238" t="s">
        <v>735</v>
      </c>
      <c r="AU313" s="238" t="s">
        <v>90</v>
      </c>
      <c r="AY313" s="18" t="s">
        <v>134</v>
      </c>
      <c r="BE313" s="239">
        <f>IF(N313="základní",J313,0)</f>
        <v>0</v>
      </c>
      <c r="BF313" s="239">
        <f>IF(N313="snížená",J313,0)</f>
        <v>0</v>
      </c>
      <c r="BG313" s="239">
        <f>IF(N313="zákl. přenesená",J313,0)</f>
        <v>0</v>
      </c>
      <c r="BH313" s="239">
        <f>IF(N313="sníž. přenesená",J313,0)</f>
        <v>0</v>
      </c>
      <c r="BI313" s="239">
        <f>IF(N313="nulová",J313,0)</f>
        <v>0</v>
      </c>
      <c r="BJ313" s="18" t="s">
        <v>90</v>
      </c>
      <c r="BK313" s="239">
        <f>ROUND(I313*H313,2)</f>
        <v>0</v>
      </c>
      <c r="BL313" s="18" t="s">
        <v>320</v>
      </c>
      <c r="BM313" s="238" t="s">
        <v>857</v>
      </c>
    </row>
    <row r="314" s="2" customFormat="1">
      <c r="A314" s="39"/>
      <c r="B314" s="40"/>
      <c r="C314" s="41"/>
      <c r="D314" s="240" t="s">
        <v>142</v>
      </c>
      <c r="E314" s="41"/>
      <c r="F314" s="241" t="s">
        <v>856</v>
      </c>
      <c r="G314" s="41"/>
      <c r="H314" s="41"/>
      <c r="I314" s="242"/>
      <c r="J314" s="41"/>
      <c r="K314" s="41"/>
      <c r="L314" s="45"/>
      <c r="M314" s="243"/>
      <c r="N314" s="244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142</v>
      </c>
      <c r="AU314" s="18" t="s">
        <v>90</v>
      </c>
    </row>
    <row r="315" s="13" customFormat="1">
      <c r="A315" s="13"/>
      <c r="B315" s="251"/>
      <c r="C315" s="252"/>
      <c r="D315" s="240" t="s">
        <v>236</v>
      </c>
      <c r="E315" s="253" t="s">
        <v>1</v>
      </c>
      <c r="F315" s="254" t="s">
        <v>816</v>
      </c>
      <c r="G315" s="252"/>
      <c r="H315" s="253" t="s">
        <v>1</v>
      </c>
      <c r="I315" s="255"/>
      <c r="J315" s="252"/>
      <c r="K315" s="252"/>
      <c r="L315" s="256"/>
      <c r="M315" s="257"/>
      <c r="N315" s="258"/>
      <c r="O315" s="258"/>
      <c r="P315" s="258"/>
      <c r="Q315" s="258"/>
      <c r="R315" s="258"/>
      <c r="S315" s="258"/>
      <c r="T315" s="25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60" t="s">
        <v>236</v>
      </c>
      <c r="AU315" s="260" t="s">
        <v>90</v>
      </c>
      <c r="AV315" s="13" t="s">
        <v>86</v>
      </c>
      <c r="AW315" s="13" t="s">
        <v>35</v>
      </c>
      <c r="AX315" s="13" t="s">
        <v>79</v>
      </c>
      <c r="AY315" s="260" t="s">
        <v>134</v>
      </c>
    </row>
    <row r="316" s="13" customFormat="1">
      <c r="A316" s="13"/>
      <c r="B316" s="251"/>
      <c r="C316" s="252"/>
      <c r="D316" s="240" t="s">
        <v>236</v>
      </c>
      <c r="E316" s="253" t="s">
        <v>1</v>
      </c>
      <c r="F316" s="254" t="s">
        <v>817</v>
      </c>
      <c r="G316" s="252"/>
      <c r="H316" s="253" t="s">
        <v>1</v>
      </c>
      <c r="I316" s="255"/>
      <c r="J316" s="252"/>
      <c r="K316" s="252"/>
      <c r="L316" s="256"/>
      <c r="M316" s="257"/>
      <c r="N316" s="258"/>
      <c r="O316" s="258"/>
      <c r="P316" s="258"/>
      <c r="Q316" s="258"/>
      <c r="R316" s="258"/>
      <c r="S316" s="258"/>
      <c r="T316" s="25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60" t="s">
        <v>236</v>
      </c>
      <c r="AU316" s="260" t="s">
        <v>90</v>
      </c>
      <c r="AV316" s="13" t="s">
        <v>86</v>
      </c>
      <c r="AW316" s="13" t="s">
        <v>35</v>
      </c>
      <c r="AX316" s="13" t="s">
        <v>79</v>
      </c>
      <c r="AY316" s="260" t="s">
        <v>134</v>
      </c>
    </row>
    <row r="317" s="14" customFormat="1">
      <c r="A317" s="14"/>
      <c r="B317" s="261"/>
      <c r="C317" s="262"/>
      <c r="D317" s="240" t="s">
        <v>236</v>
      </c>
      <c r="E317" s="263" t="s">
        <v>1</v>
      </c>
      <c r="F317" s="264" t="s">
        <v>858</v>
      </c>
      <c r="G317" s="262"/>
      <c r="H317" s="265">
        <v>0.16500000000000001</v>
      </c>
      <c r="I317" s="266"/>
      <c r="J317" s="262"/>
      <c r="K317" s="262"/>
      <c r="L317" s="267"/>
      <c r="M317" s="268"/>
      <c r="N317" s="269"/>
      <c r="O317" s="269"/>
      <c r="P317" s="269"/>
      <c r="Q317" s="269"/>
      <c r="R317" s="269"/>
      <c r="S317" s="269"/>
      <c r="T317" s="27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71" t="s">
        <v>236</v>
      </c>
      <c r="AU317" s="271" t="s">
        <v>90</v>
      </c>
      <c r="AV317" s="14" t="s">
        <v>90</v>
      </c>
      <c r="AW317" s="14" t="s">
        <v>35</v>
      </c>
      <c r="AX317" s="14" t="s">
        <v>79</v>
      </c>
      <c r="AY317" s="271" t="s">
        <v>134</v>
      </c>
    </row>
    <row r="318" s="13" customFormat="1">
      <c r="A318" s="13"/>
      <c r="B318" s="251"/>
      <c r="C318" s="252"/>
      <c r="D318" s="240" t="s">
        <v>236</v>
      </c>
      <c r="E318" s="253" t="s">
        <v>1</v>
      </c>
      <c r="F318" s="254" t="s">
        <v>824</v>
      </c>
      <c r="G318" s="252"/>
      <c r="H318" s="253" t="s">
        <v>1</v>
      </c>
      <c r="I318" s="255"/>
      <c r="J318" s="252"/>
      <c r="K318" s="252"/>
      <c r="L318" s="256"/>
      <c r="M318" s="257"/>
      <c r="N318" s="258"/>
      <c r="O318" s="258"/>
      <c r="P318" s="258"/>
      <c r="Q318" s="258"/>
      <c r="R318" s="258"/>
      <c r="S318" s="258"/>
      <c r="T318" s="25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60" t="s">
        <v>236</v>
      </c>
      <c r="AU318" s="260" t="s">
        <v>90</v>
      </c>
      <c r="AV318" s="13" t="s">
        <v>86</v>
      </c>
      <c r="AW318" s="13" t="s">
        <v>35</v>
      </c>
      <c r="AX318" s="13" t="s">
        <v>79</v>
      </c>
      <c r="AY318" s="260" t="s">
        <v>134</v>
      </c>
    </row>
    <row r="319" s="14" customFormat="1">
      <c r="A319" s="14"/>
      <c r="B319" s="261"/>
      <c r="C319" s="262"/>
      <c r="D319" s="240" t="s">
        <v>236</v>
      </c>
      <c r="E319" s="263" t="s">
        <v>1</v>
      </c>
      <c r="F319" s="264" t="s">
        <v>859</v>
      </c>
      <c r="G319" s="262"/>
      <c r="H319" s="265">
        <v>4.7789999999999999</v>
      </c>
      <c r="I319" s="266"/>
      <c r="J319" s="262"/>
      <c r="K319" s="262"/>
      <c r="L319" s="267"/>
      <c r="M319" s="268"/>
      <c r="N319" s="269"/>
      <c r="O319" s="269"/>
      <c r="P319" s="269"/>
      <c r="Q319" s="269"/>
      <c r="R319" s="269"/>
      <c r="S319" s="269"/>
      <c r="T319" s="270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71" t="s">
        <v>236</v>
      </c>
      <c r="AU319" s="271" t="s">
        <v>90</v>
      </c>
      <c r="AV319" s="14" t="s">
        <v>90</v>
      </c>
      <c r="AW319" s="14" t="s">
        <v>35</v>
      </c>
      <c r="AX319" s="14" t="s">
        <v>79</v>
      </c>
      <c r="AY319" s="271" t="s">
        <v>134</v>
      </c>
    </row>
    <row r="320" s="13" customFormat="1">
      <c r="A320" s="13"/>
      <c r="B320" s="251"/>
      <c r="C320" s="252"/>
      <c r="D320" s="240" t="s">
        <v>236</v>
      </c>
      <c r="E320" s="253" t="s">
        <v>1</v>
      </c>
      <c r="F320" s="254" t="s">
        <v>826</v>
      </c>
      <c r="G320" s="252"/>
      <c r="H320" s="253" t="s">
        <v>1</v>
      </c>
      <c r="I320" s="255"/>
      <c r="J320" s="252"/>
      <c r="K320" s="252"/>
      <c r="L320" s="256"/>
      <c r="M320" s="257"/>
      <c r="N320" s="258"/>
      <c r="O320" s="258"/>
      <c r="P320" s="258"/>
      <c r="Q320" s="258"/>
      <c r="R320" s="258"/>
      <c r="S320" s="258"/>
      <c r="T320" s="25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60" t="s">
        <v>236</v>
      </c>
      <c r="AU320" s="260" t="s">
        <v>90</v>
      </c>
      <c r="AV320" s="13" t="s">
        <v>86</v>
      </c>
      <c r="AW320" s="13" t="s">
        <v>35</v>
      </c>
      <c r="AX320" s="13" t="s">
        <v>79</v>
      </c>
      <c r="AY320" s="260" t="s">
        <v>134</v>
      </c>
    </row>
    <row r="321" s="14" customFormat="1">
      <c r="A321" s="14"/>
      <c r="B321" s="261"/>
      <c r="C321" s="262"/>
      <c r="D321" s="240" t="s">
        <v>236</v>
      </c>
      <c r="E321" s="263" t="s">
        <v>1</v>
      </c>
      <c r="F321" s="264" t="s">
        <v>860</v>
      </c>
      <c r="G321" s="262"/>
      <c r="H321" s="265">
        <v>2.1120000000000001</v>
      </c>
      <c r="I321" s="266"/>
      <c r="J321" s="262"/>
      <c r="K321" s="262"/>
      <c r="L321" s="267"/>
      <c r="M321" s="268"/>
      <c r="N321" s="269"/>
      <c r="O321" s="269"/>
      <c r="P321" s="269"/>
      <c r="Q321" s="269"/>
      <c r="R321" s="269"/>
      <c r="S321" s="269"/>
      <c r="T321" s="270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71" t="s">
        <v>236</v>
      </c>
      <c r="AU321" s="271" t="s">
        <v>90</v>
      </c>
      <c r="AV321" s="14" t="s">
        <v>90</v>
      </c>
      <c r="AW321" s="14" t="s">
        <v>35</v>
      </c>
      <c r="AX321" s="14" t="s">
        <v>79</v>
      </c>
      <c r="AY321" s="271" t="s">
        <v>134</v>
      </c>
    </row>
    <row r="322" s="13" customFormat="1">
      <c r="A322" s="13"/>
      <c r="B322" s="251"/>
      <c r="C322" s="252"/>
      <c r="D322" s="240" t="s">
        <v>236</v>
      </c>
      <c r="E322" s="253" t="s">
        <v>1</v>
      </c>
      <c r="F322" s="254" t="s">
        <v>828</v>
      </c>
      <c r="G322" s="252"/>
      <c r="H322" s="253" t="s">
        <v>1</v>
      </c>
      <c r="I322" s="255"/>
      <c r="J322" s="252"/>
      <c r="K322" s="252"/>
      <c r="L322" s="256"/>
      <c r="M322" s="257"/>
      <c r="N322" s="258"/>
      <c r="O322" s="258"/>
      <c r="P322" s="258"/>
      <c r="Q322" s="258"/>
      <c r="R322" s="258"/>
      <c r="S322" s="258"/>
      <c r="T322" s="25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60" t="s">
        <v>236</v>
      </c>
      <c r="AU322" s="260" t="s">
        <v>90</v>
      </c>
      <c r="AV322" s="13" t="s">
        <v>86</v>
      </c>
      <c r="AW322" s="13" t="s">
        <v>35</v>
      </c>
      <c r="AX322" s="13" t="s">
        <v>79</v>
      </c>
      <c r="AY322" s="260" t="s">
        <v>134</v>
      </c>
    </row>
    <row r="323" s="14" customFormat="1">
      <c r="A323" s="14"/>
      <c r="B323" s="261"/>
      <c r="C323" s="262"/>
      <c r="D323" s="240" t="s">
        <v>236</v>
      </c>
      <c r="E323" s="263" t="s">
        <v>1</v>
      </c>
      <c r="F323" s="264" t="s">
        <v>861</v>
      </c>
      <c r="G323" s="262"/>
      <c r="H323" s="265">
        <v>2.028</v>
      </c>
      <c r="I323" s="266"/>
      <c r="J323" s="262"/>
      <c r="K323" s="262"/>
      <c r="L323" s="267"/>
      <c r="M323" s="268"/>
      <c r="N323" s="269"/>
      <c r="O323" s="269"/>
      <c r="P323" s="269"/>
      <c r="Q323" s="269"/>
      <c r="R323" s="269"/>
      <c r="S323" s="269"/>
      <c r="T323" s="27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71" t="s">
        <v>236</v>
      </c>
      <c r="AU323" s="271" t="s">
        <v>90</v>
      </c>
      <c r="AV323" s="14" t="s">
        <v>90</v>
      </c>
      <c r="AW323" s="14" t="s">
        <v>35</v>
      </c>
      <c r="AX323" s="14" t="s">
        <v>79</v>
      </c>
      <c r="AY323" s="271" t="s">
        <v>134</v>
      </c>
    </row>
    <row r="324" s="13" customFormat="1">
      <c r="A324" s="13"/>
      <c r="B324" s="251"/>
      <c r="C324" s="252"/>
      <c r="D324" s="240" t="s">
        <v>236</v>
      </c>
      <c r="E324" s="253" t="s">
        <v>1</v>
      </c>
      <c r="F324" s="254" t="s">
        <v>830</v>
      </c>
      <c r="G324" s="252"/>
      <c r="H324" s="253" t="s">
        <v>1</v>
      </c>
      <c r="I324" s="255"/>
      <c r="J324" s="252"/>
      <c r="K324" s="252"/>
      <c r="L324" s="256"/>
      <c r="M324" s="257"/>
      <c r="N324" s="258"/>
      <c r="O324" s="258"/>
      <c r="P324" s="258"/>
      <c r="Q324" s="258"/>
      <c r="R324" s="258"/>
      <c r="S324" s="258"/>
      <c r="T324" s="25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60" t="s">
        <v>236</v>
      </c>
      <c r="AU324" s="260" t="s">
        <v>90</v>
      </c>
      <c r="AV324" s="13" t="s">
        <v>86</v>
      </c>
      <c r="AW324" s="13" t="s">
        <v>35</v>
      </c>
      <c r="AX324" s="13" t="s">
        <v>79</v>
      </c>
      <c r="AY324" s="260" t="s">
        <v>134</v>
      </c>
    </row>
    <row r="325" s="14" customFormat="1">
      <c r="A325" s="14"/>
      <c r="B325" s="261"/>
      <c r="C325" s="262"/>
      <c r="D325" s="240" t="s">
        <v>236</v>
      </c>
      <c r="E325" s="263" t="s">
        <v>1</v>
      </c>
      <c r="F325" s="264" t="s">
        <v>862</v>
      </c>
      <c r="G325" s="262"/>
      <c r="H325" s="265">
        <v>0.33600000000000002</v>
      </c>
      <c r="I325" s="266"/>
      <c r="J325" s="262"/>
      <c r="K325" s="262"/>
      <c r="L325" s="267"/>
      <c r="M325" s="268"/>
      <c r="N325" s="269"/>
      <c r="O325" s="269"/>
      <c r="P325" s="269"/>
      <c r="Q325" s="269"/>
      <c r="R325" s="269"/>
      <c r="S325" s="269"/>
      <c r="T325" s="270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71" t="s">
        <v>236</v>
      </c>
      <c r="AU325" s="271" t="s">
        <v>90</v>
      </c>
      <c r="AV325" s="14" t="s">
        <v>90</v>
      </c>
      <c r="AW325" s="14" t="s">
        <v>35</v>
      </c>
      <c r="AX325" s="14" t="s">
        <v>79</v>
      </c>
      <c r="AY325" s="271" t="s">
        <v>134</v>
      </c>
    </row>
    <row r="326" s="13" customFormat="1">
      <c r="A326" s="13"/>
      <c r="B326" s="251"/>
      <c r="C326" s="252"/>
      <c r="D326" s="240" t="s">
        <v>236</v>
      </c>
      <c r="E326" s="253" t="s">
        <v>1</v>
      </c>
      <c r="F326" s="254" t="s">
        <v>831</v>
      </c>
      <c r="G326" s="252"/>
      <c r="H326" s="253" t="s">
        <v>1</v>
      </c>
      <c r="I326" s="255"/>
      <c r="J326" s="252"/>
      <c r="K326" s="252"/>
      <c r="L326" s="256"/>
      <c r="M326" s="257"/>
      <c r="N326" s="258"/>
      <c r="O326" s="258"/>
      <c r="P326" s="258"/>
      <c r="Q326" s="258"/>
      <c r="R326" s="258"/>
      <c r="S326" s="258"/>
      <c r="T326" s="25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60" t="s">
        <v>236</v>
      </c>
      <c r="AU326" s="260" t="s">
        <v>90</v>
      </c>
      <c r="AV326" s="13" t="s">
        <v>86</v>
      </c>
      <c r="AW326" s="13" t="s">
        <v>35</v>
      </c>
      <c r="AX326" s="13" t="s">
        <v>79</v>
      </c>
      <c r="AY326" s="260" t="s">
        <v>134</v>
      </c>
    </row>
    <row r="327" s="14" customFormat="1">
      <c r="A327" s="14"/>
      <c r="B327" s="261"/>
      <c r="C327" s="262"/>
      <c r="D327" s="240" t="s">
        <v>236</v>
      </c>
      <c r="E327" s="263" t="s">
        <v>1</v>
      </c>
      <c r="F327" s="264" t="s">
        <v>863</v>
      </c>
      <c r="G327" s="262"/>
      <c r="H327" s="265">
        <v>0.13400000000000001</v>
      </c>
      <c r="I327" s="266"/>
      <c r="J327" s="262"/>
      <c r="K327" s="262"/>
      <c r="L327" s="267"/>
      <c r="M327" s="268"/>
      <c r="N327" s="269"/>
      <c r="O327" s="269"/>
      <c r="P327" s="269"/>
      <c r="Q327" s="269"/>
      <c r="R327" s="269"/>
      <c r="S327" s="269"/>
      <c r="T327" s="270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71" t="s">
        <v>236</v>
      </c>
      <c r="AU327" s="271" t="s">
        <v>90</v>
      </c>
      <c r="AV327" s="14" t="s">
        <v>90</v>
      </c>
      <c r="AW327" s="14" t="s">
        <v>35</v>
      </c>
      <c r="AX327" s="14" t="s">
        <v>79</v>
      </c>
      <c r="AY327" s="271" t="s">
        <v>134</v>
      </c>
    </row>
    <row r="328" s="13" customFormat="1">
      <c r="A328" s="13"/>
      <c r="B328" s="251"/>
      <c r="C328" s="252"/>
      <c r="D328" s="240" t="s">
        <v>236</v>
      </c>
      <c r="E328" s="253" t="s">
        <v>1</v>
      </c>
      <c r="F328" s="254" t="s">
        <v>832</v>
      </c>
      <c r="G328" s="252"/>
      <c r="H328" s="253" t="s">
        <v>1</v>
      </c>
      <c r="I328" s="255"/>
      <c r="J328" s="252"/>
      <c r="K328" s="252"/>
      <c r="L328" s="256"/>
      <c r="M328" s="257"/>
      <c r="N328" s="258"/>
      <c r="O328" s="258"/>
      <c r="P328" s="258"/>
      <c r="Q328" s="258"/>
      <c r="R328" s="258"/>
      <c r="S328" s="258"/>
      <c r="T328" s="25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60" t="s">
        <v>236</v>
      </c>
      <c r="AU328" s="260" t="s">
        <v>90</v>
      </c>
      <c r="AV328" s="13" t="s">
        <v>86</v>
      </c>
      <c r="AW328" s="13" t="s">
        <v>35</v>
      </c>
      <c r="AX328" s="13" t="s">
        <v>79</v>
      </c>
      <c r="AY328" s="260" t="s">
        <v>134</v>
      </c>
    </row>
    <row r="329" s="14" customFormat="1">
      <c r="A329" s="14"/>
      <c r="B329" s="261"/>
      <c r="C329" s="262"/>
      <c r="D329" s="240" t="s">
        <v>236</v>
      </c>
      <c r="E329" s="263" t="s">
        <v>1</v>
      </c>
      <c r="F329" s="264" t="s">
        <v>864</v>
      </c>
      <c r="G329" s="262"/>
      <c r="H329" s="265">
        <v>0.16</v>
      </c>
      <c r="I329" s="266"/>
      <c r="J329" s="262"/>
      <c r="K329" s="262"/>
      <c r="L329" s="267"/>
      <c r="M329" s="268"/>
      <c r="N329" s="269"/>
      <c r="O329" s="269"/>
      <c r="P329" s="269"/>
      <c r="Q329" s="269"/>
      <c r="R329" s="269"/>
      <c r="S329" s="269"/>
      <c r="T329" s="270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71" t="s">
        <v>236</v>
      </c>
      <c r="AU329" s="271" t="s">
        <v>90</v>
      </c>
      <c r="AV329" s="14" t="s">
        <v>90</v>
      </c>
      <c r="AW329" s="14" t="s">
        <v>35</v>
      </c>
      <c r="AX329" s="14" t="s">
        <v>79</v>
      </c>
      <c r="AY329" s="271" t="s">
        <v>134</v>
      </c>
    </row>
    <row r="330" s="13" customFormat="1">
      <c r="A330" s="13"/>
      <c r="B330" s="251"/>
      <c r="C330" s="252"/>
      <c r="D330" s="240" t="s">
        <v>236</v>
      </c>
      <c r="E330" s="253" t="s">
        <v>1</v>
      </c>
      <c r="F330" s="254" t="s">
        <v>833</v>
      </c>
      <c r="G330" s="252"/>
      <c r="H330" s="253" t="s">
        <v>1</v>
      </c>
      <c r="I330" s="255"/>
      <c r="J330" s="252"/>
      <c r="K330" s="252"/>
      <c r="L330" s="256"/>
      <c r="M330" s="257"/>
      <c r="N330" s="258"/>
      <c r="O330" s="258"/>
      <c r="P330" s="258"/>
      <c r="Q330" s="258"/>
      <c r="R330" s="258"/>
      <c r="S330" s="258"/>
      <c r="T330" s="25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60" t="s">
        <v>236</v>
      </c>
      <c r="AU330" s="260" t="s">
        <v>90</v>
      </c>
      <c r="AV330" s="13" t="s">
        <v>86</v>
      </c>
      <c r="AW330" s="13" t="s">
        <v>35</v>
      </c>
      <c r="AX330" s="13" t="s">
        <v>79</v>
      </c>
      <c r="AY330" s="260" t="s">
        <v>134</v>
      </c>
    </row>
    <row r="331" s="14" customFormat="1">
      <c r="A331" s="14"/>
      <c r="B331" s="261"/>
      <c r="C331" s="262"/>
      <c r="D331" s="240" t="s">
        <v>236</v>
      </c>
      <c r="E331" s="263" t="s">
        <v>1</v>
      </c>
      <c r="F331" s="264" t="s">
        <v>865</v>
      </c>
      <c r="G331" s="262"/>
      <c r="H331" s="265">
        <v>0.44800000000000001</v>
      </c>
      <c r="I331" s="266"/>
      <c r="J331" s="262"/>
      <c r="K331" s="262"/>
      <c r="L331" s="267"/>
      <c r="M331" s="268"/>
      <c r="N331" s="269"/>
      <c r="O331" s="269"/>
      <c r="P331" s="269"/>
      <c r="Q331" s="269"/>
      <c r="R331" s="269"/>
      <c r="S331" s="269"/>
      <c r="T331" s="27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71" t="s">
        <v>236</v>
      </c>
      <c r="AU331" s="271" t="s">
        <v>90</v>
      </c>
      <c r="AV331" s="14" t="s">
        <v>90</v>
      </c>
      <c r="AW331" s="14" t="s">
        <v>35</v>
      </c>
      <c r="AX331" s="14" t="s">
        <v>79</v>
      </c>
      <c r="AY331" s="271" t="s">
        <v>134</v>
      </c>
    </row>
    <row r="332" s="13" customFormat="1">
      <c r="A332" s="13"/>
      <c r="B332" s="251"/>
      <c r="C332" s="252"/>
      <c r="D332" s="240" t="s">
        <v>236</v>
      </c>
      <c r="E332" s="253" t="s">
        <v>1</v>
      </c>
      <c r="F332" s="254" t="s">
        <v>834</v>
      </c>
      <c r="G332" s="252"/>
      <c r="H332" s="253" t="s">
        <v>1</v>
      </c>
      <c r="I332" s="255"/>
      <c r="J332" s="252"/>
      <c r="K332" s="252"/>
      <c r="L332" s="256"/>
      <c r="M332" s="257"/>
      <c r="N332" s="258"/>
      <c r="O332" s="258"/>
      <c r="P332" s="258"/>
      <c r="Q332" s="258"/>
      <c r="R332" s="258"/>
      <c r="S332" s="258"/>
      <c r="T332" s="259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60" t="s">
        <v>236</v>
      </c>
      <c r="AU332" s="260" t="s">
        <v>90</v>
      </c>
      <c r="AV332" s="13" t="s">
        <v>86</v>
      </c>
      <c r="AW332" s="13" t="s">
        <v>35</v>
      </c>
      <c r="AX332" s="13" t="s">
        <v>79</v>
      </c>
      <c r="AY332" s="260" t="s">
        <v>134</v>
      </c>
    </row>
    <row r="333" s="14" customFormat="1">
      <c r="A333" s="14"/>
      <c r="B333" s="261"/>
      <c r="C333" s="262"/>
      <c r="D333" s="240" t="s">
        <v>236</v>
      </c>
      <c r="E333" s="263" t="s">
        <v>1</v>
      </c>
      <c r="F333" s="264" t="s">
        <v>866</v>
      </c>
      <c r="G333" s="262"/>
      <c r="H333" s="265">
        <v>0.071999999999999995</v>
      </c>
      <c r="I333" s="266"/>
      <c r="J333" s="262"/>
      <c r="K333" s="262"/>
      <c r="L333" s="267"/>
      <c r="M333" s="268"/>
      <c r="N333" s="269"/>
      <c r="O333" s="269"/>
      <c r="P333" s="269"/>
      <c r="Q333" s="269"/>
      <c r="R333" s="269"/>
      <c r="S333" s="269"/>
      <c r="T333" s="270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71" t="s">
        <v>236</v>
      </c>
      <c r="AU333" s="271" t="s">
        <v>90</v>
      </c>
      <c r="AV333" s="14" t="s">
        <v>90</v>
      </c>
      <c r="AW333" s="14" t="s">
        <v>35</v>
      </c>
      <c r="AX333" s="14" t="s">
        <v>79</v>
      </c>
      <c r="AY333" s="271" t="s">
        <v>134</v>
      </c>
    </row>
    <row r="334" s="13" customFormat="1">
      <c r="A334" s="13"/>
      <c r="B334" s="251"/>
      <c r="C334" s="252"/>
      <c r="D334" s="240" t="s">
        <v>236</v>
      </c>
      <c r="E334" s="253" t="s">
        <v>1</v>
      </c>
      <c r="F334" s="254" t="s">
        <v>867</v>
      </c>
      <c r="G334" s="252"/>
      <c r="H334" s="253" t="s">
        <v>1</v>
      </c>
      <c r="I334" s="255"/>
      <c r="J334" s="252"/>
      <c r="K334" s="252"/>
      <c r="L334" s="256"/>
      <c r="M334" s="257"/>
      <c r="N334" s="258"/>
      <c r="O334" s="258"/>
      <c r="P334" s="258"/>
      <c r="Q334" s="258"/>
      <c r="R334" s="258"/>
      <c r="S334" s="258"/>
      <c r="T334" s="259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60" t="s">
        <v>236</v>
      </c>
      <c r="AU334" s="260" t="s">
        <v>90</v>
      </c>
      <c r="AV334" s="13" t="s">
        <v>86</v>
      </c>
      <c r="AW334" s="13" t="s">
        <v>35</v>
      </c>
      <c r="AX334" s="13" t="s">
        <v>79</v>
      </c>
      <c r="AY334" s="260" t="s">
        <v>134</v>
      </c>
    </row>
    <row r="335" s="14" customFormat="1">
      <c r="A335" s="14"/>
      <c r="B335" s="261"/>
      <c r="C335" s="262"/>
      <c r="D335" s="240" t="s">
        <v>236</v>
      </c>
      <c r="E335" s="263" t="s">
        <v>1</v>
      </c>
      <c r="F335" s="264" t="s">
        <v>868</v>
      </c>
      <c r="G335" s="262"/>
      <c r="H335" s="265">
        <v>0.56299999999999994</v>
      </c>
      <c r="I335" s="266"/>
      <c r="J335" s="262"/>
      <c r="K335" s="262"/>
      <c r="L335" s="267"/>
      <c r="M335" s="268"/>
      <c r="N335" s="269"/>
      <c r="O335" s="269"/>
      <c r="P335" s="269"/>
      <c r="Q335" s="269"/>
      <c r="R335" s="269"/>
      <c r="S335" s="269"/>
      <c r="T335" s="270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71" t="s">
        <v>236</v>
      </c>
      <c r="AU335" s="271" t="s">
        <v>90</v>
      </c>
      <c r="AV335" s="14" t="s">
        <v>90</v>
      </c>
      <c r="AW335" s="14" t="s">
        <v>35</v>
      </c>
      <c r="AX335" s="14" t="s">
        <v>79</v>
      </c>
      <c r="AY335" s="271" t="s">
        <v>134</v>
      </c>
    </row>
    <row r="336" s="13" customFormat="1">
      <c r="A336" s="13"/>
      <c r="B336" s="251"/>
      <c r="C336" s="252"/>
      <c r="D336" s="240" t="s">
        <v>236</v>
      </c>
      <c r="E336" s="253" t="s">
        <v>1</v>
      </c>
      <c r="F336" s="254" t="s">
        <v>843</v>
      </c>
      <c r="G336" s="252"/>
      <c r="H336" s="253" t="s">
        <v>1</v>
      </c>
      <c r="I336" s="255"/>
      <c r="J336" s="252"/>
      <c r="K336" s="252"/>
      <c r="L336" s="256"/>
      <c r="M336" s="257"/>
      <c r="N336" s="258"/>
      <c r="O336" s="258"/>
      <c r="P336" s="258"/>
      <c r="Q336" s="258"/>
      <c r="R336" s="258"/>
      <c r="S336" s="258"/>
      <c r="T336" s="259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60" t="s">
        <v>236</v>
      </c>
      <c r="AU336" s="260" t="s">
        <v>90</v>
      </c>
      <c r="AV336" s="13" t="s">
        <v>86</v>
      </c>
      <c r="AW336" s="13" t="s">
        <v>35</v>
      </c>
      <c r="AX336" s="13" t="s">
        <v>79</v>
      </c>
      <c r="AY336" s="260" t="s">
        <v>134</v>
      </c>
    </row>
    <row r="337" s="14" customFormat="1">
      <c r="A337" s="14"/>
      <c r="B337" s="261"/>
      <c r="C337" s="262"/>
      <c r="D337" s="240" t="s">
        <v>236</v>
      </c>
      <c r="E337" s="263" t="s">
        <v>1</v>
      </c>
      <c r="F337" s="264" t="s">
        <v>869</v>
      </c>
      <c r="G337" s="262"/>
      <c r="H337" s="265">
        <v>0.154</v>
      </c>
      <c r="I337" s="266"/>
      <c r="J337" s="262"/>
      <c r="K337" s="262"/>
      <c r="L337" s="267"/>
      <c r="M337" s="268"/>
      <c r="N337" s="269"/>
      <c r="O337" s="269"/>
      <c r="P337" s="269"/>
      <c r="Q337" s="269"/>
      <c r="R337" s="269"/>
      <c r="S337" s="269"/>
      <c r="T337" s="270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71" t="s">
        <v>236</v>
      </c>
      <c r="AU337" s="271" t="s">
        <v>90</v>
      </c>
      <c r="AV337" s="14" t="s">
        <v>90</v>
      </c>
      <c r="AW337" s="14" t="s">
        <v>35</v>
      </c>
      <c r="AX337" s="14" t="s">
        <v>79</v>
      </c>
      <c r="AY337" s="271" t="s">
        <v>134</v>
      </c>
    </row>
    <row r="338" s="13" customFormat="1">
      <c r="A338" s="13"/>
      <c r="B338" s="251"/>
      <c r="C338" s="252"/>
      <c r="D338" s="240" t="s">
        <v>236</v>
      </c>
      <c r="E338" s="253" t="s">
        <v>1</v>
      </c>
      <c r="F338" s="254" t="s">
        <v>844</v>
      </c>
      <c r="G338" s="252"/>
      <c r="H338" s="253" t="s">
        <v>1</v>
      </c>
      <c r="I338" s="255"/>
      <c r="J338" s="252"/>
      <c r="K338" s="252"/>
      <c r="L338" s="256"/>
      <c r="M338" s="257"/>
      <c r="N338" s="258"/>
      <c r="O338" s="258"/>
      <c r="P338" s="258"/>
      <c r="Q338" s="258"/>
      <c r="R338" s="258"/>
      <c r="S338" s="258"/>
      <c r="T338" s="25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60" t="s">
        <v>236</v>
      </c>
      <c r="AU338" s="260" t="s">
        <v>90</v>
      </c>
      <c r="AV338" s="13" t="s">
        <v>86</v>
      </c>
      <c r="AW338" s="13" t="s">
        <v>35</v>
      </c>
      <c r="AX338" s="13" t="s">
        <v>79</v>
      </c>
      <c r="AY338" s="260" t="s">
        <v>134</v>
      </c>
    </row>
    <row r="339" s="14" customFormat="1">
      <c r="A339" s="14"/>
      <c r="B339" s="261"/>
      <c r="C339" s="262"/>
      <c r="D339" s="240" t="s">
        <v>236</v>
      </c>
      <c r="E339" s="263" t="s">
        <v>1</v>
      </c>
      <c r="F339" s="264" t="s">
        <v>870</v>
      </c>
      <c r="G339" s="262"/>
      <c r="H339" s="265">
        <v>0.38400000000000001</v>
      </c>
      <c r="I339" s="266"/>
      <c r="J339" s="262"/>
      <c r="K339" s="262"/>
      <c r="L339" s="267"/>
      <c r="M339" s="268"/>
      <c r="N339" s="269"/>
      <c r="O339" s="269"/>
      <c r="P339" s="269"/>
      <c r="Q339" s="269"/>
      <c r="R339" s="269"/>
      <c r="S339" s="269"/>
      <c r="T339" s="270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71" t="s">
        <v>236</v>
      </c>
      <c r="AU339" s="271" t="s">
        <v>90</v>
      </c>
      <c r="AV339" s="14" t="s">
        <v>90</v>
      </c>
      <c r="AW339" s="14" t="s">
        <v>35</v>
      </c>
      <c r="AX339" s="14" t="s">
        <v>79</v>
      </c>
      <c r="AY339" s="271" t="s">
        <v>134</v>
      </c>
    </row>
    <row r="340" s="13" customFormat="1">
      <c r="A340" s="13"/>
      <c r="B340" s="251"/>
      <c r="C340" s="252"/>
      <c r="D340" s="240" t="s">
        <v>236</v>
      </c>
      <c r="E340" s="253" t="s">
        <v>1</v>
      </c>
      <c r="F340" s="254" t="s">
        <v>850</v>
      </c>
      <c r="G340" s="252"/>
      <c r="H340" s="253" t="s">
        <v>1</v>
      </c>
      <c r="I340" s="255"/>
      <c r="J340" s="252"/>
      <c r="K340" s="252"/>
      <c r="L340" s="256"/>
      <c r="M340" s="257"/>
      <c r="N340" s="258"/>
      <c r="O340" s="258"/>
      <c r="P340" s="258"/>
      <c r="Q340" s="258"/>
      <c r="R340" s="258"/>
      <c r="S340" s="258"/>
      <c r="T340" s="259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60" t="s">
        <v>236</v>
      </c>
      <c r="AU340" s="260" t="s">
        <v>90</v>
      </c>
      <c r="AV340" s="13" t="s">
        <v>86</v>
      </c>
      <c r="AW340" s="13" t="s">
        <v>35</v>
      </c>
      <c r="AX340" s="13" t="s">
        <v>79</v>
      </c>
      <c r="AY340" s="260" t="s">
        <v>134</v>
      </c>
    </row>
    <row r="341" s="14" customFormat="1">
      <c r="A341" s="14"/>
      <c r="B341" s="261"/>
      <c r="C341" s="262"/>
      <c r="D341" s="240" t="s">
        <v>236</v>
      </c>
      <c r="E341" s="263" t="s">
        <v>1</v>
      </c>
      <c r="F341" s="264" t="s">
        <v>871</v>
      </c>
      <c r="G341" s="262"/>
      <c r="H341" s="265">
        <v>1.0369999999999999</v>
      </c>
      <c r="I341" s="266"/>
      <c r="J341" s="262"/>
      <c r="K341" s="262"/>
      <c r="L341" s="267"/>
      <c r="M341" s="268"/>
      <c r="N341" s="269"/>
      <c r="O341" s="269"/>
      <c r="P341" s="269"/>
      <c r="Q341" s="269"/>
      <c r="R341" s="269"/>
      <c r="S341" s="269"/>
      <c r="T341" s="270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71" t="s">
        <v>236</v>
      </c>
      <c r="AU341" s="271" t="s">
        <v>90</v>
      </c>
      <c r="AV341" s="14" t="s">
        <v>90</v>
      </c>
      <c r="AW341" s="14" t="s">
        <v>35</v>
      </c>
      <c r="AX341" s="14" t="s">
        <v>79</v>
      </c>
      <c r="AY341" s="271" t="s">
        <v>134</v>
      </c>
    </row>
    <row r="342" s="13" customFormat="1">
      <c r="A342" s="13"/>
      <c r="B342" s="251"/>
      <c r="C342" s="252"/>
      <c r="D342" s="240" t="s">
        <v>236</v>
      </c>
      <c r="E342" s="253" t="s">
        <v>1</v>
      </c>
      <c r="F342" s="254" t="s">
        <v>851</v>
      </c>
      <c r="G342" s="252"/>
      <c r="H342" s="253" t="s">
        <v>1</v>
      </c>
      <c r="I342" s="255"/>
      <c r="J342" s="252"/>
      <c r="K342" s="252"/>
      <c r="L342" s="256"/>
      <c r="M342" s="257"/>
      <c r="N342" s="258"/>
      <c r="O342" s="258"/>
      <c r="P342" s="258"/>
      <c r="Q342" s="258"/>
      <c r="R342" s="258"/>
      <c r="S342" s="258"/>
      <c r="T342" s="25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60" t="s">
        <v>236</v>
      </c>
      <c r="AU342" s="260" t="s">
        <v>90</v>
      </c>
      <c r="AV342" s="13" t="s">
        <v>86</v>
      </c>
      <c r="AW342" s="13" t="s">
        <v>35</v>
      </c>
      <c r="AX342" s="13" t="s">
        <v>79</v>
      </c>
      <c r="AY342" s="260" t="s">
        <v>134</v>
      </c>
    </row>
    <row r="343" s="14" customFormat="1">
      <c r="A343" s="14"/>
      <c r="B343" s="261"/>
      <c r="C343" s="262"/>
      <c r="D343" s="240" t="s">
        <v>236</v>
      </c>
      <c r="E343" s="263" t="s">
        <v>1</v>
      </c>
      <c r="F343" s="264" t="s">
        <v>872</v>
      </c>
      <c r="G343" s="262"/>
      <c r="H343" s="265">
        <v>0.68600000000000005</v>
      </c>
      <c r="I343" s="266"/>
      <c r="J343" s="262"/>
      <c r="K343" s="262"/>
      <c r="L343" s="267"/>
      <c r="M343" s="268"/>
      <c r="N343" s="269"/>
      <c r="O343" s="269"/>
      <c r="P343" s="269"/>
      <c r="Q343" s="269"/>
      <c r="R343" s="269"/>
      <c r="S343" s="269"/>
      <c r="T343" s="27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71" t="s">
        <v>236</v>
      </c>
      <c r="AU343" s="271" t="s">
        <v>90</v>
      </c>
      <c r="AV343" s="14" t="s">
        <v>90</v>
      </c>
      <c r="AW343" s="14" t="s">
        <v>35</v>
      </c>
      <c r="AX343" s="14" t="s">
        <v>79</v>
      </c>
      <c r="AY343" s="271" t="s">
        <v>134</v>
      </c>
    </row>
    <row r="344" s="13" customFormat="1">
      <c r="A344" s="13"/>
      <c r="B344" s="251"/>
      <c r="C344" s="252"/>
      <c r="D344" s="240" t="s">
        <v>236</v>
      </c>
      <c r="E344" s="253" t="s">
        <v>1</v>
      </c>
      <c r="F344" s="254" t="s">
        <v>853</v>
      </c>
      <c r="G344" s="252"/>
      <c r="H344" s="253" t="s">
        <v>1</v>
      </c>
      <c r="I344" s="255"/>
      <c r="J344" s="252"/>
      <c r="K344" s="252"/>
      <c r="L344" s="256"/>
      <c r="M344" s="257"/>
      <c r="N344" s="258"/>
      <c r="O344" s="258"/>
      <c r="P344" s="258"/>
      <c r="Q344" s="258"/>
      <c r="R344" s="258"/>
      <c r="S344" s="258"/>
      <c r="T344" s="25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60" t="s">
        <v>236</v>
      </c>
      <c r="AU344" s="260" t="s">
        <v>90</v>
      </c>
      <c r="AV344" s="13" t="s">
        <v>86</v>
      </c>
      <c r="AW344" s="13" t="s">
        <v>35</v>
      </c>
      <c r="AX344" s="13" t="s">
        <v>79</v>
      </c>
      <c r="AY344" s="260" t="s">
        <v>134</v>
      </c>
    </row>
    <row r="345" s="14" customFormat="1">
      <c r="A345" s="14"/>
      <c r="B345" s="261"/>
      <c r="C345" s="262"/>
      <c r="D345" s="240" t="s">
        <v>236</v>
      </c>
      <c r="E345" s="263" t="s">
        <v>1</v>
      </c>
      <c r="F345" s="264" t="s">
        <v>873</v>
      </c>
      <c r="G345" s="262"/>
      <c r="H345" s="265">
        <v>0.63400000000000001</v>
      </c>
      <c r="I345" s="266"/>
      <c r="J345" s="262"/>
      <c r="K345" s="262"/>
      <c r="L345" s="267"/>
      <c r="M345" s="268"/>
      <c r="N345" s="269"/>
      <c r="O345" s="269"/>
      <c r="P345" s="269"/>
      <c r="Q345" s="269"/>
      <c r="R345" s="269"/>
      <c r="S345" s="269"/>
      <c r="T345" s="27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71" t="s">
        <v>236</v>
      </c>
      <c r="AU345" s="271" t="s">
        <v>90</v>
      </c>
      <c r="AV345" s="14" t="s">
        <v>90</v>
      </c>
      <c r="AW345" s="14" t="s">
        <v>35</v>
      </c>
      <c r="AX345" s="14" t="s">
        <v>79</v>
      </c>
      <c r="AY345" s="271" t="s">
        <v>134</v>
      </c>
    </row>
    <row r="346" s="13" customFormat="1">
      <c r="A346" s="13"/>
      <c r="B346" s="251"/>
      <c r="C346" s="252"/>
      <c r="D346" s="240" t="s">
        <v>236</v>
      </c>
      <c r="E346" s="253" t="s">
        <v>1</v>
      </c>
      <c r="F346" s="254" t="s">
        <v>854</v>
      </c>
      <c r="G346" s="252"/>
      <c r="H346" s="253" t="s">
        <v>1</v>
      </c>
      <c r="I346" s="255"/>
      <c r="J346" s="252"/>
      <c r="K346" s="252"/>
      <c r="L346" s="256"/>
      <c r="M346" s="257"/>
      <c r="N346" s="258"/>
      <c r="O346" s="258"/>
      <c r="P346" s="258"/>
      <c r="Q346" s="258"/>
      <c r="R346" s="258"/>
      <c r="S346" s="258"/>
      <c r="T346" s="25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60" t="s">
        <v>236</v>
      </c>
      <c r="AU346" s="260" t="s">
        <v>90</v>
      </c>
      <c r="AV346" s="13" t="s">
        <v>86</v>
      </c>
      <c r="AW346" s="13" t="s">
        <v>35</v>
      </c>
      <c r="AX346" s="13" t="s">
        <v>79</v>
      </c>
      <c r="AY346" s="260" t="s">
        <v>134</v>
      </c>
    </row>
    <row r="347" s="14" customFormat="1">
      <c r="A347" s="14"/>
      <c r="B347" s="261"/>
      <c r="C347" s="262"/>
      <c r="D347" s="240" t="s">
        <v>236</v>
      </c>
      <c r="E347" s="263" t="s">
        <v>1</v>
      </c>
      <c r="F347" s="264" t="s">
        <v>874</v>
      </c>
      <c r="G347" s="262"/>
      <c r="H347" s="265">
        <v>1.76</v>
      </c>
      <c r="I347" s="266"/>
      <c r="J347" s="262"/>
      <c r="K347" s="262"/>
      <c r="L347" s="267"/>
      <c r="M347" s="268"/>
      <c r="N347" s="269"/>
      <c r="O347" s="269"/>
      <c r="P347" s="269"/>
      <c r="Q347" s="269"/>
      <c r="R347" s="269"/>
      <c r="S347" s="269"/>
      <c r="T347" s="270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71" t="s">
        <v>236</v>
      </c>
      <c r="AU347" s="271" t="s">
        <v>90</v>
      </c>
      <c r="AV347" s="14" t="s">
        <v>90</v>
      </c>
      <c r="AW347" s="14" t="s">
        <v>35</v>
      </c>
      <c r="AX347" s="14" t="s">
        <v>79</v>
      </c>
      <c r="AY347" s="271" t="s">
        <v>134</v>
      </c>
    </row>
    <row r="348" s="16" customFormat="1">
      <c r="A348" s="16"/>
      <c r="B348" s="296"/>
      <c r="C348" s="297"/>
      <c r="D348" s="240" t="s">
        <v>236</v>
      </c>
      <c r="E348" s="298" t="s">
        <v>1</v>
      </c>
      <c r="F348" s="299" t="s">
        <v>875</v>
      </c>
      <c r="G348" s="297"/>
      <c r="H348" s="300">
        <v>15.452</v>
      </c>
      <c r="I348" s="301"/>
      <c r="J348" s="297"/>
      <c r="K348" s="297"/>
      <c r="L348" s="302"/>
      <c r="M348" s="303"/>
      <c r="N348" s="304"/>
      <c r="O348" s="304"/>
      <c r="P348" s="304"/>
      <c r="Q348" s="304"/>
      <c r="R348" s="304"/>
      <c r="S348" s="304"/>
      <c r="T348" s="305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T348" s="306" t="s">
        <v>236</v>
      </c>
      <c r="AU348" s="306" t="s">
        <v>90</v>
      </c>
      <c r="AV348" s="16" t="s">
        <v>148</v>
      </c>
      <c r="AW348" s="16" t="s">
        <v>35</v>
      </c>
      <c r="AX348" s="16" t="s">
        <v>79</v>
      </c>
      <c r="AY348" s="306" t="s">
        <v>134</v>
      </c>
    </row>
    <row r="349" s="14" customFormat="1">
      <c r="A349" s="14"/>
      <c r="B349" s="261"/>
      <c r="C349" s="262"/>
      <c r="D349" s="240" t="s">
        <v>236</v>
      </c>
      <c r="E349" s="263" t="s">
        <v>1</v>
      </c>
      <c r="F349" s="264" t="s">
        <v>876</v>
      </c>
      <c r="G349" s="262"/>
      <c r="H349" s="265">
        <v>1.5449999999999999</v>
      </c>
      <c r="I349" s="266"/>
      <c r="J349" s="262"/>
      <c r="K349" s="262"/>
      <c r="L349" s="267"/>
      <c r="M349" s="268"/>
      <c r="N349" s="269"/>
      <c r="O349" s="269"/>
      <c r="P349" s="269"/>
      <c r="Q349" s="269"/>
      <c r="R349" s="269"/>
      <c r="S349" s="269"/>
      <c r="T349" s="270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71" t="s">
        <v>236</v>
      </c>
      <c r="AU349" s="271" t="s">
        <v>90</v>
      </c>
      <c r="AV349" s="14" t="s">
        <v>90</v>
      </c>
      <c r="AW349" s="14" t="s">
        <v>35</v>
      </c>
      <c r="AX349" s="14" t="s">
        <v>79</v>
      </c>
      <c r="AY349" s="271" t="s">
        <v>134</v>
      </c>
    </row>
    <row r="350" s="15" customFormat="1">
      <c r="A350" s="15"/>
      <c r="B350" s="272"/>
      <c r="C350" s="273"/>
      <c r="D350" s="240" t="s">
        <v>236</v>
      </c>
      <c r="E350" s="274" t="s">
        <v>1</v>
      </c>
      <c r="F350" s="275" t="s">
        <v>240</v>
      </c>
      <c r="G350" s="273"/>
      <c r="H350" s="276">
        <v>16.997</v>
      </c>
      <c r="I350" s="277"/>
      <c r="J350" s="273"/>
      <c r="K350" s="273"/>
      <c r="L350" s="278"/>
      <c r="M350" s="279"/>
      <c r="N350" s="280"/>
      <c r="O350" s="280"/>
      <c r="P350" s="280"/>
      <c r="Q350" s="280"/>
      <c r="R350" s="280"/>
      <c r="S350" s="280"/>
      <c r="T350" s="281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82" t="s">
        <v>236</v>
      </c>
      <c r="AU350" s="282" t="s">
        <v>90</v>
      </c>
      <c r="AV350" s="15" t="s">
        <v>133</v>
      </c>
      <c r="AW350" s="15" t="s">
        <v>35</v>
      </c>
      <c r="AX350" s="15" t="s">
        <v>86</v>
      </c>
      <c r="AY350" s="282" t="s">
        <v>134</v>
      </c>
    </row>
    <row r="351" s="2" customFormat="1" ht="24.15" customHeight="1">
      <c r="A351" s="39"/>
      <c r="B351" s="40"/>
      <c r="C351" s="227" t="s">
        <v>494</v>
      </c>
      <c r="D351" s="227" t="s">
        <v>137</v>
      </c>
      <c r="E351" s="228" t="s">
        <v>877</v>
      </c>
      <c r="F351" s="229" t="s">
        <v>878</v>
      </c>
      <c r="G351" s="230" t="s">
        <v>220</v>
      </c>
      <c r="H351" s="231">
        <v>225</v>
      </c>
      <c r="I351" s="232"/>
      <c r="J351" s="233">
        <f>ROUND(I351*H351,2)</f>
        <v>0</v>
      </c>
      <c r="K351" s="229" t="s">
        <v>221</v>
      </c>
      <c r="L351" s="45"/>
      <c r="M351" s="234" t="s">
        <v>1</v>
      </c>
      <c r="N351" s="235" t="s">
        <v>45</v>
      </c>
      <c r="O351" s="92"/>
      <c r="P351" s="236">
        <f>O351*H351</f>
        <v>0</v>
      </c>
      <c r="Q351" s="236">
        <v>0</v>
      </c>
      <c r="R351" s="236">
        <f>Q351*H351</f>
        <v>0</v>
      </c>
      <c r="S351" s="236">
        <v>0</v>
      </c>
      <c r="T351" s="237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8" t="s">
        <v>320</v>
      </c>
      <c r="AT351" s="238" t="s">
        <v>137</v>
      </c>
      <c r="AU351" s="238" t="s">
        <v>90</v>
      </c>
      <c r="AY351" s="18" t="s">
        <v>134</v>
      </c>
      <c r="BE351" s="239">
        <f>IF(N351="základní",J351,0)</f>
        <v>0</v>
      </c>
      <c r="BF351" s="239">
        <f>IF(N351="snížená",J351,0)</f>
        <v>0</v>
      </c>
      <c r="BG351" s="239">
        <f>IF(N351="zákl. přenesená",J351,0)</f>
        <v>0</v>
      </c>
      <c r="BH351" s="239">
        <f>IF(N351="sníž. přenesená",J351,0)</f>
        <v>0</v>
      </c>
      <c r="BI351" s="239">
        <f>IF(N351="nulová",J351,0)</f>
        <v>0</v>
      </c>
      <c r="BJ351" s="18" t="s">
        <v>90</v>
      </c>
      <c r="BK351" s="239">
        <f>ROUND(I351*H351,2)</f>
        <v>0</v>
      </c>
      <c r="BL351" s="18" t="s">
        <v>320</v>
      </c>
      <c r="BM351" s="238" t="s">
        <v>879</v>
      </c>
    </row>
    <row r="352" s="2" customFormat="1">
      <c r="A352" s="39"/>
      <c r="B352" s="40"/>
      <c r="C352" s="41"/>
      <c r="D352" s="240" t="s">
        <v>142</v>
      </c>
      <c r="E352" s="41"/>
      <c r="F352" s="241" t="s">
        <v>880</v>
      </c>
      <c r="G352" s="41"/>
      <c r="H352" s="41"/>
      <c r="I352" s="242"/>
      <c r="J352" s="41"/>
      <c r="K352" s="41"/>
      <c r="L352" s="45"/>
      <c r="M352" s="243"/>
      <c r="N352" s="244"/>
      <c r="O352" s="92"/>
      <c r="P352" s="92"/>
      <c r="Q352" s="92"/>
      <c r="R352" s="92"/>
      <c r="S352" s="92"/>
      <c r="T352" s="93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142</v>
      </c>
      <c r="AU352" s="18" t="s">
        <v>90</v>
      </c>
    </row>
    <row r="353" s="2" customFormat="1">
      <c r="A353" s="39"/>
      <c r="B353" s="40"/>
      <c r="C353" s="41"/>
      <c r="D353" s="249" t="s">
        <v>224</v>
      </c>
      <c r="E353" s="41"/>
      <c r="F353" s="250" t="s">
        <v>881</v>
      </c>
      <c r="G353" s="41"/>
      <c r="H353" s="41"/>
      <c r="I353" s="242"/>
      <c r="J353" s="41"/>
      <c r="K353" s="41"/>
      <c r="L353" s="45"/>
      <c r="M353" s="243"/>
      <c r="N353" s="244"/>
      <c r="O353" s="92"/>
      <c r="P353" s="92"/>
      <c r="Q353" s="92"/>
      <c r="R353" s="92"/>
      <c r="S353" s="92"/>
      <c r="T353" s="93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224</v>
      </c>
      <c r="AU353" s="18" t="s">
        <v>90</v>
      </c>
    </row>
    <row r="354" s="13" customFormat="1">
      <c r="A354" s="13"/>
      <c r="B354" s="251"/>
      <c r="C354" s="252"/>
      <c r="D354" s="240" t="s">
        <v>236</v>
      </c>
      <c r="E354" s="253" t="s">
        <v>1</v>
      </c>
      <c r="F354" s="254" t="s">
        <v>882</v>
      </c>
      <c r="G354" s="252"/>
      <c r="H354" s="253" t="s">
        <v>1</v>
      </c>
      <c r="I354" s="255"/>
      <c r="J354" s="252"/>
      <c r="K354" s="252"/>
      <c r="L354" s="256"/>
      <c r="M354" s="257"/>
      <c r="N354" s="258"/>
      <c r="O354" s="258"/>
      <c r="P354" s="258"/>
      <c r="Q354" s="258"/>
      <c r="R354" s="258"/>
      <c r="S354" s="258"/>
      <c r="T354" s="25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60" t="s">
        <v>236</v>
      </c>
      <c r="AU354" s="260" t="s">
        <v>90</v>
      </c>
      <c r="AV354" s="13" t="s">
        <v>86</v>
      </c>
      <c r="AW354" s="13" t="s">
        <v>35</v>
      </c>
      <c r="AX354" s="13" t="s">
        <v>79</v>
      </c>
      <c r="AY354" s="260" t="s">
        <v>134</v>
      </c>
    </row>
    <row r="355" s="14" customFormat="1">
      <c r="A355" s="14"/>
      <c r="B355" s="261"/>
      <c r="C355" s="262"/>
      <c r="D355" s="240" t="s">
        <v>236</v>
      </c>
      <c r="E355" s="263" t="s">
        <v>1</v>
      </c>
      <c r="F355" s="264" t="s">
        <v>428</v>
      </c>
      <c r="G355" s="262"/>
      <c r="H355" s="265">
        <v>205</v>
      </c>
      <c r="I355" s="266"/>
      <c r="J355" s="262"/>
      <c r="K355" s="262"/>
      <c r="L355" s="267"/>
      <c r="M355" s="268"/>
      <c r="N355" s="269"/>
      <c r="O355" s="269"/>
      <c r="P355" s="269"/>
      <c r="Q355" s="269"/>
      <c r="R355" s="269"/>
      <c r="S355" s="269"/>
      <c r="T355" s="270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71" t="s">
        <v>236</v>
      </c>
      <c r="AU355" s="271" t="s">
        <v>90</v>
      </c>
      <c r="AV355" s="14" t="s">
        <v>90</v>
      </c>
      <c r="AW355" s="14" t="s">
        <v>35</v>
      </c>
      <c r="AX355" s="14" t="s">
        <v>79</v>
      </c>
      <c r="AY355" s="271" t="s">
        <v>134</v>
      </c>
    </row>
    <row r="356" s="13" customFormat="1">
      <c r="A356" s="13"/>
      <c r="B356" s="251"/>
      <c r="C356" s="252"/>
      <c r="D356" s="240" t="s">
        <v>236</v>
      </c>
      <c r="E356" s="253" t="s">
        <v>1</v>
      </c>
      <c r="F356" s="254" t="s">
        <v>883</v>
      </c>
      <c r="G356" s="252"/>
      <c r="H356" s="253" t="s">
        <v>1</v>
      </c>
      <c r="I356" s="255"/>
      <c r="J356" s="252"/>
      <c r="K356" s="252"/>
      <c r="L356" s="256"/>
      <c r="M356" s="257"/>
      <c r="N356" s="258"/>
      <c r="O356" s="258"/>
      <c r="P356" s="258"/>
      <c r="Q356" s="258"/>
      <c r="R356" s="258"/>
      <c r="S356" s="258"/>
      <c r="T356" s="25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60" t="s">
        <v>236</v>
      </c>
      <c r="AU356" s="260" t="s">
        <v>90</v>
      </c>
      <c r="AV356" s="13" t="s">
        <v>86</v>
      </c>
      <c r="AW356" s="13" t="s">
        <v>35</v>
      </c>
      <c r="AX356" s="13" t="s">
        <v>79</v>
      </c>
      <c r="AY356" s="260" t="s">
        <v>134</v>
      </c>
    </row>
    <row r="357" s="14" customFormat="1">
      <c r="A357" s="14"/>
      <c r="B357" s="261"/>
      <c r="C357" s="262"/>
      <c r="D357" s="240" t="s">
        <v>236</v>
      </c>
      <c r="E357" s="263" t="s">
        <v>1</v>
      </c>
      <c r="F357" s="264" t="s">
        <v>353</v>
      </c>
      <c r="G357" s="262"/>
      <c r="H357" s="265">
        <v>20</v>
      </c>
      <c r="I357" s="266"/>
      <c r="J357" s="262"/>
      <c r="K357" s="262"/>
      <c r="L357" s="267"/>
      <c r="M357" s="268"/>
      <c r="N357" s="269"/>
      <c r="O357" s="269"/>
      <c r="P357" s="269"/>
      <c r="Q357" s="269"/>
      <c r="R357" s="269"/>
      <c r="S357" s="269"/>
      <c r="T357" s="270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71" t="s">
        <v>236</v>
      </c>
      <c r="AU357" s="271" t="s">
        <v>90</v>
      </c>
      <c r="AV357" s="14" t="s">
        <v>90</v>
      </c>
      <c r="AW357" s="14" t="s">
        <v>35</v>
      </c>
      <c r="AX357" s="14" t="s">
        <v>79</v>
      </c>
      <c r="AY357" s="271" t="s">
        <v>134</v>
      </c>
    </row>
    <row r="358" s="15" customFormat="1">
      <c r="A358" s="15"/>
      <c r="B358" s="272"/>
      <c r="C358" s="273"/>
      <c r="D358" s="240" t="s">
        <v>236</v>
      </c>
      <c r="E358" s="274" t="s">
        <v>1</v>
      </c>
      <c r="F358" s="275" t="s">
        <v>240</v>
      </c>
      <c r="G358" s="273"/>
      <c r="H358" s="276">
        <v>225</v>
      </c>
      <c r="I358" s="277"/>
      <c r="J358" s="273"/>
      <c r="K358" s="273"/>
      <c r="L358" s="278"/>
      <c r="M358" s="279"/>
      <c r="N358" s="280"/>
      <c r="O358" s="280"/>
      <c r="P358" s="280"/>
      <c r="Q358" s="280"/>
      <c r="R358" s="280"/>
      <c r="S358" s="280"/>
      <c r="T358" s="281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82" t="s">
        <v>236</v>
      </c>
      <c r="AU358" s="282" t="s">
        <v>90</v>
      </c>
      <c r="AV358" s="15" t="s">
        <v>133</v>
      </c>
      <c r="AW358" s="15" t="s">
        <v>35</v>
      </c>
      <c r="AX358" s="15" t="s">
        <v>86</v>
      </c>
      <c r="AY358" s="282" t="s">
        <v>134</v>
      </c>
    </row>
    <row r="359" s="2" customFormat="1" ht="16.5" customHeight="1">
      <c r="A359" s="39"/>
      <c r="B359" s="40"/>
      <c r="C359" s="286" t="s">
        <v>508</v>
      </c>
      <c r="D359" s="286" t="s">
        <v>735</v>
      </c>
      <c r="E359" s="287" t="s">
        <v>884</v>
      </c>
      <c r="F359" s="288" t="s">
        <v>885</v>
      </c>
      <c r="G359" s="289" t="s">
        <v>307</v>
      </c>
      <c r="H359" s="290">
        <v>6.21</v>
      </c>
      <c r="I359" s="291"/>
      <c r="J359" s="292">
        <f>ROUND(I359*H359,2)</f>
        <v>0</v>
      </c>
      <c r="K359" s="288" t="s">
        <v>221</v>
      </c>
      <c r="L359" s="293"/>
      <c r="M359" s="294" t="s">
        <v>1</v>
      </c>
      <c r="N359" s="295" t="s">
        <v>45</v>
      </c>
      <c r="O359" s="92"/>
      <c r="P359" s="236">
        <f>O359*H359</f>
        <v>0</v>
      </c>
      <c r="Q359" s="236">
        <v>0.55000000000000004</v>
      </c>
      <c r="R359" s="236">
        <f>Q359*H359</f>
        <v>3.4155000000000002</v>
      </c>
      <c r="S359" s="236">
        <v>0</v>
      </c>
      <c r="T359" s="23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8" t="s">
        <v>444</v>
      </c>
      <c r="AT359" s="238" t="s">
        <v>735</v>
      </c>
      <c r="AU359" s="238" t="s">
        <v>90</v>
      </c>
      <c r="AY359" s="18" t="s">
        <v>134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8" t="s">
        <v>90</v>
      </c>
      <c r="BK359" s="239">
        <f>ROUND(I359*H359,2)</f>
        <v>0</v>
      </c>
      <c r="BL359" s="18" t="s">
        <v>320</v>
      </c>
      <c r="BM359" s="238" t="s">
        <v>886</v>
      </c>
    </row>
    <row r="360" s="2" customFormat="1">
      <c r="A360" s="39"/>
      <c r="B360" s="40"/>
      <c r="C360" s="41"/>
      <c r="D360" s="240" t="s">
        <v>142</v>
      </c>
      <c r="E360" s="41"/>
      <c r="F360" s="241" t="s">
        <v>885</v>
      </c>
      <c r="G360" s="41"/>
      <c r="H360" s="41"/>
      <c r="I360" s="242"/>
      <c r="J360" s="41"/>
      <c r="K360" s="41"/>
      <c r="L360" s="45"/>
      <c r="M360" s="243"/>
      <c r="N360" s="244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142</v>
      </c>
      <c r="AU360" s="18" t="s">
        <v>90</v>
      </c>
    </row>
    <row r="361" s="14" customFormat="1">
      <c r="A361" s="14"/>
      <c r="B361" s="261"/>
      <c r="C361" s="262"/>
      <c r="D361" s="240" t="s">
        <v>236</v>
      </c>
      <c r="E361" s="263" t="s">
        <v>1</v>
      </c>
      <c r="F361" s="264" t="s">
        <v>887</v>
      </c>
      <c r="G361" s="262"/>
      <c r="H361" s="265">
        <v>5.4000000000000004</v>
      </c>
      <c r="I361" s="266"/>
      <c r="J361" s="262"/>
      <c r="K361" s="262"/>
      <c r="L361" s="267"/>
      <c r="M361" s="268"/>
      <c r="N361" s="269"/>
      <c r="O361" s="269"/>
      <c r="P361" s="269"/>
      <c r="Q361" s="269"/>
      <c r="R361" s="269"/>
      <c r="S361" s="269"/>
      <c r="T361" s="27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71" t="s">
        <v>236</v>
      </c>
      <c r="AU361" s="271" t="s">
        <v>90</v>
      </c>
      <c r="AV361" s="14" t="s">
        <v>90</v>
      </c>
      <c r="AW361" s="14" t="s">
        <v>35</v>
      </c>
      <c r="AX361" s="14" t="s">
        <v>79</v>
      </c>
      <c r="AY361" s="271" t="s">
        <v>134</v>
      </c>
    </row>
    <row r="362" s="14" customFormat="1">
      <c r="A362" s="14"/>
      <c r="B362" s="261"/>
      <c r="C362" s="262"/>
      <c r="D362" s="240" t="s">
        <v>236</v>
      </c>
      <c r="E362" s="263" t="s">
        <v>1</v>
      </c>
      <c r="F362" s="264" t="s">
        <v>888</v>
      </c>
      <c r="G362" s="262"/>
      <c r="H362" s="265">
        <v>0.81000000000000005</v>
      </c>
      <c r="I362" s="266"/>
      <c r="J362" s="262"/>
      <c r="K362" s="262"/>
      <c r="L362" s="267"/>
      <c r="M362" s="268"/>
      <c r="N362" s="269"/>
      <c r="O362" s="269"/>
      <c r="P362" s="269"/>
      <c r="Q362" s="269"/>
      <c r="R362" s="269"/>
      <c r="S362" s="269"/>
      <c r="T362" s="270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71" t="s">
        <v>236</v>
      </c>
      <c r="AU362" s="271" t="s">
        <v>90</v>
      </c>
      <c r="AV362" s="14" t="s">
        <v>90</v>
      </c>
      <c r="AW362" s="14" t="s">
        <v>35</v>
      </c>
      <c r="AX362" s="14" t="s">
        <v>79</v>
      </c>
      <c r="AY362" s="271" t="s">
        <v>134</v>
      </c>
    </row>
    <row r="363" s="15" customFormat="1">
      <c r="A363" s="15"/>
      <c r="B363" s="272"/>
      <c r="C363" s="273"/>
      <c r="D363" s="240" t="s">
        <v>236</v>
      </c>
      <c r="E363" s="274" t="s">
        <v>1</v>
      </c>
      <c r="F363" s="275" t="s">
        <v>240</v>
      </c>
      <c r="G363" s="273"/>
      <c r="H363" s="276">
        <v>6.21</v>
      </c>
      <c r="I363" s="277"/>
      <c r="J363" s="273"/>
      <c r="K363" s="273"/>
      <c r="L363" s="278"/>
      <c r="M363" s="279"/>
      <c r="N363" s="280"/>
      <c r="O363" s="280"/>
      <c r="P363" s="280"/>
      <c r="Q363" s="280"/>
      <c r="R363" s="280"/>
      <c r="S363" s="280"/>
      <c r="T363" s="281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82" t="s">
        <v>236</v>
      </c>
      <c r="AU363" s="282" t="s">
        <v>90</v>
      </c>
      <c r="AV363" s="15" t="s">
        <v>133</v>
      </c>
      <c r="AW363" s="15" t="s">
        <v>35</v>
      </c>
      <c r="AX363" s="15" t="s">
        <v>86</v>
      </c>
      <c r="AY363" s="282" t="s">
        <v>134</v>
      </c>
    </row>
    <row r="364" s="2" customFormat="1" ht="21.75" customHeight="1">
      <c r="A364" s="39"/>
      <c r="B364" s="40"/>
      <c r="C364" s="227" t="s">
        <v>514</v>
      </c>
      <c r="D364" s="227" t="s">
        <v>137</v>
      </c>
      <c r="E364" s="228" t="s">
        <v>889</v>
      </c>
      <c r="F364" s="229" t="s">
        <v>890</v>
      </c>
      <c r="G364" s="230" t="s">
        <v>220</v>
      </c>
      <c r="H364" s="231">
        <v>8</v>
      </c>
      <c r="I364" s="232"/>
      <c r="J364" s="233">
        <f>ROUND(I364*H364,2)</f>
        <v>0</v>
      </c>
      <c r="K364" s="229" t="s">
        <v>221</v>
      </c>
      <c r="L364" s="45"/>
      <c r="M364" s="234" t="s">
        <v>1</v>
      </c>
      <c r="N364" s="235" t="s">
        <v>45</v>
      </c>
      <c r="O364" s="92"/>
      <c r="P364" s="236">
        <f>O364*H364</f>
        <v>0</v>
      </c>
      <c r="Q364" s="236">
        <v>0</v>
      </c>
      <c r="R364" s="236">
        <f>Q364*H364</f>
        <v>0</v>
      </c>
      <c r="S364" s="236">
        <v>0</v>
      </c>
      <c r="T364" s="237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8" t="s">
        <v>320</v>
      </c>
      <c r="AT364" s="238" t="s">
        <v>137</v>
      </c>
      <c r="AU364" s="238" t="s">
        <v>90</v>
      </c>
      <c r="AY364" s="18" t="s">
        <v>134</v>
      </c>
      <c r="BE364" s="239">
        <f>IF(N364="základní",J364,0)</f>
        <v>0</v>
      </c>
      <c r="BF364" s="239">
        <f>IF(N364="snížená",J364,0)</f>
        <v>0</v>
      </c>
      <c r="BG364" s="239">
        <f>IF(N364="zákl. přenesená",J364,0)</f>
        <v>0</v>
      </c>
      <c r="BH364" s="239">
        <f>IF(N364="sníž. přenesená",J364,0)</f>
        <v>0</v>
      </c>
      <c r="BI364" s="239">
        <f>IF(N364="nulová",J364,0)</f>
        <v>0</v>
      </c>
      <c r="BJ364" s="18" t="s">
        <v>90</v>
      </c>
      <c r="BK364" s="239">
        <f>ROUND(I364*H364,2)</f>
        <v>0</v>
      </c>
      <c r="BL364" s="18" t="s">
        <v>320</v>
      </c>
      <c r="BM364" s="238" t="s">
        <v>891</v>
      </c>
    </row>
    <row r="365" s="2" customFormat="1">
      <c r="A365" s="39"/>
      <c r="B365" s="40"/>
      <c r="C365" s="41"/>
      <c r="D365" s="240" t="s">
        <v>142</v>
      </c>
      <c r="E365" s="41"/>
      <c r="F365" s="241" t="s">
        <v>892</v>
      </c>
      <c r="G365" s="41"/>
      <c r="H365" s="41"/>
      <c r="I365" s="242"/>
      <c r="J365" s="41"/>
      <c r="K365" s="41"/>
      <c r="L365" s="45"/>
      <c r="M365" s="243"/>
      <c r="N365" s="244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142</v>
      </c>
      <c r="AU365" s="18" t="s">
        <v>90</v>
      </c>
    </row>
    <row r="366" s="2" customFormat="1">
      <c r="A366" s="39"/>
      <c r="B366" s="40"/>
      <c r="C366" s="41"/>
      <c r="D366" s="249" t="s">
        <v>224</v>
      </c>
      <c r="E366" s="41"/>
      <c r="F366" s="250" t="s">
        <v>893</v>
      </c>
      <c r="G366" s="41"/>
      <c r="H366" s="41"/>
      <c r="I366" s="242"/>
      <c r="J366" s="41"/>
      <c r="K366" s="41"/>
      <c r="L366" s="45"/>
      <c r="M366" s="243"/>
      <c r="N366" s="244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224</v>
      </c>
      <c r="AU366" s="18" t="s">
        <v>90</v>
      </c>
    </row>
    <row r="367" s="13" customFormat="1">
      <c r="A367" s="13"/>
      <c r="B367" s="251"/>
      <c r="C367" s="252"/>
      <c r="D367" s="240" t="s">
        <v>236</v>
      </c>
      <c r="E367" s="253" t="s">
        <v>1</v>
      </c>
      <c r="F367" s="254" t="s">
        <v>894</v>
      </c>
      <c r="G367" s="252"/>
      <c r="H367" s="253" t="s">
        <v>1</v>
      </c>
      <c r="I367" s="255"/>
      <c r="J367" s="252"/>
      <c r="K367" s="252"/>
      <c r="L367" s="256"/>
      <c r="M367" s="257"/>
      <c r="N367" s="258"/>
      <c r="O367" s="258"/>
      <c r="P367" s="258"/>
      <c r="Q367" s="258"/>
      <c r="R367" s="258"/>
      <c r="S367" s="258"/>
      <c r="T367" s="259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60" t="s">
        <v>236</v>
      </c>
      <c r="AU367" s="260" t="s">
        <v>90</v>
      </c>
      <c r="AV367" s="13" t="s">
        <v>86</v>
      </c>
      <c r="AW367" s="13" t="s">
        <v>35</v>
      </c>
      <c r="AX367" s="13" t="s">
        <v>79</v>
      </c>
      <c r="AY367" s="260" t="s">
        <v>134</v>
      </c>
    </row>
    <row r="368" s="13" customFormat="1">
      <c r="A368" s="13"/>
      <c r="B368" s="251"/>
      <c r="C368" s="252"/>
      <c r="D368" s="240" t="s">
        <v>236</v>
      </c>
      <c r="E368" s="253" t="s">
        <v>1</v>
      </c>
      <c r="F368" s="254" t="s">
        <v>637</v>
      </c>
      <c r="G368" s="252"/>
      <c r="H368" s="253" t="s">
        <v>1</v>
      </c>
      <c r="I368" s="255"/>
      <c r="J368" s="252"/>
      <c r="K368" s="252"/>
      <c r="L368" s="256"/>
      <c r="M368" s="257"/>
      <c r="N368" s="258"/>
      <c r="O368" s="258"/>
      <c r="P368" s="258"/>
      <c r="Q368" s="258"/>
      <c r="R368" s="258"/>
      <c r="S368" s="258"/>
      <c r="T368" s="259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60" t="s">
        <v>236</v>
      </c>
      <c r="AU368" s="260" t="s">
        <v>90</v>
      </c>
      <c r="AV368" s="13" t="s">
        <v>86</v>
      </c>
      <c r="AW368" s="13" t="s">
        <v>35</v>
      </c>
      <c r="AX368" s="13" t="s">
        <v>79</v>
      </c>
      <c r="AY368" s="260" t="s">
        <v>134</v>
      </c>
    </row>
    <row r="369" s="14" customFormat="1">
      <c r="A369" s="14"/>
      <c r="B369" s="261"/>
      <c r="C369" s="262"/>
      <c r="D369" s="240" t="s">
        <v>236</v>
      </c>
      <c r="E369" s="263" t="s">
        <v>1</v>
      </c>
      <c r="F369" s="264" t="s">
        <v>172</v>
      </c>
      <c r="G369" s="262"/>
      <c r="H369" s="265">
        <v>8</v>
      </c>
      <c r="I369" s="266"/>
      <c r="J369" s="262"/>
      <c r="K369" s="262"/>
      <c r="L369" s="267"/>
      <c r="M369" s="268"/>
      <c r="N369" s="269"/>
      <c r="O369" s="269"/>
      <c r="P369" s="269"/>
      <c r="Q369" s="269"/>
      <c r="R369" s="269"/>
      <c r="S369" s="269"/>
      <c r="T369" s="270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71" t="s">
        <v>236</v>
      </c>
      <c r="AU369" s="271" t="s">
        <v>90</v>
      </c>
      <c r="AV369" s="14" t="s">
        <v>90</v>
      </c>
      <c r="AW369" s="14" t="s">
        <v>35</v>
      </c>
      <c r="AX369" s="14" t="s">
        <v>79</v>
      </c>
      <c r="AY369" s="271" t="s">
        <v>134</v>
      </c>
    </row>
    <row r="370" s="15" customFormat="1">
      <c r="A370" s="15"/>
      <c r="B370" s="272"/>
      <c r="C370" s="273"/>
      <c r="D370" s="240" t="s">
        <v>236</v>
      </c>
      <c r="E370" s="274" t="s">
        <v>1</v>
      </c>
      <c r="F370" s="275" t="s">
        <v>240</v>
      </c>
      <c r="G370" s="273"/>
      <c r="H370" s="276">
        <v>8</v>
      </c>
      <c r="I370" s="277"/>
      <c r="J370" s="273"/>
      <c r="K370" s="273"/>
      <c r="L370" s="278"/>
      <c r="M370" s="279"/>
      <c r="N370" s="280"/>
      <c r="O370" s="280"/>
      <c r="P370" s="280"/>
      <c r="Q370" s="280"/>
      <c r="R370" s="280"/>
      <c r="S370" s="280"/>
      <c r="T370" s="281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82" t="s">
        <v>236</v>
      </c>
      <c r="AU370" s="282" t="s">
        <v>90</v>
      </c>
      <c r="AV370" s="15" t="s">
        <v>133</v>
      </c>
      <c r="AW370" s="15" t="s">
        <v>35</v>
      </c>
      <c r="AX370" s="15" t="s">
        <v>86</v>
      </c>
      <c r="AY370" s="282" t="s">
        <v>134</v>
      </c>
    </row>
    <row r="371" s="2" customFormat="1" ht="16.5" customHeight="1">
      <c r="A371" s="39"/>
      <c r="B371" s="40"/>
      <c r="C371" s="286" t="s">
        <v>522</v>
      </c>
      <c r="D371" s="286" t="s">
        <v>735</v>
      </c>
      <c r="E371" s="287" t="s">
        <v>895</v>
      </c>
      <c r="F371" s="288" t="s">
        <v>896</v>
      </c>
      <c r="G371" s="289" t="s">
        <v>220</v>
      </c>
      <c r="H371" s="290">
        <v>8.8000000000000007</v>
      </c>
      <c r="I371" s="291"/>
      <c r="J371" s="292">
        <f>ROUND(I371*H371,2)</f>
        <v>0</v>
      </c>
      <c r="K371" s="288" t="s">
        <v>221</v>
      </c>
      <c r="L371" s="293"/>
      <c r="M371" s="294" t="s">
        <v>1</v>
      </c>
      <c r="N371" s="295" t="s">
        <v>45</v>
      </c>
      <c r="O371" s="92"/>
      <c r="P371" s="236">
        <f>O371*H371</f>
        <v>0</v>
      </c>
      <c r="Q371" s="236">
        <v>0.0093100000000000006</v>
      </c>
      <c r="R371" s="236">
        <f>Q371*H371</f>
        <v>0.081928000000000015</v>
      </c>
      <c r="S371" s="236">
        <v>0</v>
      </c>
      <c r="T371" s="237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8" t="s">
        <v>444</v>
      </c>
      <c r="AT371" s="238" t="s">
        <v>735</v>
      </c>
      <c r="AU371" s="238" t="s">
        <v>90</v>
      </c>
      <c r="AY371" s="18" t="s">
        <v>134</v>
      </c>
      <c r="BE371" s="239">
        <f>IF(N371="základní",J371,0)</f>
        <v>0</v>
      </c>
      <c r="BF371" s="239">
        <f>IF(N371="snížená",J371,0)</f>
        <v>0</v>
      </c>
      <c r="BG371" s="239">
        <f>IF(N371="zákl. přenesená",J371,0)</f>
        <v>0</v>
      </c>
      <c r="BH371" s="239">
        <f>IF(N371="sníž. přenesená",J371,0)</f>
        <v>0</v>
      </c>
      <c r="BI371" s="239">
        <f>IF(N371="nulová",J371,0)</f>
        <v>0</v>
      </c>
      <c r="BJ371" s="18" t="s">
        <v>90</v>
      </c>
      <c r="BK371" s="239">
        <f>ROUND(I371*H371,2)</f>
        <v>0</v>
      </c>
      <c r="BL371" s="18" t="s">
        <v>320</v>
      </c>
      <c r="BM371" s="238" t="s">
        <v>897</v>
      </c>
    </row>
    <row r="372" s="2" customFormat="1">
      <c r="A372" s="39"/>
      <c r="B372" s="40"/>
      <c r="C372" s="41"/>
      <c r="D372" s="240" t="s">
        <v>142</v>
      </c>
      <c r="E372" s="41"/>
      <c r="F372" s="241" t="s">
        <v>896</v>
      </c>
      <c r="G372" s="41"/>
      <c r="H372" s="41"/>
      <c r="I372" s="242"/>
      <c r="J372" s="41"/>
      <c r="K372" s="41"/>
      <c r="L372" s="45"/>
      <c r="M372" s="243"/>
      <c r="N372" s="244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142</v>
      </c>
      <c r="AU372" s="18" t="s">
        <v>90</v>
      </c>
    </row>
    <row r="373" s="14" customFormat="1">
      <c r="A373" s="14"/>
      <c r="B373" s="261"/>
      <c r="C373" s="262"/>
      <c r="D373" s="240" t="s">
        <v>236</v>
      </c>
      <c r="E373" s="263" t="s">
        <v>1</v>
      </c>
      <c r="F373" s="264" t="s">
        <v>898</v>
      </c>
      <c r="G373" s="262"/>
      <c r="H373" s="265">
        <v>8.8000000000000007</v>
      </c>
      <c r="I373" s="266"/>
      <c r="J373" s="262"/>
      <c r="K373" s="262"/>
      <c r="L373" s="267"/>
      <c r="M373" s="268"/>
      <c r="N373" s="269"/>
      <c r="O373" s="269"/>
      <c r="P373" s="269"/>
      <c r="Q373" s="269"/>
      <c r="R373" s="269"/>
      <c r="S373" s="269"/>
      <c r="T373" s="270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71" t="s">
        <v>236</v>
      </c>
      <c r="AU373" s="271" t="s">
        <v>90</v>
      </c>
      <c r="AV373" s="14" t="s">
        <v>90</v>
      </c>
      <c r="AW373" s="14" t="s">
        <v>35</v>
      </c>
      <c r="AX373" s="14" t="s">
        <v>79</v>
      </c>
      <c r="AY373" s="271" t="s">
        <v>134</v>
      </c>
    </row>
    <row r="374" s="15" customFormat="1">
      <c r="A374" s="15"/>
      <c r="B374" s="272"/>
      <c r="C374" s="273"/>
      <c r="D374" s="240" t="s">
        <v>236</v>
      </c>
      <c r="E374" s="274" t="s">
        <v>1</v>
      </c>
      <c r="F374" s="275" t="s">
        <v>240</v>
      </c>
      <c r="G374" s="273"/>
      <c r="H374" s="276">
        <v>8.8000000000000007</v>
      </c>
      <c r="I374" s="277"/>
      <c r="J374" s="273"/>
      <c r="K374" s="273"/>
      <c r="L374" s="278"/>
      <c r="M374" s="279"/>
      <c r="N374" s="280"/>
      <c r="O374" s="280"/>
      <c r="P374" s="280"/>
      <c r="Q374" s="280"/>
      <c r="R374" s="280"/>
      <c r="S374" s="280"/>
      <c r="T374" s="281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82" t="s">
        <v>236</v>
      </c>
      <c r="AU374" s="282" t="s">
        <v>90</v>
      </c>
      <c r="AV374" s="15" t="s">
        <v>133</v>
      </c>
      <c r="AW374" s="15" t="s">
        <v>35</v>
      </c>
      <c r="AX374" s="15" t="s">
        <v>86</v>
      </c>
      <c r="AY374" s="282" t="s">
        <v>134</v>
      </c>
    </row>
    <row r="375" s="2" customFormat="1" ht="24.15" customHeight="1">
      <c r="A375" s="39"/>
      <c r="B375" s="40"/>
      <c r="C375" s="227" t="s">
        <v>528</v>
      </c>
      <c r="D375" s="227" t="s">
        <v>137</v>
      </c>
      <c r="E375" s="228" t="s">
        <v>899</v>
      </c>
      <c r="F375" s="229" t="s">
        <v>900</v>
      </c>
      <c r="G375" s="230" t="s">
        <v>307</v>
      </c>
      <c r="H375" s="231">
        <v>21.004000000000001</v>
      </c>
      <c r="I375" s="232"/>
      <c r="J375" s="233">
        <f>ROUND(I375*H375,2)</f>
        <v>0</v>
      </c>
      <c r="K375" s="229" t="s">
        <v>221</v>
      </c>
      <c r="L375" s="45"/>
      <c r="M375" s="234" t="s">
        <v>1</v>
      </c>
      <c r="N375" s="235" t="s">
        <v>45</v>
      </c>
      <c r="O375" s="92"/>
      <c r="P375" s="236">
        <f>O375*H375</f>
        <v>0</v>
      </c>
      <c r="Q375" s="236">
        <v>0.022839999999999999</v>
      </c>
      <c r="R375" s="236">
        <f>Q375*H375</f>
        <v>0.47973136</v>
      </c>
      <c r="S375" s="236">
        <v>0</v>
      </c>
      <c r="T375" s="237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8" t="s">
        <v>320</v>
      </c>
      <c r="AT375" s="238" t="s">
        <v>137</v>
      </c>
      <c r="AU375" s="238" t="s">
        <v>90</v>
      </c>
      <c r="AY375" s="18" t="s">
        <v>134</v>
      </c>
      <c r="BE375" s="239">
        <f>IF(N375="základní",J375,0)</f>
        <v>0</v>
      </c>
      <c r="BF375" s="239">
        <f>IF(N375="snížená",J375,0)</f>
        <v>0</v>
      </c>
      <c r="BG375" s="239">
        <f>IF(N375="zákl. přenesená",J375,0)</f>
        <v>0</v>
      </c>
      <c r="BH375" s="239">
        <f>IF(N375="sníž. přenesená",J375,0)</f>
        <v>0</v>
      </c>
      <c r="BI375" s="239">
        <f>IF(N375="nulová",J375,0)</f>
        <v>0</v>
      </c>
      <c r="BJ375" s="18" t="s">
        <v>90</v>
      </c>
      <c r="BK375" s="239">
        <f>ROUND(I375*H375,2)</f>
        <v>0</v>
      </c>
      <c r="BL375" s="18" t="s">
        <v>320</v>
      </c>
      <c r="BM375" s="238" t="s">
        <v>901</v>
      </c>
    </row>
    <row r="376" s="2" customFormat="1">
      <c r="A376" s="39"/>
      <c r="B376" s="40"/>
      <c r="C376" s="41"/>
      <c r="D376" s="240" t="s">
        <v>142</v>
      </c>
      <c r="E376" s="41"/>
      <c r="F376" s="241" t="s">
        <v>902</v>
      </c>
      <c r="G376" s="41"/>
      <c r="H376" s="41"/>
      <c r="I376" s="242"/>
      <c r="J376" s="41"/>
      <c r="K376" s="41"/>
      <c r="L376" s="45"/>
      <c r="M376" s="243"/>
      <c r="N376" s="244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142</v>
      </c>
      <c r="AU376" s="18" t="s">
        <v>90</v>
      </c>
    </row>
    <row r="377" s="2" customFormat="1">
      <c r="A377" s="39"/>
      <c r="B377" s="40"/>
      <c r="C377" s="41"/>
      <c r="D377" s="249" t="s">
        <v>224</v>
      </c>
      <c r="E377" s="41"/>
      <c r="F377" s="250" t="s">
        <v>903</v>
      </c>
      <c r="G377" s="41"/>
      <c r="H377" s="41"/>
      <c r="I377" s="242"/>
      <c r="J377" s="41"/>
      <c r="K377" s="41"/>
      <c r="L377" s="45"/>
      <c r="M377" s="243"/>
      <c r="N377" s="244"/>
      <c r="O377" s="92"/>
      <c r="P377" s="92"/>
      <c r="Q377" s="92"/>
      <c r="R377" s="92"/>
      <c r="S377" s="92"/>
      <c r="T377" s="93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224</v>
      </c>
      <c r="AU377" s="18" t="s">
        <v>90</v>
      </c>
    </row>
    <row r="378" s="14" customFormat="1">
      <c r="A378" s="14"/>
      <c r="B378" s="261"/>
      <c r="C378" s="262"/>
      <c r="D378" s="240" t="s">
        <v>236</v>
      </c>
      <c r="E378" s="263" t="s">
        <v>1</v>
      </c>
      <c r="F378" s="264" t="s">
        <v>904</v>
      </c>
      <c r="G378" s="262"/>
      <c r="H378" s="265">
        <v>15.452</v>
      </c>
      <c r="I378" s="266"/>
      <c r="J378" s="262"/>
      <c r="K378" s="262"/>
      <c r="L378" s="267"/>
      <c r="M378" s="268"/>
      <c r="N378" s="269"/>
      <c r="O378" s="269"/>
      <c r="P378" s="269"/>
      <c r="Q378" s="269"/>
      <c r="R378" s="269"/>
      <c r="S378" s="269"/>
      <c r="T378" s="270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71" t="s">
        <v>236</v>
      </c>
      <c r="AU378" s="271" t="s">
        <v>90</v>
      </c>
      <c r="AV378" s="14" t="s">
        <v>90</v>
      </c>
      <c r="AW378" s="14" t="s">
        <v>35</v>
      </c>
      <c r="AX378" s="14" t="s">
        <v>79</v>
      </c>
      <c r="AY378" s="271" t="s">
        <v>134</v>
      </c>
    </row>
    <row r="379" s="14" customFormat="1">
      <c r="A379" s="14"/>
      <c r="B379" s="261"/>
      <c r="C379" s="262"/>
      <c r="D379" s="240" t="s">
        <v>236</v>
      </c>
      <c r="E379" s="263" t="s">
        <v>1</v>
      </c>
      <c r="F379" s="264" t="s">
        <v>905</v>
      </c>
      <c r="G379" s="262"/>
      <c r="H379" s="265">
        <v>5.4000000000000004</v>
      </c>
      <c r="I379" s="266"/>
      <c r="J379" s="262"/>
      <c r="K379" s="262"/>
      <c r="L379" s="267"/>
      <c r="M379" s="268"/>
      <c r="N379" s="269"/>
      <c r="O379" s="269"/>
      <c r="P379" s="269"/>
      <c r="Q379" s="269"/>
      <c r="R379" s="269"/>
      <c r="S379" s="269"/>
      <c r="T379" s="270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71" t="s">
        <v>236</v>
      </c>
      <c r="AU379" s="271" t="s">
        <v>90</v>
      </c>
      <c r="AV379" s="14" t="s">
        <v>90</v>
      </c>
      <c r="AW379" s="14" t="s">
        <v>35</v>
      </c>
      <c r="AX379" s="14" t="s">
        <v>79</v>
      </c>
      <c r="AY379" s="271" t="s">
        <v>134</v>
      </c>
    </row>
    <row r="380" s="14" customFormat="1">
      <c r="A380" s="14"/>
      <c r="B380" s="261"/>
      <c r="C380" s="262"/>
      <c r="D380" s="240" t="s">
        <v>236</v>
      </c>
      <c r="E380" s="263" t="s">
        <v>1</v>
      </c>
      <c r="F380" s="264" t="s">
        <v>906</v>
      </c>
      <c r="G380" s="262"/>
      <c r="H380" s="265">
        <v>0.152</v>
      </c>
      <c r="I380" s="266"/>
      <c r="J380" s="262"/>
      <c r="K380" s="262"/>
      <c r="L380" s="267"/>
      <c r="M380" s="268"/>
      <c r="N380" s="269"/>
      <c r="O380" s="269"/>
      <c r="P380" s="269"/>
      <c r="Q380" s="269"/>
      <c r="R380" s="269"/>
      <c r="S380" s="269"/>
      <c r="T380" s="27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71" t="s">
        <v>236</v>
      </c>
      <c r="AU380" s="271" t="s">
        <v>90</v>
      </c>
      <c r="AV380" s="14" t="s">
        <v>90</v>
      </c>
      <c r="AW380" s="14" t="s">
        <v>35</v>
      </c>
      <c r="AX380" s="14" t="s">
        <v>79</v>
      </c>
      <c r="AY380" s="271" t="s">
        <v>134</v>
      </c>
    </row>
    <row r="381" s="15" customFormat="1">
      <c r="A381" s="15"/>
      <c r="B381" s="272"/>
      <c r="C381" s="273"/>
      <c r="D381" s="240" t="s">
        <v>236</v>
      </c>
      <c r="E381" s="274" t="s">
        <v>1</v>
      </c>
      <c r="F381" s="275" t="s">
        <v>240</v>
      </c>
      <c r="G381" s="273"/>
      <c r="H381" s="276">
        <v>21.004000000000001</v>
      </c>
      <c r="I381" s="277"/>
      <c r="J381" s="273"/>
      <c r="K381" s="273"/>
      <c r="L381" s="278"/>
      <c r="M381" s="279"/>
      <c r="N381" s="280"/>
      <c r="O381" s="280"/>
      <c r="P381" s="280"/>
      <c r="Q381" s="280"/>
      <c r="R381" s="280"/>
      <c r="S381" s="280"/>
      <c r="T381" s="281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82" t="s">
        <v>236</v>
      </c>
      <c r="AU381" s="282" t="s">
        <v>90</v>
      </c>
      <c r="AV381" s="15" t="s">
        <v>133</v>
      </c>
      <c r="AW381" s="15" t="s">
        <v>35</v>
      </c>
      <c r="AX381" s="15" t="s">
        <v>86</v>
      </c>
      <c r="AY381" s="282" t="s">
        <v>134</v>
      </c>
    </row>
    <row r="382" s="2" customFormat="1" ht="24.15" customHeight="1">
      <c r="A382" s="39"/>
      <c r="B382" s="40"/>
      <c r="C382" s="227" t="s">
        <v>535</v>
      </c>
      <c r="D382" s="227" t="s">
        <v>137</v>
      </c>
      <c r="E382" s="228" t="s">
        <v>907</v>
      </c>
      <c r="F382" s="229" t="s">
        <v>908</v>
      </c>
      <c r="G382" s="230" t="s">
        <v>220</v>
      </c>
      <c r="H382" s="231">
        <v>46.700000000000003</v>
      </c>
      <c r="I382" s="232"/>
      <c r="J382" s="233">
        <f>ROUND(I382*H382,2)</f>
        <v>0</v>
      </c>
      <c r="K382" s="229" t="s">
        <v>221</v>
      </c>
      <c r="L382" s="45"/>
      <c r="M382" s="234" t="s">
        <v>1</v>
      </c>
      <c r="N382" s="235" t="s">
        <v>45</v>
      </c>
      <c r="O382" s="92"/>
      <c r="P382" s="236">
        <f>O382*H382</f>
        <v>0</v>
      </c>
      <c r="Q382" s="236">
        <v>0</v>
      </c>
      <c r="R382" s="236">
        <f>Q382*H382</f>
        <v>0</v>
      </c>
      <c r="S382" s="236">
        <v>0</v>
      </c>
      <c r="T382" s="237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8" t="s">
        <v>320</v>
      </c>
      <c r="AT382" s="238" t="s">
        <v>137</v>
      </c>
      <c r="AU382" s="238" t="s">
        <v>90</v>
      </c>
      <c r="AY382" s="18" t="s">
        <v>134</v>
      </c>
      <c r="BE382" s="239">
        <f>IF(N382="základní",J382,0)</f>
        <v>0</v>
      </c>
      <c r="BF382" s="239">
        <f>IF(N382="snížená",J382,0)</f>
        <v>0</v>
      </c>
      <c r="BG382" s="239">
        <f>IF(N382="zákl. přenesená",J382,0)</f>
        <v>0</v>
      </c>
      <c r="BH382" s="239">
        <f>IF(N382="sníž. přenesená",J382,0)</f>
        <v>0</v>
      </c>
      <c r="BI382" s="239">
        <f>IF(N382="nulová",J382,0)</f>
        <v>0</v>
      </c>
      <c r="BJ382" s="18" t="s">
        <v>90</v>
      </c>
      <c r="BK382" s="239">
        <f>ROUND(I382*H382,2)</f>
        <v>0</v>
      </c>
      <c r="BL382" s="18" t="s">
        <v>320</v>
      </c>
      <c r="BM382" s="238" t="s">
        <v>909</v>
      </c>
    </row>
    <row r="383" s="2" customFormat="1">
      <c r="A383" s="39"/>
      <c r="B383" s="40"/>
      <c r="C383" s="41"/>
      <c r="D383" s="240" t="s">
        <v>142</v>
      </c>
      <c r="E383" s="41"/>
      <c r="F383" s="241" t="s">
        <v>910</v>
      </c>
      <c r="G383" s="41"/>
      <c r="H383" s="41"/>
      <c r="I383" s="242"/>
      <c r="J383" s="41"/>
      <c r="K383" s="41"/>
      <c r="L383" s="45"/>
      <c r="M383" s="243"/>
      <c r="N383" s="244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142</v>
      </c>
      <c r="AU383" s="18" t="s">
        <v>90</v>
      </c>
    </row>
    <row r="384" s="2" customFormat="1">
      <c r="A384" s="39"/>
      <c r="B384" s="40"/>
      <c r="C384" s="41"/>
      <c r="D384" s="249" t="s">
        <v>224</v>
      </c>
      <c r="E384" s="41"/>
      <c r="F384" s="250" t="s">
        <v>911</v>
      </c>
      <c r="G384" s="41"/>
      <c r="H384" s="41"/>
      <c r="I384" s="242"/>
      <c r="J384" s="41"/>
      <c r="K384" s="41"/>
      <c r="L384" s="45"/>
      <c r="M384" s="243"/>
      <c r="N384" s="244"/>
      <c r="O384" s="92"/>
      <c r="P384" s="92"/>
      <c r="Q384" s="92"/>
      <c r="R384" s="92"/>
      <c r="S384" s="92"/>
      <c r="T384" s="93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224</v>
      </c>
      <c r="AU384" s="18" t="s">
        <v>90</v>
      </c>
    </row>
    <row r="385" s="2" customFormat="1" ht="16.5" customHeight="1">
      <c r="A385" s="39"/>
      <c r="B385" s="40"/>
      <c r="C385" s="286" t="s">
        <v>543</v>
      </c>
      <c r="D385" s="286" t="s">
        <v>735</v>
      </c>
      <c r="E385" s="287" t="s">
        <v>884</v>
      </c>
      <c r="F385" s="288" t="s">
        <v>885</v>
      </c>
      <c r="G385" s="289" t="s">
        <v>307</v>
      </c>
      <c r="H385" s="290">
        <v>46.700000000000003</v>
      </c>
      <c r="I385" s="291"/>
      <c r="J385" s="292">
        <f>ROUND(I385*H385,2)</f>
        <v>0</v>
      </c>
      <c r="K385" s="288" t="s">
        <v>221</v>
      </c>
      <c r="L385" s="293"/>
      <c r="M385" s="294" t="s">
        <v>1</v>
      </c>
      <c r="N385" s="295" t="s">
        <v>45</v>
      </c>
      <c r="O385" s="92"/>
      <c r="P385" s="236">
        <f>O385*H385</f>
        <v>0</v>
      </c>
      <c r="Q385" s="236">
        <v>0.55000000000000004</v>
      </c>
      <c r="R385" s="236">
        <f>Q385*H385</f>
        <v>25.685000000000002</v>
      </c>
      <c r="S385" s="236">
        <v>0</v>
      </c>
      <c r="T385" s="237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8" t="s">
        <v>444</v>
      </c>
      <c r="AT385" s="238" t="s">
        <v>735</v>
      </c>
      <c r="AU385" s="238" t="s">
        <v>90</v>
      </c>
      <c r="AY385" s="18" t="s">
        <v>134</v>
      </c>
      <c r="BE385" s="239">
        <f>IF(N385="základní",J385,0)</f>
        <v>0</v>
      </c>
      <c r="BF385" s="239">
        <f>IF(N385="snížená",J385,0)</f>
        <v>0</v>
      </c>
      <c r="BG385" s="239">
        <f>IF(N385="zákl. přenesená",J385,0)</f>
        <v>0</v>
      </c>
      <c r="BH385" s="239">
        <f>IF(N385="sníž. přenesená",J385,0)</f>
        <v>0</v>
      </c>
      <c r="BI385" s="239">
        <f>IF(N385="nulová",J385,0)</f>
        <v>0</v>
      </c>
      <c r="BJ385" s="18" t="s">
        <v>90</v>
      </c>
      <c r="BK385" s="239">
        <f>ROUND(I385*H385,2)</f>
        <v>0</v>
      </c>
      <c r="BL385" s="18" t="s">
        <v>320</v>
      </c>
      <c r="BM385" s="238" t="s">
        <v>912</v>
      </c>
    </row>
    <row r="386" s="2" customFormat="1">
      <c r="A386" s="39"/>
      <c r="B386" s="40"/>
      <c r="C386" s="41"/>
      <c r="D386" s="240" t="s">
        <v>142</v>
      </c>
      <c r="E386" s="41"/>
      <c r="F386" s="241" t="s">
        <v>885</v>
      </c>
      <c r="G386" s="41"/>
      <c r="H386" s="41"/>
      <c r="I386" s="242"/>
      <c r="J386" s="41"/>
      <c r="K386" s="41"/>
      <c r="L386" s="45"/>
      <c r="M386" s="243"/>
      <c r="N386" s="244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142</v>
      </c>
      <c r="AU386" s="18" t="s">
        <v>90</v>
      </c>
    </row>
    <row r="387" s="2" customFormat="1" ht="24.15" customHeight="1">
      <c r="A387" s="39"/>
      <c r="B387" s="40"/>
      <c r="C387" s="227" t="s">
        <v>550</v>
      </c>
      <c r="D387" s="227" t="s">
        <v>137</v>
      </c>
      <c r="E387" s="228" t="s">
        <v>913</v>
      </c>
      <c r="F387" s="229" t="s">
        <v>914</v>
      </c>
      <c r="G387" s="230" t="s">
        <v>307</v>
      </c>
      <c r="H387" s="231">
        <v>46.700000000000003</v>
      </c>
      <c r="I387" s="232"/>
      <c r="J387" s="233">
        <f>ROUND(I387*H387,2)</f>
        <v>0</v>
      </c>
      <c r="K387" s="229" t="s">
        <v>221</v>
      </c>
      <c r="L387" s="45"/>
      <c r="M387" s="234" t="s">
        <v>1</v>
      </c>
      <c r="N387" s="235" t="s">
        <v>45</v>
      </c>
      <c r="O387" s="92"/>
      <c r="P387" s="236">
        <f>O387*H387</f>
        <v>0</v>
      </c>
      <c r="Q387" s="236">
        <v>0.0027200000000000002</v>
      </c>
      <c r="R387" s="236">
        <f>Q387*H387</f>
        <v>0.12702400000000003</v>
      </c>
      <c r="S387" s="236">
        <v>0</v>
      </c>
      <c r="T387" s="237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8" t="s">
        <v>320</v>
      </c>
      <c r="AT387" s="238" t="s">
        <v>137</v>
      </c>
      <c r="AU387" s="238" t="s">
        <v>90</v>
      </c>
      <c r="AY387" s="18" t="s">
        <v>134</v>
      </c>
      <c r="BE387" s="239">
        <f>IF(N387="základní",J387,0)</f>
        <v>0</v>
      </c>
      <c r="BF387" s="239">
        <f>IF(N387="snížená",J387,0)</f>
        <v>0</v>
      </c>
      <c r="BG387" s="239">
        <f>IF(N387="zákl. přenesená",J387,0)</f>
        <v>0</v>
      </c>
      <c r="BH387" s="239">
        <f>IF(N387="sníž. přenesená",J387,0)</f>
        <v>0</v>
      </c>
      <c r="BI387" s="239">
        <f>IF(N387="nulová",J387,0)</f>
        <v>0</v>
      </c>
      <c r="BJ387" s="18" t="s">
        <v>90</v>
      </c>
      <c r="BK387" s="239">
        <f>ROUND(I387*H387,2)</f>
        <v>0</v>
      </c>
      <c r="BL387" s="18" t="s">
        <v>320</v>
      </c>
      <c r="BM387" s="238" t="s">
        <v>915</v>
      </c>
    </row>
    <row r="388" s="2" customFormat="1">
      <c r="A388" s="39"/>
      <c r="B388" s="40"/>
      <c r="C388" s="41"/>
      <c r="D388" s="240" t="s">
        <v>142</v>
      </c>
      <c r="E388" s="41"/>
      <c r="F388" s="241" t="s">
        <v>916</v>
      </c>
      <c r="G388" s="41"/>
      <c r="H388" s="41"/>
      <c r="I388" s="242"/>
      <c r="J388" s="41"/>
      <c r="K388" s="41"/>
      <c r="L388" s="45"/>
      <c r="M388" s="243"/>
      <c r="N388" s="244"/>
      <c r="O388" s="92"/>
      <c r="P388" s="92"/>
      <c r="Q388" s="92"/>
      <c r="R388" s="92"/>
      <c r="S388" s="92"/>
      <c r="T388" s="93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142</v>
      </c>
      <c r="AU388" s="18" t="s">
        <v>90</v>
      </c>
    </row>
    <row r="389" s="2" customFormat="1">
      <c r="A389" s="39"/>
      <c r="B389" s="40"/>
      <c r="C389" s="41"/>
      <c r="D389" s="249" t="s">
        <v>224</v>
      </c>
      <c r="E389" s="41"/>
      <c r="F389" s="250" t="s">
        <v>917</v>
      </c>
      <c r="G389" s="41"/>
      <c r="H389" s="41"/>
      <c r="I389" s="242"/>
      <c r="J389" s="41"/>
      <c r="K389" s="41"/>
      <c r="L389" s="45"/>
      <c r="M389" s="243"/>
      <c r="N389" s="244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224</v>
      </c>
      <c r="AU389" s="18" t="s">
        <v>90</v>
      </c>
    </row>
    <row r="390" s="2" customFormat="1" ht="33" customHeight="1">
      <c r="A390" s="39"/>
      <c r="B390" s="40"/>
      <c r="C390" s="227" t="s">
        <v>557</v>
      </c>
      <c r="D390" s="227" t="s">
        <v>137</v>
      </c>
      <c r="E390" s="228" t="s">
        <v>918</v>
      </c>
      <c r="F390" s="229" t="s">
        <v>919</v>
      </c>
      <c r="G390" s="230" t="s">
        <v>356</v>
      </c>
      <c r="H390" s="231">
        <v>39.375999999999998</v>
      </c>
      <c r="I390" s="232"/>
      <c r="J390" s="233">
        <f>ROUND(I390*H390,2)</f>
        <v>0</v>
      </c>
      <c r="K390" s="229" t="s">
        <v>221</v>
      </c>
      <c r="L390" s="45"/>
      <c r="M390" s="234" t="s">
        <v>1</v>
      </c>
      <c r="N390" s="235" t="s">
        <v>45</v>
      </c>
      <c r="O390" s="92"/>
      <c r="P390" s="236">
        <f>O390*H390</f>
        <v>0</v>
      </c>
      <c r="Q390" s="236">
        <v>0</v>
      </c>
      <c r="R390" s="236">
        <f>Q390*H390</f>
        <v>0</v>
      </c>
      <c r="S390" s="236">
        <v>0</v>
      </c>
      <c r="T390" s="237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8" t="s">
        <v>133</v>
      </c>
      <c r="AT390" s="238" t="s">
        <v>137</v>
      </c>
      <c r="AU390" s="238" t="s">
        <v>90</v>
      </c>
      <c r="AY390" s="18" t="s">
        <v>134</v>
      </c>
      <c r="BE390" s="239">
        <f>IF(N390="základní",J390,0)</f>
        <v>0</v>
      </c>
      <c r="BF390" s="239">
        <f>IF(N390="snížená",J390,0)</f>
        <v>0</v>
      </c>
      <c r="BG390" s="239">
        <f>IF(N390="zákl. přenesená",J390,0)</f>
        <v>0</v>
      </c>
      <c r="BH390" s="239">
        <f>IF(N390="sníž. přenesená",J390,0)</f>
        <v>0</v>
      </c>
      <c r="BI390" s="239">
        <f>IF(N390="nulová",J390,0)</f>
        <v>0</v>
      </c>
      <c r="BJ390" s="18" t="s">
        <v>90</v>
      </c>
      <c r="BK390" s="239">
        <f>ROUND(I390*H390,2)</f>
        <v>0</v>
      </c>
      <c r="BL390" s="18" t="s">
        <v>133</v>
      </c>
      <c r="BM390" s="238" t="s">
        <v>920</v>
      </c>
    </row>
    <row r="391" s="2" customFormat="1">
      <c r="A391" s="39"/>
      <c r="B391" s="40"/>
      <c r="C391" s="41"/>
      <c r="D391" s="240" t="s">
        <v>142</v>
      </c>
      <c r="E391" s="41"/>
      <c r="F391" s="241" t="s">
        <v>921</v>
      </c>
      <c r="G391" s="41"/>
      <c r="H391" s="41"/>
      <c r="I391" s="242"/>
      <c r="J391" s="41"/>
      <c r="K391" s="41"/>
      <c r="L391" s="45"/>
      <c r="M391" s="243"/>
      <c r="N391" s="244"/>
      <c r="O391" s="92"/>
      <c r="P391" s="92"/>
      <c r="Q391" s="92"/>
      <c r="R391" s="92"/>
      <c r="S391" s="92"/>
      <c r="T391" s="93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142</v>
      </c>
      <c r="AU391" s="18" t="s">
        <v>90</v>
      </c>
    </row>
    <row r="392" s="2" customFormat="1">
      <c r="A392" s="39"/>
      <c r="B392" s="40"/>
      <c r="C392" s="41"/>
      <c r="D392" s="249" t="s">
        <v>224</v>
      </c>
      <c r="E392" s="41"/>
      <c r="F392" s="250" t="s">
        <v>922</v>
      </c>
      <c r="G392" s="41"/>
      <c r="H392" s="41"/>
      <c r="I392" s="242"/>
      <c r="J392" s="41"/>
      <c r="K392" s="41"/>
      <c r="L392" s="45"/>
      <c r="M392" s="243"/>
      <c r="N392" s="244"/>
      <c r="O392" s="92"/>
      <c r="P392" s="92"/>
      <c r="Q392" s="92"/>
      <c r="R392" s="92"/>
      <c r="S392" s="92"/>
      <c r="T392" s="93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224</v>
      </c>
      <c r="AU392" s="18" t="s">
        <v>90</v>
      </c>
    </row>
    <row r="393" s="12" customFormat="1" ht="22.8" customHeight="1">
      <c r="A393" s="12"/>
      <c r="B393" s="211"/>
      <c r="C393" s="212"/>
      <c r="D393" s="213" t="s">
        <v>78</v>
      </c>
      <c r="E393" s="225" t="s">
        <v>520</v>
      </c>
      <c r="F393" s="225" t="s">
        <v>521</v>
      </c>
      <c r="G393" s="212"/>
      <c r="H393" s="212"/>
      <c r="I393" s="215"/>
      <c r="J393" s="226">
        <f>BK393</f>
        <v>0</v>
      </c>
      <c r="K393" s="212"/>
      <c r="L393" s="217"/>
      <c r="M393" s="218"/>
      <c r="N393" s="219"/>
      <c r="O393" s="219"/>
      <c r="P393" s="220">
        <f>SUM(P394:P496)</f>
        <v>0</v>
      </c>
      <c r="Q393" s="219"/>
      <c r="R393" s="220">
        <f>SUM(R394:R496)</f>
        <v>2.5641260000000003</v>
      </c>
      <c r="S393" s="219"/>
      <c r="T393" s="221">
        <f>SUM(T394:T496)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22" t="s">
        <v>90</v>
      </c>
      <c r="AT393" s="223" t="s">
        <v>78</v>
      </c>
      <c r="AU393" s="223" t="s">
        <v>86</v>
      </c>
      <c r="AY393" s="222" t="s">
        <v>134</v>
      </c>
      <c r="BK393" s="224">
        <f>SUM(BK394:BK496)</f>
        <v>0</v>
      </c>
    </row>
    <row r="394" s="2" customFormat="1" ht="21.75" customHeight="1">
      <c r="A394" s="39"/>
      <c r="B394" s="40"/>
      <c r="C394" s="227" t="s">
        <v>563</v>
      </c>
      <c r="D394" s="227" t="s">
        <v>137</v>
      </c>
      <c r="E394" s="228" t="s">
        <v>923</v>
      </c>
      <c r="F394" s="229" t="s">
        <v>924</v>
      </c>
      <c r="G394" s="230" t="s">
        <v>220</v>
      </c>
      <c r="H394" s="231">
        <v>225</v>
      </c>
      <c r="I394" s="232"/>
      <c r="J394" s="233">
        <f>ROUND(I394*H394,2)</f>
        <v>0</v>
      </c>
      <c r="K394" s="229" t="s">
        <v>221</v>
      </c>
      <c r="L394" s="45"/>
      <c r="M394" s="234" t="s">
        <v>1</v>
      </c>
      <c r="N394" s="235" t="s">
        <v>45</v>
      </c>
      <c r="O394" s="92"/>
      <c r="P394" s="236">
        <f>O394*H394</f>
        <v>0</v>
      </c>
      <c r="Q394" s="236">
        <v>0</v>
      </c>
      <c r="R394" s="236">
        <f>Q394*H394</f>
        <v>0</v>
      </c>
      <c r="S394" s="236">
        <v>0</v>
      </c>
      <c r="T394" s="237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8" t="s">
        <v>320</v>
      </c>
      <c r="AT394" s="238" t="s">
        <v>137</v>
      </c>
      <c r="AU394" s="238" t="s">
        <v>90</v>
      </c>
      <c r="AY394" s="18" t="s">
        <v>134</v>
      </c>
      <c r="BE394" s="239">
        <f>IF(N394="základní",J394,0)</f>
        <v>0</v>
      </c>
      <c r="BF394" s="239">
        <f>IF(N394="snížená",J394,0)</f>
        <v>0</v>
      </c>
      <c r="BG394" s="239">
        <f>IF(N394="zákl. přenesená",J394,0)</f>
        <v>0</v>
      </c>
      <c r="BH394" s="239">
        <f>IF(N394="sníž. přenesená",J394,0)</f>
        <v>0</v>
      </c>
      <c r="BI394" s="239">
        <f>IF(N394="nulová",J394,0)</f>
        <v>0</v>
      </c>
      <c r="BJ394" s="18" t="s">
        <v>90</v>
      </c>
      <c r="BK394" s="239">
        <f>ROUND(I394*H394,2)</f>
        <v>0</v>
      </c>
      <c r="BL394" s="18" t="s">
        <v>320</v>
      </c>
      <c r="BM394" s="238" t="s">
        <v>925</v>
      </c>
    </row>
    <row r="395" s="2" customFormat="1">
      <c r="A395" s="39"/>
      <c r="B395" s="40"/>
      <c r="C395" s="41"/>
      <c r="D395" s="240" t="s">
        <v>142</v>
      </c>
      <c r="E395" s="41"/>
      <c r="F395" s="241" t="s">
        <v>926</v>
      </c>
      <c r="G395" s="41"/>
      <c r="H395" s="41"/>
      <c r="I395" s="242"/>
      <c r="J395" s="41"/>
      <c r="K395" s="41"/>
      <c r="L395" s="45"/>
      <c r="M395" s="243"/>
      <c r="N395" s="244"/>
      <c r="O395" s="92"/>
      <c r="P395" s="92"/>
      <c r="Q395" s="92"/>
      <c r="R395" s="92"/>
      <c r="S395" s="92"/>
      <c r="T395" s="93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142</v>
      </c>
      <c r="AU395" s="18" t="s">
        <v>90</v>
      </c>
    </row>
    <row r="396" s="2" customFormat="1">
      <c r="A396" s="39"/>
      <c r="B396" s="40"/>
      <c r="C396" s="41"/>
      <c r="D396" s="249" t="s">
        <v>224</v>
      </c>
      <c r="E396" s="41"/>
      <c r="F396" s="250" t="s">
        <v>927</v>
      </c>
      <c r="G396" s="41"/>
      <c r="H396" s="41"/>
      <c r="I396" s="242"/>
      <c r="J396" s="41"/>
      <c r="K396" s="41"/>
      <c r="L396" s="45"/>
      <c r="M396" s="243"/>
      <c r="N396" s="244"/>
      <c r="O396" s="92"/>
      <c r="P396" s="92"/>
      <c r="Q396" s="92"/>
      <c r="R396" s="92"/>
      <c r="S396" s="92"/>
      <c r="T396" s="93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224</v>
      </c>
      <c r="AU396" s="18" t="s">
        <v>90</v>
      </c>
    </row>
    <row r="397" s="13" customFormat="1">
      <c r="A397" s="13"/>
      <c r="B397" s="251"/>
      <c r="C397" s="252"/>
      <c r="D397" s="240" t="s">
        <v>236</v>
      </c>
      <c r="E397" s="253" t="s">
        <v>1</v>
      </c>
      <c r="F397" s="254" t="s">
        <v>882</v>
      </c>
      <c r="G397" s="252"/>
      <c r="H397" s="253" t="s">
        <v>1</v>
      </c>
      <c r="I397" s="255"/>
      <c r="J397" s="252"/>
      <c r="K397" s="252"/>
      <c r="L397" s="256"/>
      <c r="M397" s="257"/>
      <c r="N397" s="258"/>
      <c r="O397" s="258"/>
      <c r="P397" s="258"/>
      <c r="Q397" s="258"/>
      <c r="R397" s="258"/>
      <c r="S397" s="258"/>
      <c r="T397" s="25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60" t="s">
        <v>236</v>
      </c>
      <c r="AU397" s="260" t="s">
        <v>90</v>
      </c>
      <c r="AV397" s="13" t="s">
        <v>86</v>
      </c>
      <c r="AW397" s="13" t="s">
        <v>35</v>
      </c>
      <c r="AX397" s="13" t="s">
        <v>79</v>
      </c>
      <c r="AY397" s="260" t="s">
        <v>134</v>
      </c>
    </row>
    <row r="398" s="14" customFormat="1">
      <c r="A398" s="14"/>
      <c r="B398" s="261"/>
      <c r="C398" s="262"/>
      <c r="D398" s="240" t="s">
        <v>236</v>
      </c>
      <c r="E398" s="263" t="s">
        <v>1</v>
      </c>
      <c r="F398" s="264" t="s">
        <v>428</v>
      </c>
      <c r="G398" s="262"/>
      <c r="H398" s="265">
        <v>205</v>
      </c>
      <c r="I398" s="266"/>
      <c r="J398" s="262"/>
      <c r="K398" s="262"/>
      <c r="L398" s="267"/>
      <c r="M398" s="268"/>
      <c r="N398" s="269"/>
      <c r="O398" s="269"/>
      <c r="P398" s="269"/>
      <c r="Q398" s="269"/>
      <c r="R398" s="269"/>
      <c r="S398" s="269"/>
      <c r="T398" s="270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71" t="s">
        <v>236</v>
      </c>
      <c r="AU398" s="271" t="s">
        <v>90</v>
      </c>
      <c r="AV398" s="14" t="s">
        <v>90</v>
      </c>
      <c r="AW398" s="14" t="s">
        <v>35</v>
      </c>
      <c r="AX398" s="14" t="s">
        <v>79</v>
      </c>
      <c r="AY398" s="271" t="s">
        <v>134</v>
      </c>
    </row>
    <row r="399" s="13" customFormat="1">
      <c r="A399" s="13"/>
      <c r="B399" s="251"/>
      <c r="C399" s="252"/>
      <c r="D399" s="240" t="s">
        <v>236</v>
      </c>
      <c r="E399" s="253" t="s">
        <v>1</v>
      </c>
      <c r="F399" s="254" t="s">
        <v>883</v>
      </c>
      <c r="G399" s="252"/>
      <c r="H399" s="253" t="s">
        <v>1</v>
      </c>
      <c r="I399" s="255"/>
      <c r="J399" s="252"/>
      <c r="K399" s="252"/>
      <c r="L399" s="256"/>
      <c r="M399" s="257"/>
      <c r="N399" s="258"/>
      <c r="O399" s="258"/>
      <c r="P399" s="258"/>
      <c r="Q399" s="258"/>
      <c r="R399" s="258"/>
      <c r="S399" s="258"/>
      <c r="T399" s="25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60" t="s">
        <v>236</v>
      </c>
      <c r="AU399" s="260" t="s">
        <v>90</v>
      </c>
      <c r="AV399" s="13" t="s">
        <v>86</v>
      </c>
      <c r="AW399" s="13" t="s">
        <v>35</v>
      </c>
      <c r="AX399" s="13" t="s">
        <v>79</v>
      </c>
      <c r="AY399" s="260" t="s">
        <v>134</v>
      </c>
    </row>
    <row r="400" s="14" customFormat="1">
      <c r="A400" s="14"/>
      <c r="B400" s="261"/>
      <c r="C400" s="262"/>
      <c r="D400" s="240" t="s">
        <v>236</v>
      </c>
      <c r="E400" s="263" t="s">
        <v>1</v>
      </c>
      <c r="F400" s="264" t="s">
        <v>353</v>
      </c>
      <c r="G400" s="262"/>
      <c r="H400" s="265">
        <v>20</v>
      </c>
      <c r="I400" s="266"/>
      <c r="J400" s="262"/>
      <c r="K400" s="262"/>
      <c r="L400" s="267"/>
      <c r="M400" s="268"/>
      <c r="N400" s="269"/>
      <c r="O400" s="269"/>
      <c r="P400" s="269"/>
      <c r="Q400" s="269"/>
      <c r="R400" s="269"/>
      <c r="S400" s="269"/>
      <c r="T400" s="27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71" t="s">
        <v>236</v>
      </c>
      <c r="AU400" s="271" t="s">
        <v>90</v>
      </c>
      <c r="AV400" s="14" t="s">
        <v>90</v>
      </c>
      <c r="AW400" s="14" t="s">
        <v>35</v>
      </c>
      <c r="AX400" s="14" t="s">
        <v>79</v>
      </c>
      <c r="AY400" s="271" t="s">
        <v>134</v>
      </c>
    </row>
    <row r="401" s="15" customFormat="1">
      <c r="A401" s="15"/>
      <c r="B401" s="272"/>
      <c r="C401" s="273"/>
      <c r="D401" s="240" t="s">
        <v>236</v>
      </c>
      <c r="E401" s="274" t="s">
        <v>1</v>
      </c>
      <c r="F401" s="275" t="s">
        <v>240</v>
      </c>
      <c r="G401" s="273"/>
      <c r="H401" s="276">
        <v>225</v>
      </c>
      <c r="I401" s="277"/>
      <c r="J401" s="273"/>
      <c r="K401" s="273"/>
      <c r="L401" s="278"/>
      <c r="M401" s="279"/>
      <c r="N401" s="280"/>
      <c r="O401" s="280"/>
      <c r="P401" s="280"/>
      <c r="Q401" s="280"/>
      <c r="R401" s="280"/>
      <c r="S401" s="280"/>
      <c r="T401" s="281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82" t="s">
        <v>236</v>
      </c>
      <c r="AU401" s="282" t="s">
        <v>90</v>
      </c>
      <c r="AV401" s="15" t="s">
        <v>133</v>
      </c>
      <c r="AW401" s="15" t="s">
        <v>35</v>
      </c>
      <c r="AX401" s="15" t="s">
        <v>86</v>
      </c>
      <c r="AY401" s="282" t="s">
        <v>134</v>
      </c>
    </row>
    <row r="402" s="2" customFormat="1" ht="33" customHeight="1">
      <c r="A402" s="39"/>
      <c r="B402" s="40"/>
      <c r="C402" s="286" t="s">
        <v>571</v>
      </c>
      <c r="D402" s="286" t="s">
        <v>735</v>
      </c>
      <c r="E402" s="287" t="s">
        <v>928</v>
      </c>
      <c r="F402" s="288" t="s">
        <v>929</v>
      </c>
      <c r="G402" s="289" t="s">
        <v>220</v>
      </c>
      <c r="H402" s="290">
        <v>258.75</v>
      </c>
      <c r="I402" s="291"/>
      <c r="J402" s="292">
        <f>ROUND(I402*H402,2)</f>
        <v>0</v>
      </c>
      <c r="K402" s="288" t="s">
        <v>221</v>
      </c>
      <c r="L402" s="293"/>
      <c r="M402" s="294" t="s">
        <v>1</v>
      </c>
      <c r="N402" s="295" t="s">
        <v>45</v>
      </c>
      <c r="O402" s="92"/>
      <c r="P402" s="236">
        <f>O402*H402</f>
        <v>0</v>
      </c>
      <c r="Q402" s="236">
        <v>0.00050000000000000001</v>
      </c>
      <c r="R402" s="236">
        <f>Q402*H402</f>
        <v>0.12937499999999999</v>
      </c>
      <c r="S402" s="236">
        <v>0</v>
      </c>
      <c r="T402" s="237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8" t="s">
        <v>444</v>
      </c>
      <c r="AT402" s="238" t="s">
        <v>735</v>
      </c>
      <c r="AU402" s="238" t="s">
        <v>90</v>
      </c>
      <c r="AY402" s="18" t="s">
        <v>134</v>
      </c>
      <c r="BE402" s="239">
        <f>IF(N402="základní",J402,0)</f>
        <v>0</v>
      </c>
      <c r="BF402" s="239">
        <f>IF(N402="snížená",J402,0)</f>
        <v>0</v>
      </c>
      <c r="BG402" s="239">
        <f>IF(N402="zákl. přenesená",J402,0)</f>
        <v>0</v>
      </c>
      <c r="BH402" s="239">
        <f>IF(N402="sníž. přenesená",J402,0)</f>
        <v>0</v>
      </c>
      <c r="BI402" s="239">
        <f>IF(N402="nulová",J402,0)</f>
        <v>0</v>
      </c>
      <c r="BJ402" s="18" t="s">
        <v>90</v>
      </c>
      <c r="BK402" s="239">
        <f>ROUND(I402*H402,2)</f>
        <v>0</v>
      </c>
      <c r="BL402" s="18" t="s">
        <v>320</v>
      </c>
      <c r="BM402" s="238" t="s">
        <v>930</v>
      </c>
    </row>
    <row r="403" s="2" customFormat="1">
      <c r="A403" s="39"/>
      <c r="B403" s="40"/>
      <c r="C403" s="41"/>
      <c r="D403" s="240" t="s">
        <v>142</v>
      </c>
      <c r="E403" s="41"/>
      <c r="F403" s="241" t="s">
        <v>929</v>
      </c>
      <c r="G403" s="41"/>
      <c r="H403" s="41"/>
      <c r="I403" s="242"/>
      <c r="J403" s="41"/>
      <c r="K403" s="41"/>
      <c r="L403" s="45"/>
      <c r="M403" s="243"/>
      <c r="N403" s="244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142</v>
      </c>
      <c r="AU403" s="18" t="s">
        <v>90</v>
      </c>
    </row>
    <row r="404" s="14" customFormat="1">
      <c r="A404" s="14"/>
      <c r="B404" s="261"/>
      <c r="C404" s="262"/>
      <c r="D404" s="240" t="s">
        <v>236</v>
      </c>
      <c r="E404" s="263" t="s">
        <v>1</v>
      </c>
      <c r="F404" s="264" t="s">
        <v>931</v>
      </c>
      <c r="G404" s="262"/>
      <c r="H404" s="265">
        <v>258.75</v>
      </c>
      <c r="I404" s="266"/>
      <c r="J404" s="262"/>
      <c r="K404" s="262"/>
      <c r="L404" s="267"/>
      <c r="M404" s="268"/>
      <c r="N404" s="269"/>
      <c r="O404" s="269"/>
      <c r="P404" s="269"/>
      <c r="Q404" s="269"/>
      <c r="R404" s="269"/>
      <c r="S404" s="269"/>
      <c r="T404" s="270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71" t="s">
        <v>236</v>
      </c>
      <c r="AU404" s="271" t="s">
        <v>90</v>
      </c>
      <c r="AV404" s="14" t="s">
        <v>90</v>
      </c>
      <c r="AW404" s="14" t="s">
        <v>35</v>
      </c>
      <c r="AX404" s="14" t="s">
        <v>79</v>
      </c>
      <c r="AY404" s="271" t="s">
        <v>134</v>
      </c>
    </row>
    <row r="405" s="15" customFormat="1">
      <c r="A405" s="15"/>
      <c r="B405" s="272"/>
      <c r="C405" s="273"/>
      <c r="D405" s="240" t="s">
        <v>236</v>
      </c>
      <c r="E405" s="274" t="s">
        <v>1</v>
      </c>
      <c r="F405" s="275" t="s">
        <v>240</v>
      </c>
      <c r="G405" s="273"/>
      <c r="H405" s="276">
        <v>258.75</v>
      </c>
      <c r="I405" s="277"/>
      <c r="J405" s="273"/>
      <c r="K405" s="273"/>
      <c r="L405" s="278"/>
      <c r="M405" s="279"/>
      <c r="N405" s="280"/>
      <c r="O405" s="280"/>
      <c r="P405" s="280"/>
      <c r="Q405" s="280"/>
      <c r="R405" s="280"/>
      <c r="S405" s="280"/>
      <c r="T405" s="281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82" t="s">
        <v>236</v>
      </c>
      <c r="AU405" s="282" t="s">
        <v>90</v>
      </c>
      <c r="AV405" s="15" t="s">
        <v>133</v>
      </c>
      <c r="AW405" s="15" t="s">
        <v>35</v>
      </c>
      <c r="AX405" s="15" t="s">
        <v>86</v>
      </c>
      <c r="AY405" s="282" t="s">
        <v>134</v>
      </c>
    </row>
    <row r="406" s="2" customFormat="1" ht="49.05" customHeight="1">
      <c r="A406" s="39"/>
      <c r="B406" s="40"/>
      <c r="C406" s="227" t="s">
        <v>579</v>
      </c>
      <c r="D406" s="227" t="s">
        <v>137</v>
      </c>
      <c r="E406" s="228" t="s">
        <v>932</v>
      </c>
      <c r="F406" s="229" t="s">
        <v>933</v>
      </c>
      <c r="G406" s="230" t="s">
        <v>220</v>
      </c>
      <c r="H406" s="231">
        <v>205</v>
      </c>
      <c r="I406" s="232"/>
      <c r="J406" s="233">
        <f>ROUND(I406*H406,2)</f>
        <v>0</v>
      </c>
      <c r="K406" s="229" t="s">
        <v>221</v>
      </c>
      <c r="L406" s="45"/>
      <c r="M406" s="234" t="s">
        <v>1</v>
      </c>
      <c r="N406" s="235" t="s">
        <v>45</v>
      </c>
      <c r="O406" s="92"/>
      <c r="P406" s="236">
        <f>O406*H406</f>
        <v>0</v>
      </c>
      <c r="Q406" s="236">
        <v>0.0061000000000000004</v>
      </c>
      <c r="R406" s="236">
        <f>Q406*H406</f>
        <v>1.2505000000000002</v>
      </c>
      <c r="S406" s="236">
        <v>0</v>
      </c>
      <c r="T406" s="237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8" t="s">
        <v>320</v>
      </c>
      <c r="AT406" s="238" t="s">
        <v>137</v>
      </c>
      <c r="AU406" s="238" t="s">
        <v>90</v>
      </c>
      <c r="AY406" s="18" t="s">
        <v>134</v>
      </c>
      <c r="BE406" s="239">
        <f>IF(N406="základní",J406,0)</f>
        <v>0</v>
      </c>
      <c r="BF406" s="239">
        <f>IF(N406="snížená",J406,0)</f>
        <v>0</v>
      </c>
      <c r="BG406" s="239">
        <f>IF(N406="zákl. přenesená",J406,0)</f>
        <v>0</v>
      </c>
      <c r="BH406" s="239">
        <f>IF(N406="sníž. přenesená",J406,0)</f>
        <v>0</v>
      </c>
      <c r="BI406" s="239">
        <f>IF(N406="nulová",J406,0)</f>
        <v>0</v>
      </c>
      <c r="BJ406" s="18" t="s">
        <v>90</v>
      </c>
      <c r="BK406" s="239">
        <f>ROUND(I406*H406,2)</f>
        <v>0</v>
      </c>
      <c r="BL406" s="18" t="s">
        <v>320</v>
      </c>
      <c r="BM406" s="238" t="s">
        <v>934</v>
      </c>
    </row>
    <row r="407" s="2" customFormat="1">
      <c r="A407" s="39"/>
      <c r="B407" s="40"/>
      <c r="C407" s="41"/>
      <c r="D407" s="240" t="s">
        <v>142</v>
      </c>
      <c r="E407" s="41"/>
      <c r="F407" s="241" t="s">
        <v>935</v>
      </c>
      <c r="G407" s="41"/>
      <c r="H407" s="41"/>
      <c r="I407" s="242"/>
      <c r="J407" s="41"/>
      <c r="K407" s="41"/>
      <c r="L407" s="45"/>
      <c r="M407" s="243"/>
      <c r="N407" s="244"/>
      <c r="O407" s="92"/>
      <c r="P407" s="92"/>
      <c r="Q407" s="92"/>
      <c r="R407" s="92"/>
      <c r="S407" s="92"/>
      <c r="T407" s="93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142</v>
      </c>
      <c r="AU407" s="18" t="s">
        <v>90</v>
      </c>
    </row>
    <row r="408" s="2" customFormat="1">
      <c r="A408" s="39"/>
      <c r="B408" s="40"/>
      <c r="C408" s="41"/>
      <c r="D408" s="249" t="s">
        <v>224</v>
      </c>
      <c r="E408" s="41"/>
      <c r="F408" s="250" t="s">
        <v>936</v>
      </c>
      <c r="G408" s="41"/>
      <c r="H408" s="41"/>
      <c r="I408" s="242"/>
      <c r="J408" s="41"/>
      <c r="K408" s="41"/>
      <c r="L408" s="45"/>
      <c r="M408" s="243"/>
      <c r="N408" s="244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224</v>
      </c>
      <c r="AU408" s="18" t="s">
        <v>90</v>
      </c>
    </row>
    <row r="409" s="2" customFormat="1" ht="44.25" customHeight="1">
      <c r="A409" s="39"/>
      <c r="B409" s="40"/>
      <c r="C409" s="227" t="s">
        <v>587</v>
      </c>
      <c r="D409" s="227" t="s">
        <v>137</v>
      </c>
      <c r="E409" s="228" t="s">
        <v>937</v>
      </c>
      <c r="F409" s="229" t="s">
        <v>938</v>
      </c>
      <c r="G409" s="230" t="s">
        <v>220</v>
      </c>
      <c r="H409" s="231">
        <v>20</v>
      </c>
      <c r="I409" s="232"/>
      <c r="J409" s="233">
        <f>ROUND(I409*H409,2)</f>
        <v>0</v>
      </c>
      <c r="K409" s="229" t="s">
        <v>221</v>
      </c>
      <c r="L409" s="45"/>
      <c r="M409" s="234" t="s">
        <v>1</v>
      </c>
      <c r="N409" s="235" t="s">
        <v>45</v>
      </c>
      <c r="O409" s="92"/>
      <c r="P409" s="236">
        <f>O409*H409</f>
        <v>0</v>
      </c>
      <c r="Q409" s="236">
        <v>0.0068999999999999999</v>
      </c>
      <c r="R409" s="236">
        <f>Q409*H409</f>
        <v>0.13800000000000001</v>
      </c>
      <c r="S409" s="236">
        <v>0</v>
      </c>
      <c r="T409" s="237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8" t="s">
        <v>320</v>
      </c>
      <c r="AT409" s="238" t="s">
        <v>137</v>
      </c>
      <c r="AU409" s="238" t="s">
        <v>90</v>
      </c>
      <c r="AY409" s="18" t="s">
        <v>134</v>
      </c>
      <c r="BE409" s="239">
        <f>IF(N409="základní",J409,0)</f>
        <v>0</v>
      </c>
      <c r="BF409" s="239">
        <f>IF(N409="snížená",J409,0)</f>
        <v>0</v>
      </c>
      <c r="BG409" s="239">
        <f>IF(N409="zákl. přenesená",J409,0)</f>
        <v>0</v>
      </c>
      <c r="BH409" s="239">
        <f>IF(N409="sníž. přenesená",J409,0)</f>
        <v>0</v>
      </c>
      <c r="BI409" s="239">
        <f>IF(N409="nulová",J409,0)</f>
        <v>0</v>
      </c>
      <c r="BJ409" s="18" t="s">
        <v>90</v>
      </c>
      <c r="BK409" s="239">
        <f>ROUND(I409*H409,2)</f>
        <v>0</v>
      </c>
      <c r="BL409" s="18" t="s">
        <v>320</v>
      </c>
      <c r="BM409" s="238" t="s">
        <v>939</v>
      </c>
    </row>
    <row r="410" s="2" customFormat="1">
      <c r="A410" s="39"/>
      <c r="B410" s="40"/>
      <c r="C410" s="41"/>
      <c r="D410" s="240" t="s">
        <v>142</v>
      </c>
      <c r="E410" s="41"/>
      <c r="F410" s="241" t="s">
        <v>940</v>
      </c>
      <c r="G410" s="41"/>
      <c r="H410" s="41"/>
      <c r="I410" s="242"/>
      <c r="J410" s="41"/>
      <c r="K410" s="41"/>
      <c r="L410" s="45"/>
      <c r="M410" s="243"/>
      <c r="N410" s="244"/>
      <c r="O410" s="92"/>
      <c r="P410" s="92"/>
      <c r="Q410" s="92"/>
      <c r="R410" s="92"/>
      <c r="S410" s="92"/>
      <c r="T410" s="93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142</v>
      </c>
      <c r="AU410" s="18" t="s">
        <v>90</v>
      </c>
    </row>
    <row r="411" s="2" customFormat="1">
      <c r="A411" s="39"/>
      <c r="B411" s="40"/>
      <c r="C411" s="41"/>
      <c r="D411" s="249" t="s">
        <v>224</v>
      </c>
      <c r="E411" s="41"/>
      <c r="F411" s="250" t="s">
        <v>941</v>
      </c>
      <c r="G411" s="41"/>
      <c r="H411" s="41"/>
      <c r="I411" s="242"/>
      <c r="J411" s="41"/>
      <c r="K411" s="41"/>
      <c r="L411" s="45"/>
      <c r="M411" s="243"/>
      <c r="N411" s="244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224</v>
      </c>
      <c r="AU411" s="18" t="s">
        <v>90</v>
      </c>
    </row>
    <row r="412" s="2" customFormat="1" ht="24.15" customHeight="1">
      <c r="A412" s="39"/>
      <c r="B412" s="40"/>
      <c r="C412" s="227" t="s">
        <v>596</v>
      </c>
      <c r="D412" s="227" t="s">
        <v>137</v>
      </c>
      <c r="E412" s="228" t="s">
        <v>942</v>
      </c>
      <c r="F412" s="229" t="s">
        <v>943</v>
      </c>
      <c r="G412" s="230" t="s">
        <v>220</v>
      </c>
      <c r="H412" s="231">
        <v>20</v>
      </c>
      <c r="I412" s="232"/>
      <c r="J412" s="233">
        <f>ROUND(I412*H412,2)</f>
        <v>0</v>
      </c>
      <c r="K412" s="229" t="s">
        <v>221</v>
      </c>
      <c r="L412" s="45"/>
      <c r="M412" s="234" t="s">
        <v>1</v>
      </c>
      <c r="N412" s="235" t="s">
        <v>45</v>
      </c>
      <c r="O412" s="92"/>
      <c r="P412" s="236">
        <f>O412*H412</f>
        <v>0</v>
      </c>
      <c r="Q412" s="236">
        <v>0.00035</v>
      </c>
      <c r="R412" s="236">
        <f>Q412*H412</f>
        <v>0.0070000000000000001</v>
      </c>
      <c r="S412" s="236">
        <v>0</v>
      </c>
      <c r="T412" s="237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8" t="s">
        <v>320</v>
      </c>
      <c r="AT412" s="238" t="s">
        <v>137</v>
      </c>
      <c r="AU412" s="238" t="s">
        <v>90</v>
      </c>
      <c r="AY412" s="18" t="s">
        <v>134</v>
      </c>
      <c r="BE412" s="239">
        <f>IF(N412="základní",J412,0)</f>
        <v>0</v>
      </c>
      <c r="BF412" s="239">
        <f>IF(N412="snížená",J412,0)</f>
        <v>0</v>
      </c>
      <c r="BG412" s="239">
        <f>IF(N412="zákl. přenesená",J412,0)</f>
        <v>0</v>
      </c>
      <c r="BH412" s="239">
        <f>IF(N412="sníž. přenesená",J412,0)</f>
        <v>0</v>
      </c>
      <c r="BI412" s="239">
        <f>IF(N412="nulová",J412,0)</f>
        <v>0</v>
      </c>
      <c r="BJ412" s="18" t="s">
        <v>90</v>
      </c>
      <c r="BK412" s="239">
        <f>ROUND(I412*H412,2)</f>
        <v>0</v>
      </c>
      <c r="BL412" s="18" t="s">
        <v>320</v>
      </c>
      <c r="BM412" s="238" t="s">
        <v>944</v>
      </c>
    </row>
    <row r="413" s="2" customFormat="1">
      <c r="A413" s="39"/>
      <c r="B413" s="40"/>
      <c r="C413" s="41"/>
      <c r="D413" s="240" t="s">
        <v>142</v>
      </c>
      <c r="E413" s="41"/>
      <c r="F413" s="241" t="s">
        <v>945</v>
      </c>
      <c r="G413" s="41"/>
      <c r="H413" s="41"/>
      <c r="I413" s="242"/>
      <c r="J413" s="41"/>
      <c r="K413" s="41"/>
      <c r="L413" s="45"/>
      <c r="M413" s="243"/>
      <c r="N413" s="244"/>
      <c r="O413" s="92"/>
      <c r="P413" s="92"/>
      <c r="Q413" s="92"/>
      <c r="R413" s="92"/>
      <c r="S413" s="92"/>
      <c r="T413" s="93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142</v>
      </c>
      <c r="AU413" s="18" t="s">
        <v>90</v>
      </c>
    </row>
    <row r="414" s="2" customFormat="1">
      <c r="A414" s="39"/>
      <c r="B414" s="40"/>
      <c r="C414" s="41"/>
      <c r="D414" s="249" t="s">
        <v>224</v>
      </c>
      <c r="E414" s="41"/>
      <c r="F414" s="250" t="s">
        <v>946</v>
      </c>
      <c r="G414" s="41"/>
      <c r="H414" s="41"/>
      <c r="I414" s="242"/>
      <c r="J414" s="41"/>
      <c r="K414" s="41"/>
      <c r="L414" s="45"/>
      <c r="M414" s="243"/>
      <c r="N414" s="244"/>
      <c r="O414" s="92"/>
      <c r="P414" s="92"/>
      <c r="Q414" s="92"/>
      <c r="R414" s="92"/>
      <c r="S414" s="92"/>
      <c r="T414" s="93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224</v>
      </c>
      <c r="AU414" s="18" t="s">
        <v>90</v>
      </c>
    </row>
    <row r="415" s="2" customFormat="1" ht="24.15" customHeight="1">
      <c r="A415" s="39"/>
      <c r="B415" s="40"/>
      <c r="C415" s="227" t="s">
        <v>602</v>
      </c>
      <c r="D415" s="227" t="s">
        <v>137</v>
      </c>
      <c r="E415" s="228" t="s">
        <v>947</v>
      </c>
      <c r="F415" s="229" t="s">
        <v>948</v>
      </c>
      <c r="G415" s="230" t="s">
        <v>283</v>
      </c>
      <c r="H415" s="231">
        <v>5</v>
      </c>
      <c r="I415" s="232"/>
      <c r="J415" s="233">
        <f>ROUND(I415*H415,2)</f>
        <v>0</v>
      </c>
      <c r="K415" s="229" t="s">
        <v>221</v>
      </c>
      <c r="L415" s="45"/>
      <c r="M415" s="234" t="s">
        <v>1</v>
      </c>
      <c r="N415" s="235" t="s">
        <v>45</v>
      </c>
      <c r="O415" s="92"/>
      <c r="P415" s="236">
        <f>O415*H415</f>
        <v>0</v>
      </c>
      <c r="Q415" s="236">
        <v>0</v>
      </c>
      <c r="R415" s="236">
        <f>Q415*H415</f>
        <v>0</v>
      </c>
      <c r="S415" s="236">
        <v>0</v>
      </c>
      <c r="T415" s="237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8" t="s">
        <v>320</v>
      </c>
      <c r="AT415" s="238" t="s">
        <v>137</v>
      </c>
      <c r="AU415" s="238" t="s">
        <v>90</v>
      </c>
      <c r="AY415" s="18" t="s">
        <v>134</v>
      </c>
      <c r="BE415" s="239">
        <f>IF(N415="základní",J415,0)</f>
        <v>0</v>
      </c>
      <c r="BF415" s="239">
        <f>IF(N415="snížená",J415,0)</f>
        <v>0</v>
      </c>
      <c r="BG415" s="239">
        <f>IF(N415="zákl. přenesená",J415,0)</f>
        <v>0</v>
      </c>
      <c r="BH415" s="239">
        <f>IF(N415="sníž. přenesená",J415,0)</f>
        <v>0</v>
      </c>
      <c r="BI415" s="239">
        <f>IF(N415="nulová",J415,0)</f>
        <v>0</v>
      </c>
      <c r="BJ415" s="18" t="s">
        <v>90</v>
      </c>
      <c r="BK415" s="239">
        <f>ROUND(I415*H415,2)</f>
        <v>0</v>
      </c>
      <c r="BL415" s="18" t="s">
        <v>320</v>
      </c>
      <c r="BM415" s="238" t="s">
        <v>949</v>
      </c>
    </row>
    <row r="416" s="2" customFormat="1">
      <c r="A416" s="39"/>
      <c r="B416" s="40"/>
      <c r="C416" s="41"/>
      <c r="D416" s="240" t="s">
        <v>142</v>
      </c>
      <c r="E416" s="41"/>
      <c r="F416" s="241" t="s">
        <v>950</v>
      </c>
      <c r="G416" s="41"/>
      <c r="H416" s="41"/>
      <c r="I416" s="242"/>
      <c r="J416" s="41"/>
      <c r="K416" s="41"/>
      <c r="L416" s="45"/>
      <c r="M416" s="243"/>
      <c r="N416" s="244"/>
      <c r="O416" s="92"/>
      <c r="P416" s="92"/>
      <c r="Q416" s="92"/>
      <c r="R416" s="92"/>
      <c r="S416" s="92"/>
      <c r="T416" s="93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142</v>
      </c>
      <c r="AU416" s="18" t="s">
        <v>90</v>
      </c>
    </row>
    <row r="417" s="2" customFormat="1">
      <c r="A417" s="39"/>
      <c r="B417" s="40"/>
      <c r="C417" s="41"/>
      <c r="D417" s="249" t="s">
        <v>224</v>
      </c>
      <c r="E417" s="41"/>
      <c r="F417" s="250" t="s">
        <v>951</v>
      </c>
      <c r="G417" s="41"/>
      <c r="H417" s="41"/>
      <c r="I417" s="242"/>
      <c r="J417" s="41"/>
      <c r="K417" s="41"/>
      <c r="L417" s="45"/>
      <c r="M417" s="243"/>
      <c r="N417" s="244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224</v>
      </c>
      <c r="AU417" s="18" t="s">
        <v>90</v>
      </c>
    </row>
    <row r="418" s="2" customFormat="1" ht="16.5" customHeight="1">
      <c r="A418" s="39"/>
      <c r="B418" s="40"/>
      <c r="C418" s="286" t="s">
        <v>608</v>
      </c>
      <c r="D418" s="286" t="s">
        <v>735</v>
      </c>
      <c r="E418" s="287" t="s">
        <v>952</v>
      </c>
      <c r="F418" s="288" t="s">
        <v>953</v>
      </c>
      <c r="G418" s="289" t="s">
        <v>283</v>
      </c>
      <c r="H418" s="290">
        <v>5</v>
      </c>
      <c r="I418" s="291"/>
      <c r="J418" s="292">
        <f>ROUND(I418*H418,2)</f>
        <v>0</v>
      </c>
      <c r="K418" s="288" t="s">
        <v>1</v>
      </c>
      <c r="L418" s="293"/>
      <c r="M418" s="294" t="s">
        <v>1</v>
      </c>
      <c r="N418" s="295" t="s">
        <v>45</v>
      </c>
      <c r="O418" s="92"/>
      <c r="P418" s="236">
        <f>O418*H418</f>
        <v>0</v>
      </c>
      <c r="Q418" s="236">
        <v>0.0080000000000000002</v>
      </c>
      <c r="R418" s="236">
        <f>Q418*H418</f>
        <v>0.040000000000000001</v>
      </c>
      <c r="S418" s="236">
        <v>0</v>
      </c>
      <c r="T418" s="237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8" t="s">
        <v>444</v>
      </c>
      <c r="AT418" s="238" t="s">
        <v>735</v>
      </c>
      <c r="AU418" s="238" t="s">
        <v>90</v>
      </c>
      <c r="AY418" s="18" t="s">
        <v>134</v>
      </c>
      <c r="BE418" s="239">
        <f>IF(N418="základní",J418,0)</f>
        <v>0</v>
      </c>
      <c r="BF418" s="239">
        <f>IF(N418="snížená",J418,0)</f>
        <v>0</v>
      </c>
      <c r="BG418" s="239">
        <f>IF(N418="zákl. přenesená",J418,0)</f>
        <v>0</v>
      </c>
      <c r="BH418" s="239">
        <f>IF(N418="sníž. přenesená",J418,0)</f>
        <v>0</v>
      </c>
      <c r="BI418" s="239">
        <f>IF(N418="nulová",J418,0)</f>
        <v>0</v>
      </c>
      <c r="BJ418" s="18" t="s">
        <v>90</v>
      </c>
      <c r="BK418" s="239">
        <f>ROUND(I418*H418,2)</f>
        <v>0</v>
      </c>
      <c r="BL418" s="18" t="s">
        <v>320</v>
      </c>
      <c r="BM418" s="238" t="s">
        <v>954</v>
      </c>
    </row>
    <row r="419" s="2" customFormat="1" ht="21.75" customHeight="1">
      <c r="A419" s="39"/>
      <c r="B419" s="40"/>
      <c r="C419" s="227" t="s">
        <v>614</v>
      </c>
      <c r="D419" s="227" t="s">
        <v>137</v>
      </c>
      <c r="E419" s="228" t="s">
        <v>955</v>
      </c>
      <c r="F419" s="229" t="s">
        <v>956</v>
      </c>
      <c r="G419" s="230" t="s">
        <v>220</v>
      </c>
      <c r="H419" s="231">
        <v>50</v>
      </c>
      <c r="I419" s="232"/>
      <c r="J419" s="233">
        <f>ROUND(I419*H419,2)</f>
        <v>0</v>
      </c>
      <c r="K419" s="229" t="s">
        <v>221</v>
      </c>
      <c r="L419" s="45"/>
      <c r="M419" s="234" t="s">
        <v>1</v>
      </c>
      <c r="N419" s="235" t="s">
        <v>45</v>
      </c>
      <c r="O419" s="92"/>
      <c r="P419" s="236">
        <f>O419*H419</f>
        <v>0</v>
      </c>
      <c r="Q419" s="236">
        <v>6.9999999999999994E-05</v>
      </c>
      <c r="R419" s="236">
        <f>Q419*H419</f>
        <v>0.0034999999999999996</v>
      </c>
      <c r="S419" s="236">
        <v>0</v>
      </c>
      <c r="T419" s="237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8" t="s">
        <v>320</v>
      </c>
      <c r="AT419" s="238" t="s">
        <v>137</v>
      </c>
      <c r="AU419" s="238" t="s">
        <v>90</v>
      </c>
      <c r="AY419" s="18" t="s">
        <v>134</v>
      </c>
      <c r="BE419" s="239">
        <f>IF(N419="základní",J419,0)</f>
        <v>0</v>
      </c>
      <c r="BF419" s="239">
        <f>IF(N419="snížená",J419,0)</f>
        <v>0</v>
      </c>
      <c r="BG419" s="239">
        <f>IF(N419="zákl. přenesená",J419,0)</f>
        <v>0</v>
      </c>
      <c r="BH419" s="239">
        <f>IF(N419="sníž. přenesená",J419,0)</f>
        <v>0</v>
      </c>
      <c r="BI419" s="239">
        <f>IF(N419="nulová",J419,0)</f>
        <v>0</v>
      </c>
      <c r="BJ419" s="18" t="s">
        <v>90</v>
      </c>
      <c r="BK419" s="239">
        <f>ROUND(I419*H419,2)</f>
        <v>0</v>
      </c>
      <c r="BL419" s="18" t="s">
        <v>320</v>
      </c>
      <c r="BM419" s="238" t="s">
        <v>957</v>
      </c>
    </row>
    <row r="420" s="2" customFormat="1">
      <c r="A420" s="39"/>
      <c r="B420" s="40"/>
      <c r="C420" s="41"/>
      <c r="D420" s="249" t="s">
        <v>224</v>
      </c>
      <c r="E420" s="41"/>
      <c r="F420" s="250" t="s">
        <v>958</v>
      </c>
      <c r="G420" s="41"/>
      <c r="H420" s="41"/>
      <c r="I420" s="242"/>
      <c r="J420" s="41"/>
      <c r="K420" s="41"/>
      <c r="L420" s="45"/>
      <c r="M420" s="243"/>
      <c r="N420" s="244"/>
      <c r="O420" s="92"/>
      <c r="P420" s="92"/>
      <c r="Q420" s="92"/>
      <c r="R420" s="92"/>
      <c r="S420" s="92"/>
      <c r="T420" s="93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224</v>
      </c>
      <c r="AU420" s="18" t="s">
        <v>90</v>
      </c>
    </row>
    <row r="421" s="13" customFormat="1">
      <c r="A421" s="13"/>
      <c r="B421" s="251"/>
      <c r="C421" s="252"/>
      <c r="D421" s="240" t="s">
        <v>236</v>
      </c>
      <c r="E421" s="253" t="s">
        <v>1</v>
      </c>
      <c r="F421" s="254" t="s">
        <v>959</v>
      </c>
      <c r="G421" s="252"/>
      <c r="H421" s="253" t="s">
        <v>1</v>
      </c>
      <c r="I421" s="255"/>
      <c r="J421" s="252"/>
      <c r="K421" s="252"/>
      <c r="L421" s="256"/>
      <c r="M421" s="257"/>
      <c r="N421" s="258"/>
      <c r="O421" s="258"/>
      <c r="P421" s="258"/>
      <c r="Q421" s="258"/>
      <c r="R421" s="258"/>
      <c r="S421" s="258"/>
      <c r="T421" s="259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60" t="s">
        <v>236</v>
      </c>
      <c r="AU421" s="260" t="s">
        <v>90</v>
      </c>
      <c r="AV421" s="13" t="s">
        <v>86</v>
      </c>
      <c r="AW421" s="13" t="s">
        <v>35</v>
      </c>
      <c r="AX421" s="13" t="s">
        <v>79</v>
      </c>
      <c r="AY421" s="260" t="s">
        <v>134</v>
      </c>
    </row>
    <row r="422" s="14" customFormat="1">
      <c r="A422" s="14"/>
      <c r="B422" s="261"/>
      <c r="C422" s="262"/>
      <c r="D422" s="240" t="s">
        <v>236</v>
      </c>
      <c r="E422" s="263" t="s">
        <v>1</v>
      </c>
      <c r="F422" s="264" t="s">
        <v>602</v>
      </c>
      <c r="G422" s="262"/>
      <c r="H422" s="265">
        <v>50</v>
      </c>
      <c r="I422" s="266"/>
      <c r="J422" s="262"/>
      <c r="K422" s="262"/>
      <c r="L422" s="267"/>
      <c r="M422" s="268"/>
      <c r="N422" s="269"/>
      <c r="O422" s="269"/>
      <c r="P422" s="269"/>
      <c r="Q422" s="269"/>
      <c r="R422" s="269"/>
      <c r="S422" s="269"/>
      <c r="T422" s="27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71" t="s">
        <v>236</v>
      </c>
      <c r="AU422" s="271" t="s">
        <v>90</v>
      </c>
      <c r="AV422" s="14" t="s">
        <v>90</v>
      </c>
      <c r="AW422" s="14" t="s">
        <v>35</v>
      </c>
      <c r="AX422" s="14" t="s">
        <v>79</v>
      </c>
      <c r="AY422" s="271" t="s">
        <v>134</v>
      </c>
    </row>
    <row r="423" s="15" customFormat="1">
      <c r="A423" s="15"/>
      <c r="B423" s="272"/>
      <c r="C423" s="273"/>
      <c r="D423" s="240" t="s">
        <v>236</v>
      </c>
      <c r="E423" s="274" t="s">
        <v>1</v>
      </c>
      <c r="F423" s="275" t="s">
        <v>240</v>
      </c>
      <c r="G423" s="273"/>
      <c r="H423" s="276">
        <v>50</v>
      </c>
      <c r="I423" s="277"/>
      <c r="J423" s="273"/>
      <c r="K423" s="273"/>
      <c r="L423" s="278"/>
      <c r="M423" s="279"/>
      <c r="N423" s="280"/>
      <c r="O423" s="280"/>
      <c r="P423" s="280"/>
      <c r="Q423" s="280"/>
      <c r="R423" s="280"/>
      <c r="S423" s="280"/>
      <c r="T423" s="281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82" t="s">
        <v>236</v>
      </c>
      <c r="AU423" s="282" t="s">
        <v>90</v>
      </c>
      <c r="AV423" s="15" t="s">
        <v>133</v>
      </c>
      <c r="AW423" s="15" t="s">
        <v>35</v>
      </c>
      <c r="AX423" s="15" t="s">
        <v>86</v>
      </c>
      <c r="AY423" s="282" t="s">
        <v>134</v>
      </c>
    </row>
    <row r="424" s="2" customFormat="1" ht="16.5" customHeight="1">
      <c r="A424" s="39"/>
      <c r="B424" s="40"/>
      <c r="C424" s="286" t="s">
        <v>620</v>
      </c>
      <c r="D424" s="286" t="s">
        <v>735</v>
      </c>
      <c r="E424" s="287" t="s">
        <v>960</v>
      </c>
      <c r="F424" s="288" t="s">
        <v>961</v>
      </c>
      <c r="G424" s="289" t="s">
        <v>220</v>
      </c>
      <c r="H424" s="290">
        <v>55</v>
      </c>
      <c r="I424" s="291"/>
      <c r="J424" s="292">
        <f>ROUND(I424*H424,2)</f>
        <v>0</v>
      </c>
      <c r="K424" s="288" t="s">
        <v>1</v>
      </c>
      <c r="L424" s="293"/>
      <c r="M424" s="294" t="s">
        <v>1</v>
      </c>
      <c r="N424" s="295" t="s">
        <v>45</v>
      </c>
      <c r="O424" s="92"/>
      <c r="P424" s="236">
        <f>O424*H424</f>
        <v>0</v>
      </c>
      <c r="Q424" s="236">
        <v>0.0074999999999999997</v>
      </c>
      <c r="R424" s="236">
        <f>Q424*H424</f>
        <v>0.41249999999999998</v>
      </c>
      <c r="S424" s="236">
        <v>0</v>
      </c>
      <c r="T424" s="237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8" t="s">
        <v>444</v>
      </c>
      <c r="AT424" s="238" t="s">
        <v>735</v>
      </c>
      <c r="AU424" s="238" t="s">
        <v>90</v>
      </c>
      <c r="AY424" s="18" t="s">
        <v>134</v>
      </c>
      <c r="BE424" s="239">
        <f>IF(N424="základní",J424,0)</f>
        <v>0</v>
      </c>
      <c r="BF424" s="239">
        <f>IF(N424="snížená",J424,0)</f>
        <v>0</v>
      </c>
      <c r="BG424" s="239">
        <f>IF(N424="zákl. přenesená",J424,0)</f>
        <v>0</v>
      </c>
      <c r="BH424" s="239">
        <f>IF(N424="sníž. přenesená",J424,0)</f>
        <v>0</v>
      </c>
      <c r="BI424" s="239">
        <f>IF(N424="nulová",J424,0)</f>
        <v>0</v>
      </c>
      <c r="BJ424" s="18" t="s">
        <v>90</v>
      </c>
      <c r="BK424" s="239">
        <f>ROUND(I424*H424,2)</f>
        <v>0</v>
      </c>
      <c r="BL424" s="18" t="s">
        <v>320</v>
      </c>
      <c r="BM424" s="238" t="s">
        <v>962</v>
      </c>
    </row>
    <row r="425" s="2" customFormat="1">
      <c r="A425" s="39"/>
      <c r="B425" s="40"/>
      <c r="C425" s="41"/>
      <c r="D425" s="240" t="s">
        <v>142</v>
      </c>
      <c r="E425" s="41"/>
      <c r="F425" s="241" t="s">
        <v>961</v>
      </c>
      <c r="G425" s="41"/>
      <c r="H425" s="41"/>
      <c r="I425" s="242"/>
      <c r="J425" s="41"/>
      <c r="K425" s="41"/>
      <c r="L425" s="45"/>
      <c r="M425" s="243"/>
      <c r="N425" s="244"/>
      <c r="O425" s="92"/>
      <c r="P425" s="92"/>
      <c r="Q425" s="92"/>
      <c r="R425" s="92"/>
      <c r="S425" s="92"/>
      <c r="T425" s="93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142</v>
      </c>
      <c r="AU425" s="18" t="s">
        <v>90</v>
      </c>
    </row>
    <row r="426" s="14" customFormat="1">
      <c r="A426" s="14"/>
      <c r="B426" s="261"/>
      <c r="C426" s="262"/>
      <c r="D426" s="240" t="s">
        <v>236</v>
      </c>
      <c r="E426" s="263" t="s">
        <v>1</v>
      </c>
      <c r="F426" s="264" t="s">
        <v>963</v>
      </c>
      <c r="G426" s="262"/>
      <c r="H426" s="265">
        <v>55</v>
      </c>
      <c r="I426" s="266"/>
      <c r="J426" s="262"/>
      <c r="K426" s="262"/>
      <c r="L426" s="267"/>
      <c r="M426" s="268"/>
      <c r="N426" s="269"/>
      <c r="O426" s="269"/>
      <c r="P426" s="269"/>
      <c r="Q426" s="269"/>
      <c r="R426" s="269"/>
      <c r="S426" s="269"/>
      <c r="T426" s="270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71" t="s">
        <v>236</v>
      </c>
      <c r="AU426" s="271" t="s">
        <v>90</v>
      </c>
      <c r="AV426" s="14" t="s">
        <v>90</v>
      </c>
      <c r="AW426" s="14" t="s">
        <v>35</v>
      </c>
      <c r="AX426" s="14" t="s">
        <v>79</v>
      </c>
      <c r="AY426" s="271" t="s">
        <v>134</v>
      </c>
    </row>
    <row r="427" s="15" customFormat="1">
      <c r="A427" s="15"/>
      <c r="B427" s="272"/>
      <c r="C427" s="273"/>
      <c r="D427" s="240" t="s">
        <v>236</v>
      </c>
      <c r="E427" s="274" t="s">
        <v>1</v>
      </c>
      <c r="F427" s="275" t="s">
        <v>240</v>
      </c>
      <c r="G427" s="273"/>
      <c r="H427" s="276">
        <v>55</v>
      </c>
      <c r="I427" s="277"/>
      <c r="J427" s="273"/>
      <c r="K427" s="273"/>
      <c r="L427" s="278"/>
      <c r="M427" s="279"/>
      <c r="N427" s="280"/>
      <c r="O427" s="280"/>
      <c r="P427" s="280"/>
      <c r="Q427" s="280"/>
      <c r="R427" s="280"/>
      <c r="S427" s="280"/>
      <c r="T427" s="281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82" t="s">
        <v>236</v>
      </c>
      <c r="AU427" s="282" t="s">
        <v>90</v>
      </c>
      <c r="AV427" s="15" t="s">
        <v>133</v>
      </c>
      <c r="AW427" s="15" t="s">
        <v>35</v>
      </c>
      <c r="AX427" s="15" t="s">
        <v>86</v>
      </c>
      <c r="AY427" s="282" t="s">
        <v>134</v>
      </c>
    </row>
    <row r="428" s="2" customFormat="1" ht="37.8" customHeight="1">
      <c r="A428" s="39"/>
      <c r="B428" s="40"/>
      <c r="C428" s="227" t="s">
        <v>626</v>
      </c>
      <c r="D428" s="227" t="s">
        <v>137</v>
      </c>
      <c r="E428" s="228" t="s">
        <v>964</v>
      </c>
      <c r="F428" s="229" t="s">
        <v>965</v>
      </c>
      <c r="G428" s="230" t="s">
        <v>270</v>
      </c>
      <c r="H428" s="231">
        <v>15.5</v>
      </c>
      <c r="I428" s="232"/>
      <c r="J428" s="233">
        <f>ROUND(I428*H428,2)</f>
        <v>0</v>
      </c>
      <c r="K428" s="229" t="s">
        <v>1</v>
      </c>
      <c r="L428" s="45"/>
      <c r="M428" s="234" t="s">
        <v>1</v>
      </c>
      <c r="N428" s="235" t="s">
        <v>45</v>
      </c>
      <c r="O428" s="92"/>
      <c r="P428" s="236">
        <f>O428*H428</f>
        <v>0</v>
      </c>
      <c r="Q428" s="236">
        <v>0.0027100000000000002</v>
      </c>
      <c r="R428" s="236">
        <f>Q428*H428</f>
        <v>0.042005000000000001</v>
      </c>
      <c r="S428" s="236">
        <v>0</v>
      </c>
      <c r="T428" s="237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8" t="s">
        <v>320</v>
      </c>
      <c r="AT428" s="238" t="s">
        <v>137</v>
      </c>
      <c r="AU428" s="238" t="s">
        <v>90</v>
      </c>
      <c r="AY428" s="18" t="s">
        <v>134</v>
      </c>
      <c r="BE428" s="239">
        <f>IF(N428="základní",J428,0)</f>
        <v>0</v>
      </c>
      <c r="BF428" s="239">
        <f>IF(N428="snížená",J428,0)</f>
        <v>0</v>
      </c>
      <c r="BG428" s="239">
        <f>IF(N428="zákl. přenesená",J428,0)</f>
        <v>0</v>
      </c>
      <c r="BH428" s="239">
        <f>IF(N428="sníž. přenesená",J428,0)</f>
        <v>0</v>
      </c>
      <c r="BI428" s="239">
        <f>IF(N428="nulová",J428,0)</f>
        <v>0</v>
      </c>
      <c r="BJ428" s="18" t="s">
        <v>90</v>
      </c>
      <c r="BK428" s="239">
        <f>ROUND(I428*H428,2)</f>
        <v>0</v>
      </c>
      <c r="BL428" s="18" t="s">
        <v>320</v>
      </c>
      <c r="BM428" s="238" t="s">
        <v>966</v>
      </c>
    </row>
    <row r="429" s="2" customFormat="1" ht="24.15" customHeight="1">
      <c r="A429" s="39"/>
      <c r="B429" s="40"/>
      <c r="C429" s="227" t="s">
        <v>633</v>
      </c>
      <c r="D429" s="227" t="s">
        <v>137</v>
      </c>
      <c r="E429" s="228" t="s">
        <v>967</v>
      </c>
      <c r="F429" s="229" t="s">
        <v>968</v>
      </c>
      <c r="G429" s="230" t="s">
        <v>270</v>
      </c>
      <c r="H429" s="231">
        <v>5</v>
      </c>
      <c r="I429" s="232"/>
      <c r="J429" s="233">
        <f>ROUND(I429*H429,2)</f>
        <v>0</v>
      </c>
      <c r="K429" s="229" t="s">
        <v>221</v>
      </c>
      <c r="L429" s="45"/>
      <c r="M429" s="234" t="s">
        <v>1</v>
      </c>
      <c r="N429" s="235" t="s">
        <v>45</v>
      </c>
      <c r="O429" s="92"/>
      <c r="P429" s="236">
        <f>O429*H429</f>
        <v>0</v>
      </c>
      <c r="Q429" s="236">
        <v>0.0028700000000000002</v>
      </c>
      <c r="R429" s="236">
        <f>Q429*H429</f>
        <v>0.014350000000000002</v>
      </c>
      <c r="S429" s="236">
        <v>0</v>
      </c>
      <c r="T429" s="237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38" t="s">
        <v>320</v>
      </c>
      <c r="AT429" s="238" t="s">
        <v>137</v>
      </c>
      <c r="AU429" s="238" t="s">
        <v>90</v>
      </c>
      <c r="AY429" s="18" t="s">
        <v>134</v>
      </c>
      <c r="BE429" s="239">
        <f>IF(N429="základní",J429,0)</f>
        <v>0</v>
      </c>
      <c r="BF429" s="239">
        <f>IF(N429="snížená",J429,0)</f>
        <v>0</v>
      </c>
      <c r="BG429" s="239">
        <f>IF(N429="zákl. přenesená",J429,0)</f>
        <v>0</v>
      </c>
      <c r="BH429" s="239">
        <f>IF(N429="sníž. přenesená",J429,0)</f>
        <v>0</v>
      </c>
      <c r="BI429" s="239">
        <f>IF(N429="nulová",J429,0)</f>
        <v>0</v>
      </c>
      <c r="BJ429" s="18" t="s">
        <v>90</v>
      </c>
      <c r="BK429" s="239">
        <f>ROUND(I429*H429,2)</f>
        <v>0</v>
      </c>
      <c r="BL429" s="18" t="s">
        <v>320</v>
      </c>
      <c r="BM429" s="238" t="s">
        <v>969</v>
      </c>
    </row>
    <row r="430" s="2" customFormat="1">
      <c r="A430" s="39"/>
      <c r="B430" s="40"/>
      <c r="C430" s="41"/>
      <c r="D430" s="240" t="s">
        <v>142</v>
      </c>
      <c r="E430" s="41"/>
      <c r="F430" s="241" t="s">
        <v>970</v>
      </c>
      <c r="G430" s="41"/>
      <c r="H430" s="41"/>
      <c r="I430" s="242"/>
      <c r="J430" s="41"/>
      <c r="K430" s="41"/>
      <c r="L430" s="45"/>
      <c r="M430" s="243"/>
      <c r="N430" s="244"/>
      <c r="O430" s="92"/>
      <c r="P430" s="92"/>
      <c r="Q430" s="92"/>
      <c r="R430" s="92"/>
      <c r="S430" s="92"/>
      <c r="T430" s="93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142</v>
      </c>
      <c r="AU430" s="18" t="s">
        <v>90</v>
      </c>
    </row>
    <row r="431" s="2" customFormat="1">
      <c r="A431" s="39"/>
      <c r="B431" s="40"/>
      <c r="C431" s="41"/>
      <c r="D431" s="249" t="s">
        <v>224</v>
      </c>
      <c r="E431" s="41"/>
      <c r="F431" s="250" t="s">
        <v>971</v>
      </c>
      <c r="G431" s="41"/>
      <c r="H431" s="41"/>
      <c r="I431" s="242"/>
      <c r="J431" s="41"/>
      <c r="K431" s="41"/>
      <c r="L431" s="45"/>
      <c r="M431" s="243"/>
      <c r="N431" s="244"/>
      <c r="O431" s="92"/>
      <c r="P431" s="92"/>
      <c r="Q431" s="92"/>
      <c r="R431" s="92"/>
      <c r="S431" s="92"/>
      <c r="T431" s="93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224</v>
      </c>
      <c r="AU431" s="18" t="s">
        <v>90</v>
      </c>
    </row>
    <row r="432" s="2" customFormat="1" ht="33" customHeight="1">
      <c r="A432" s="39"/>
      <c r="B432" s="40"/>
      <c r="C432" s="227" t="s">
        <v>640</v>
      </c>
      <c r="D432" s="227" t="s">
        <v>137</v>
      </c>
      <c r="E432" s="228" t="s">
        <v>972</v>
      </c>
      <c r="F432" s="229" t="s">
        <v>973</v>
      </c>
      <c r="G432" s="230" t="s">
        <v>270</v>
      </c>
      <c r="H432" s="231">
        <v>31.5</v>
      </c>
      <c r="I432" s="232"/>
      <c r="J432" s="233">
        <f>ROUND(I432*H432,2)</f>
        <v>0</v>
      </c>
      <c r="K432" s="229" t="s">
        <v>221</v>
      </c>
      <c r="L432" s="45"/>
      <c r="M432" s="234" t="s">
        <v>1</v>
      </c>
      <c r="N432" s="235" t="s">
        <v>45</v>
      </c>
      <c r="O432" s="92"/>
      <c r="P432" s="236">
        <f>O432*H432</f>
        <v>0</v>
      </c>
      <c r="Q432" s="236">
        <v>0.0023700000000000001</v>
      </c>
      <c r="R432" s="236">
        <f>Q432*H432</f>
        <v>0.074654999999999999</v>
      </c>
      <c r="S432" s="236">
        <v>0</v>
      </c>
      <c r="T432" s="237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38" t="s">
        <v>320</v>
      </c>
      <c r="AT432" s="238" t="s">
        <v>137</v>
      </c>
      <c r="AU432" s="238" t="s">
        <v>90</v>
      </c>
      <c r="AY432" s="18" t="s">
        <v>134</v>
      </c>
      <c r="BE432" s="239">
        <f>IF(N432="základní",J432,0)</f>
        <v>0</v>
      </c>
      <c r="BF432" s="239">
        <f>IF(N432="snížená",J432,0)</f>
        <v>0</v>
      </c>
      <c r="BG432" s="239">
        <f>IF(N432="zákl. přenesená",J432,0)</f>
        <v>0</v>
      </c>
      <c r="BH432" s="239">
        <f>IF(N432="sníž. přenesená",J432,0)</f>
        <v>0</v>
      </c>
      <c r="BI432" s="239">
        <f>IF(N432="nulová",J432,0)</f>
        <v>0</v>
      </c>
      <c r="BJ432" s="18" t="s">
        <v>90</v>
      </c>
      <c r="BK432" s="239">
        <f>ROUND(I432*H432,2)</f>
        <v>0</v>
      </c>
      <c r="BL432" s="18" t="s">
        <v>320</v>
      </c>
      <c r="BM432" s="238" t="s">
        <v>974</v>
      </c>
    </row>
    <row r="433" s="2" customFormat="1">
      <c r="A433" s="39"/>
      <c r="B433" s="40"/>
      <c r="C433" s="41"/>
      <c r="D433" s="249" t="s">
        <v>224</v>
      </c>
      <c r="E433" s="41"/>
      <c r="F433" s="250" t="s">
        <v>975</v>
      </c>
      <c r="G433" s="41"/>
      <c r="H433" s="41"/>
      <c r="I433" s="242"/>
      <c r="J433" s="41"/>
      <c r="K433" s="41"/>
      <c r="L433" s="45"/>
      <c r="M433" s="243"/>
      <c r="N433" s="244"/>
      <c r="O433" s="92"/>
      <c r="P433" s="92"/>
      <c r="Q433" s="92"/>
      <c r="R433" s="92"/>
      <c r="S433" s="92"/>
      <c r="T433" s="93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224</v>
      </c>
      <c r="AU433" s="18" t="s">
        <v>90</v>
      </c>
    </row>
    <row r="434" s="2" customFormat="1" ht="37.8" customHeight="1">
      <c r="A434" s="39"/>
      <c r="B434" s="40"/>
      <c r="C434" s="227" t="s">
        <v>647</v>
      </c>
      <c r="D434" s="227" t="s">
        <v>137</v>
      </c>
      <c r="E434" s="228" t="s">
        <v>976</v>
      </c>
      <c r="F434" s="229" t="s">
        <v>977</v>
      </c>
      <c r="G434" s="230" t="s">
        <v>270</v>
      </c>
      <c r="H434" s="231">
        <v>8</v>
      </c>
      <c r="I434" s="232"/>
      <c r="J434" s="233">
        <f>ROUND(I434*H434,2)</f>
        <v>0</v>
      </c>
      <c r="K434" s="229" t="s">
        <v>221</v>
      </c>
      <c r="L434" s="45"/>
      <c r="M434" s="234" t="s">
        <v>1</v>
      </c>
      <c r="N434" s="235" t="s">
        <v>45</v>
      </c>
      <c r="O434" s="92"/>
      <c r="P434" s="236">
        <f>O434*H434</f>
        <v>0</v>
      </c>
      <c r="Q434" s="236">
        <v>0.0028</v>
      </c>
      <c r="R434" s="236">
        <f>Q434*H434</f>
        <v>0.0224</v>
      </c>
      <c r="S434" s="236">
        <v>0</v>
      </c>
      <c r="T434" s="237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8" t="s">
        <v>320</v>
      </c>
      <c r="AT434" s="238" t="s">
        <v>137</v>
      </c>
      <c r="AU434" s="238" t="s">
        <v>90</v>
      </c>
      <c r="AY434" s="18" t="s">
        <v>134</v>
      </c>
      <c r="BE434" s="239">
        <f>IF(N434="základní",J434,0)</f>
        <v>0</v>
      </c>
      <c r="BF434" s="239">
        <f>IF(N434="snížená",J434,0)</f>
        <v>0</v>
      </c>
      <c r="BG434" s="239">
        <f>IF(N434="zákl. přenesená",J434,0)</f>
        <v>0</v>
      </c>
      <c r="BH434" s="239">
        <f>IF(N434="sníž. přenesená",J434,0)</f>
        <v>0</v>
      </c>
      <c r="BI434" s="239">
        <f>IF(N434="nulová",J434,0)</f>
        <v>0</v>
      </c>
      <c r="BJ434" s="18" t="s">
        <v>90</v>
      </c>
      <c r="BK434" s="239">
        <f>ROUND(I434*H434,2)</f>
        <v>0</v>
      </c>
      <c r="BL434" s="18" t="s">
        <v>320</v>
      </c>
      <c r="BM434" s="238" t="s">
        <v>978</v>
      </c>
    </row>
    <row r="435" s="2" customFormat="1">
      <c r="A435" s="39"/>
      <c r="B435" s="40"/>
      <c r="C435" s="41"/>
      <c r="D435" s="240" t="s">
        <v>142</v>
      </c>
      <c r="E435" s="41"/>
      <c r="F435" s="241" t="s">
        <v>979</v>
      </c>
      <c r="G435" s="41"/>
      <c r="H435" s="41"/>
      <c r="I435" s="242"/>
      <c r="J435" s="41"/>
      <c r="K435" s="41"/>
      <c r="L435" s="45"/>
      <c r="M435" s="243"/>
      <c r="N435" s="244"/>
      <c r="O435" s="92"/>
      <c r="P435" s="92"/>
      <c r="Q435" s="92"/>
      <c r="R435" s="92"/>
      <c r="S435" s="92"/>
      <c r="T435" s="93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142</v>
      </c>
      <c r="AU435" s="18" t="s">
        <v>90</v>
      </c>
    </row>
    <row r="436" s="2" customFormat="1">
      <c r="A436" s="39"/>
      <c r="B436" s="40"/>
      <c r="C436" s="41"/>
      <c r="D436" s="249" t="s">
        <v>224</v>
      </c>
      <c r="E436" s="41"/>
      <c r="F436" s="250" t="s">
        <v>980</v>
      </c>
      <c r="G436" s="41"/>
      <c r="H436" s="41"/>
      <c r="I436" s="242"/>
      <c r="J436" s="41"/>
      <c r="K436" s="41"/>
      <c r="L436" s="45"/>
      <c r="M436" s="243"/>
      <c r="N436" s="244"/>
      <c r="O436" s="92"/>
      <c r="P436" s="92"/>
      <c r="Q436" s="92"/>
      <c r="R436" s="92"/>
      <c r="S436" s="92"/>
      <c r="T436" s="93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224</v>
      </c>
      <c r="AU436" s="18" t="s">
        <v>90</v>
      </c>
    </row>
    <row r="437" s="2" customFormat="1" ht="37.8" customHeight="1">
      <c r="A437" s="39"/>
      <c r="B437" s="40"/>
      <c r="C437" s="227" t="s">
        <v>656</v>
      </c>
      <c r="D437" s="227" t="s">
        <v>137</v>
      </c>
      <c r="E437" s="228" t="s">
        <v>981</v>
      </c>
      <c r="F437" s="229" t="s">
        <v>982</v>
      </c>
      <c r="G437" s="230" t="s">
        <v>270</v>
      </c>
      <c r="H437" s="231">
        <v>46.700000000000003</v>
      </c>
      <c r="I437" s="232"/>
      <c r="J437" s="233">
        <f>ROUND(I437*H437,2)</f>
        <v>0</v>
      </c>
      <c r="K437" s="229" t="s">
        <v>221</v>
      </c>
      <c r="L437" s="45"/>
      <c r="M437" s="234" t="s">
        <v>1</v>
      </c>
      <c r="N437" s="235" t="s">
        <v>45</v>
      </c>
      <c r="O437" s="92"/>
      <c r="P437" s="236">
        <f>O437*H437</f>
        <v>0</v>
      </c>
      <c r="Q437" s="236">
        <v>0.0033700000000000002</v>
      </c>
      <c r="R437" s="236">
        <f>Q437*H437</f>
        <v>0.15737900000000002</v>
      </c>
      <c r="S437" s="236">
        <v>0</v>
      </c>
      <c r="T437" s="237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8" t="s">
        <v>320</v>
      </c>
      <c r="AT437" s="238" t="s">
        <v>137</v>
      </c>
      <c r="AU437" s="238" t="s">
        <v>90</v>
      </c>
      <c r="AY437" s="18" t="s">
        <v>134</v>
      </c>
      <c r="BE437" s="239">
        <f>IF(N437="základní",J437,0)</f>
        <v>0</v>
      </c>
      <c r="BF437" s="239">
        <f>IF(N437="snížená",J437,0)</f>
        <v>0</v>
      </c>
      <c r="BG437" s="239">
        <f>IF(N437="zákl. přenesená",J437,0)</f>
        <v>0</v>
      </c>
      <c r="BH437" s="239">
        <f>IF(N437="sníž. přenesená",J437,0)</f>
        <v>0</v>
      </c>
      <c r="BI437" s="239">
        <f>IF(N437="nulová",J437,0)</f>
        <v>0</v>
      </c>
      <c r="BJ437" s="18" t="s">
        <v>90</v>
      </c>
      <c r="BK437" s="239">
        <f>ROUND(I437*H437,2)</f>
        <v>0</v>
      </c>
      <c r="BL437" s="18" t="s">
        <v>320</v>
      </c>
      <c r="BM437" s="238" t="s">
        <v>983</v>
      </c>
    </row>
    <row r="438" s="2" customFormat="1">
      <c r="A438" s="39"/>
      <c r="B438" s="40"/>
      <c r="C438" s="41"/>
      <c r="D438" s="240" t="s">
        <v>142</v>
      </c>
      <c r="E438" s="41"/>
      <c r="F438" s="241" t="s">
        <v>984</v>
      </c>
      <c r="G438" s="41"/>
      <c r="H438" s="41"/>
      <c r="I438" s="242"/>
      <c r="J438" s="41"/>
      <c r="K438" s="41"/>
      <c r="L438" s="45"/>
      <c r="M438" s="243"/>
      <c r="N438" s="244"/>
      <c r="O438" s="92"/>
      <c r="P438" s="92"/>
      <c r="Q438" s="92"/>
      <c r="R438" s="92"/>
      <c r="S438" s="92"/>
      <c r="T438" s="93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142</v>
      </c>
      <c r="AU438" s="18" t="s">
        <v>90</v>
      </c>
    </row>
    <row r="439" s="2" customFormat="1">
      <c r="A439" s="39"/>
      <c r="B439" s="40"/>
      <c r="C439" s="41"/>
      <c r="D439" s="249" t="s">
        <v>224</v>
      </c>
      <c r="E439" s="41"/>
      <c r="F439" s="250" t="s">
        <v>985</v>
      </c>
      <c r="G439" s="41"/>
      <c r="H439" s="41"/>
      <c r="I439" s="242"/>
      <c r="J439" s="41"/>
      <c r="K439" s="41"/>
      <c r="L439" s="45"/>
      <c r="M439" s="243"/>
      <c r="N439" s="244"/>
      <c r="O439" s="92"/>
      <c r="P439" s="92"/>
      <c r="Q439" s="92"/>
      <c r="R439" s="92"/>
      <c r="S439" s="92"/>
      <c r="T439" s="93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224</v>
      </c>
      <c r="AU439" s="18" t="s">
        <v>90</v>
      </c>
    </row>
    <row r="440" s="13" customFormat="1">
      <c r="A440" s="13"/>
      <c r="B440" s="251"/>
      <c r="C440" s="252"/>
      <c r="D440" s="240" t="s">
        <v>236</v>
      </c>
      <c r="E440" s="253" t="s">
        <v>1</v>
      </c>
      <c r="F440" s="254" t="s">
        <v>986</v>
      </c>
      <c r="G440" s="252"/>
      <c r="H440" s="253" t="s">
        <v>1</v>
      </c>
      <c r="I440" s="255"/>
      <c r="J440" s="252"/>
      <c r="K440" s="252"/>
      <c r="L440" s="256"/>
      <c r="M440" s="257"/>
      <c r="N440" s="258"/>
      <c r="O440" s="258"/>
      <c r="P440" s="258"/>
      <c r="Q440" s="258"/>
      <c r="R440" s="258"/>
      <c r="S440" s="258"/>
      <c r="T440" s="259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60" t="s">
        <v>236</v>
      </c>
      <c r="AU440" s="260" t="s">
        <v>90</v>
      </c>
      <c r="AV440" s="13" t="s">
        <v>86</v>
      </c>
      <c r="AW440" s="13" t="s">
        <v>35</v>
      </c>
      <c r="AX440" s="13" t="s">
        <v>79</v>
      </c>
      <c r="AY440" s="260" t="s">
        <v>134</v>
      </c>
    </row>
    <row r="441" s="14" customFormat="1">
      <c r="A441" s="14"/>
      <c r="B441" s="261"/>
      <c r="C441" s="262"/>
      <c r="D441" s="240" t="s">
        <v>236</v>
      </c>
      <c r="E441" s="263" t="s">
        <v>1</v>
      </c>
      <c r="F441" s="264" t="s">
        <v>410</v>
      </c>
      <c r="G441" s="262"/>
      <c r="H441" s="265">
        <v>28</v>
      </c>
      <c r="I441" s="266"/>
      <c r="J441" s="262"/>
      <c r="K441" s="262"/>
      <c r="L441" s="267"/>
      <c r="M441" s="268"/>
      <c r="N441" s="269"/>
      <c r="O441" s="269"/>
      <c r="P441" s="269"/>
      <c r="Q441" s="269"/>
      <c r="R441" s="269"/>
      <c r="S441" s="269"/>
      <c r="T441" s="270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71" t="s">
        <v>236</v>
      </c>
      <c r="AU441" s="271" t="s">
        <v>90</v>
      </c>
      <c r="AV441" s="14" t="s">
        <v>90</v>
      </c>
      <c r="AW441" s="14" t="s">
        <v>35</v>
      </c>
      <c r="AX441" s="14" t="s">
        <v>79</v>
      </c>
      <c r="AY441" s="271" t="s">
        <v>134</v>
      </c>
    </row>
    <row r="442" s="13" customFormat="1">
      <c r="A442" s="13"/>
      <c r="B442" s="251"/>
      <c r="C442" s="252"/>
      <c r="D442" s="240" t="s">
        <v>236</v>
      </c>
      <c r="E442" s="253" t="s">
        <v>1</v>
      </c>
      <c r="F442" s="254" t="s">
        <v>987</v>
      </c>
      <c r="G442" s="252"/>
      <c r="H442" s="253" t="s">
        <v>1</v>
      </c>
      <c r="I442" s="255"/>
      <c r="J442" s="252"/>
      <c r="K442" s="252"/>
      <c r="L442" s="256"/>
      <c r="M442" s="257"/>
      <c r="N442" s="258"/>
      <c r="O442" s="258"/>
      <c r="P442" s="258"/>
      <c r="Q442" s="258"/>
      <c r="R442" s="258"/>
      <c r="S442" s="258"/>
      <c r="T442" s="259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60" t="s">
        <v>236</v>
      </c>
      <c r="AU442" s="260" t="s">
        <v>90</v>
      </c>
      <c r="AV442" s="13" t="s">
        <v>86</v>
      </c>
      <c r="AW442" s="13" t="s">
        <v>35</v>
      </c>
      <c r="AX442" s="13" t="s">
        <v>79</v>
      </c>
      <c r="AY442" s="260" t="s">
        <v>134</v>
      </c>
    </row>
    <row r="443" s="14" customFormat="1">
      <c r="A443" s="14"/>
      <c r="B443" s="261"/>
      <c r="C443" s="262"/>
      <c r="D443" s="240" t="s">
        <v>236</v>
      </c>
      <c r="E443" s="263" t="s">
        <v>1</v>
      </c>
      <c r="F443" s="264" t="s">
        <v>556</v>
      </c>
      <c r="G443" s="262"/>
      <c r="H443" s="265">
        <v>18.699999999999999</v>
      </c>
      <c r="I443" s="266"/>
      <c r="J443" s="262"/>
      <c r="K443" s="262"/>
      <c r="L443" s="267"/>
      <c r="M443" s="268"/>
      <c r="N443" s="269"/>
      <c r="O443" s="269"/>
      <c r="P443" s="269"/>
      <c r="Q443" s="269"/>
      <c r="R443" s="269"/>
      <c r="S443" s="269"/>
      <c r="T443" s="270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71" t="s">
        <v>236</v>
      </c>
      <c r="AU443" s="271" t="s">
        <v>90</v>
      </c>
      <c r="AV443" s="14" t="s">
        <v>90</v>
      </c>
      <c r="AW443" s="14" t="s">
        <v>35</v>
      </c>
      <c r="AX443" s="14" t="s">
        <v>79</v>
      </c>
      <c r="AY443" s="271" t="s">
        <v>134</v>
      </c>
    </row>
    <row r="444" s="15" customFormat="1">
      <c r="A444" s="15"/>
      <c r="B444" s="272"/>
      <c r="C444" s="273"/>
      <c r="D444" s="240" t="s">
        <v>236</v>
      </c>
      <c r="E444" s="274" t="s">
        <v>1</v>
      </c>
      <c r="F444" s="275" t="s">
        <v>240</v>
      </c>
      <c r="G444" s="273"/>
      <c r="H444" s="276">
        <v>46.700000000000003</v>
      </c>
      <c r="I444" s="277"/>
      <c r="J444" s="273"/>
      <c r="K444" s="273"/>
      <c r="L444" s="278"/>
      <c r="M444" s="279"/>
      <c r="N444" s="280"/>
      <c r="O444" s="280"/>
      <c r="P444" s="280"/>
      <c r="Q444" s="280"/>
      <c r="R444" s="280"/>
      <c r="S444" s="280"/>
      <c r="T444" s="281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82" t="s">
        <v>236</v>
      </c>
      <c r="AU444" s="282" t="s">
        <v>90</v>
      </c>
      <c r="AV444" s="15" t="s">
        <v>133</v>
      </c>
      <c r="AW444" s="15" t="s">
        <v>35</v>
      </c>
      <c r="AX444" s="15" t="s">
        <v>86</v>
      </c>
      <c r="AY444" s="282" t="s">
        <v>134</v>
      </c>
    </row>
    <row r="445" s="2" customFormat="1" ht="33" customHeight="1">
      <c r="A445" s="39"/>
      <c r="B445" s="40"/>
      <c r="C445" s="227" t="s">
        <v>988</v>
      </c>
      <c r="D445" s="227" t="s">
        <v>137</v>
      </c>
      <c r="E445" s="228" t="s">
        <v>989</v>
      </c>
      <c r="F445" s="229" t="s">
        <v>990</v>
      </c>
      <c r="G445" s="230" t="s">
        <v>270</v>
      </c>
      <c r="H445" s="231">
        <v>10</v>
      </c>
      <c r="I445" s="232"/>
      <c r="J445" s="233">
        <f>ROUND(I445*H445,2)</f>
        <v>0</v>
      </c>
      <c r="K445" s="229" t="s">
        <v>1</v>
      </c>
      <c r="L445" s="45"/>
      <c r="M445" s="234" t="s">
        <v>1</v>
      </c>
      <c r="N445" s="235" t="s">
        <v>45</v>
      </c>
      <c r="O445" s="92"/>
      <c r="P445" s="236">
        <f>O445*H445</f>
        <v>0</v>
      </c>
      <c r="Q445" s="236">
        <v>0.0028300000000000001</v>
      </c>
      <c r="R445" s="236">
        <f>Q445*H445</f>
        <v>0.028299999999999999</v>
      </c>
      <c r="S445" s="236">
        <v>0</v>
      </c>
      <c r="T445" s="237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8" t="s">
        <v>320</v>
      </c>
      <c r="AT445" s="238" t="s">
        <v>137</v>
      </c>
      <c r="AU445" s="238" t="s">
        <v>90</v>
      </c>
      <c r="AY445" s="18" t="s">
        <v>134</v>
      </c>
      <c r="BE445" s="239">
        <f>IF(N445="základní",J445,0)</f>
        <v>0</v>
      </c>
      <c r="BF445" s="239">
        <f>IF(N445="snížená",J445,0)</f>
        <v>0</v>
      </c>
      <c r="BG445" s="239">
        <f>IF(N445="zákl. přenesená",J445,0)</f>
        <v>0</v>
      </c>
      <c r="BH445" s="239">
        <f>IF(N445="sníž. přenesená",J445,0)</f>
        <v>0</v>
      </c>
      <c r="BI445" s="239">
        <f>IF(N445="nulová",J445,0)</f>
        <v>0</v>
      </c>
      <c r="BJ445" s="18" t="s">
        <v>90</v>
      </c>
      <c r="BK445" s="239">
        <f>ROUND(I445*H445,2)</f>
        <v>0</v>
      </c>
      <c r="BL445" s="18" t="s">
        <v>320</v>
      </c>
      <c r="BM445" s="238" t="s">
        <v>991</v>
      </c>
    </row>
    <row r="446" s="13" customFormat="1">
      <c r="A446" s="13"/>
      <c r="B446" s="251"/>
      <c r="C446" s="252"/>
      <c r="D446" s="240" t="s">
        <v>236</v>
      </c>
      <c r="E446" s="253" t="s">
        <v>1</v>
      </c>
      <c r="F446" s="254" t="s">
        <v>894</v>
      </c>
      <c r="G446" s="252"/>
      <c r="H446" s="253" t="s">
        <v>1</v>
      </c>
      <c r="I446" s="255"/>
      <c r="J446" s="252"/>
      <c r="K446" s="252"/>
      <c r="L446" s="256"/>
      <c r="M446" s="257"/>
      <c r="N446" s="258"/>
      <c r="O446" s="258"/>
      <c r="P446" s="258"/>
      <c r="Q446" s="258"/>
      <c r="R446" s="258"/>
      <c r="S446" s="258"/>
      <c r="T446" s="259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60" t="s">
        <v>236</v>
      </c>
      <c r="AU446" s="260" t="s">
        <v>90</v>
      </c>
      <c r="AV446" s="13" t="s">
        <v>86</v>
      </c>
      <c r="AW446" s="13" t="s">
        <v>35</v>
      </c>
      <c r="AX446" s="13" t="s">
        <v>79</v>
      </c>
      <c r="AY446" s="260" t="s">
        <v>134</v>
      </c>
    </row>
    <row r="447" s="13" customFormat="1">
      <c r="A447" s="13"/>
      <c r="B447" s="251"/>
      <c r="C447" s="252"/>
      <c r="D447" s="240" t="s">
        <v>236</v>
      </c>
      <c r="E447" s="253" t="s">
        <v>1</v>
      </c>
      <c r="F447" s="254" t="s">
        <v>992</v>
      </c>
      <c r="G447" s="252"/>
      <c r="H447" s="253" t="s">
        <v>1</v>
      </c>
      <c r="I447" s="255"/>
      <c r="J447" s="252"/>
      <c r="K447" s="252"/>
      <c r="L447" s="256"/>
      <c r="M447" s="257"/>
      <c r="N447" s="258"/>
      <c r="O447" s="258"/>
      <c r="P447" s="258"/>
      <c r="Q447" s="258"/>
      <c r="R447" s="258"/>
      <c r="S447" s="258"/>
      <c r="T447" s="259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60" t="s">
        <v>236</v>
      </c>
      <c r="AU447" s="260" t="s">
        <v>90</v>
      </c>
      <c r="AV447" s="13" t="s">
        <v>86</v>
      </c>
      <c r="AW447" s="13" t="s">
        <v>35</v>
      </c>
      <c r="AX447" s="13" t="s">
        <v>79</v>
      </c>
      <c r="AY447" s="260" t="s">
        <v>134</v>
      </c>
    </row>
    <row r="448" s="14" customFormat="1">
      <c r="A448" s="14"/>
      <c r="B448" s="261"/>
      <c r="C448" s="262"/>
      <c r="D448" s="240" t="s">
        <v>236</v>
      </c>
      <c r="E448" s="263" t="s">
        <v>1</v>
      </c>
      <c r="F448" s="264" t="s">
        <v>993</v>
      </c>
      <c r="G448" s="262"/>
      <c r="H448" s="265">
        <v>10</v>
      </c>
      <c r="I448" s="266"/>
      <c r="J448" s="262"/>
      <c r="K448" s="262"/>
      <c r="L448" s="267"/>
      <c r="M448" s="268"/>
      <c r="N448" s="269"/>
      <c r="O448" s="269"/>
      <c r="P448" s="269"/>
      <c r="Q448" s="269"/>
      <c r="R448" s="269"/>
      <c r="S448" s="269"/>
      <c r="T448" s="270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71" t="s">
        <v>236</v>
      </c>
      <c r="AU448" s="271" t="s">
        <v>90</v>
      </c>
      <c r="AV448" s="14" t="s">
        <v>90</v>
      </c>
      <c r="AW448" s="14" t="s">
        <v>35</v>
      </c>
      <c r="AX448" s="14" t="s">
        <v>79</v>
      </c>
      <c r="AY448" s="271" t="s">
        <v>134</v>
      </c>
    </row>
    <row r="449" s="15" customFormat="1">
      <c r="A449" s="15"/>
      <c r="B449" s="272"/>
      <c r="C449" s="273"/>
      <c r="D449" s="240" t="s">
        <v>236</v>
      </c>
      <c r="E449" s="274" t="s">
        <v>1</v>
      </c>
      <c r="F449" s="275" t="s">
        <v>240</v>
      </c>
      <c r="G449" s="273"/>
      <c r="H449" s="276">
        <v>10</v>
      </c>
      <c r="I449" s="277"/>
      <c r="J449" s="273"/>
      <c r="K449" s="273"/>
      <c r="L449" s="278"/>
      <c r="M449" s="279"/>
      <c r="N449" s="280"/>
      <c r="O449" s="280"/>
      <c r="P449" s="280"/>
      <c r="Q449" s="280"/>
      <c r="R449" s="280"/>
      <c r="S449" s="280"/>
      <c r="T449" s="281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82" t="s">
        <v>236</v>
      </c>
      <c r="AU449" s="282" t="s">
        <v>90</v>
      </c>
      <c r="AV449" s="15" t="s">
        <v>133</v>
      </c>
      <c r="AW449" s="15" t="s">
        <v>35</v>
      </c>
      <c r="AX449" s="15" t="s">
        <v>86</v>
      </c>
      <c r="AY449" s="282" t="s">
        <v>134</v>
      </c>
    </row>
    <row r="450" s="2" customFormat="1" ht="16.5" customHeight="1">
      <c r="A450" s="39"/>
      <c r="B450" s="40"/>
      <c r="C450" s="227" t="s">
        <v>450</v>
      </c>
      <c r="D450" s="227" t="s">
        <v>137</v>
      </c>
      <c r="E450" s="228" t="s">
        <v>994</v>
      </c>
      <c r="F450" s="229" t="s">
        <v>995</v>
      </c>
      <c r="G450" s="230" t="s">
        <v>283</v>
      </c>
      <c r="H450" s="231">
        <v>13</v>
      </c>
      <c r="I450" s="232"/>
      <c r="J450" s="233">
        <f>ROUND(I450*H450,2)</f>
        <v>0</v>
      </c>
      <c r="K450" s="229" t="s">
        <v>1</v>
      </c>
      <c r="L450" s="45"/>
      <c r="M450" s="234" t="s">
        <v>1</v>
      </c>
      <c r="N450" s="235" t="s">
        <v>45</v>
      </c>
      <c r="O450" s="92"/>
      <c r="P450" s="236">
        <f>O450*H450</f>
        <v>0</v>
      </c>
      <c r="Q450" s="236">
        <v>8.0000000000000007E-05</v>
      </c>
      <c r="R450" s="236">
        <f>Q450*H450</f>
        <v>0.0010400000000000001</v>
      </c>
      <c r="S450" s="236">
        <v>0</v>
      </c>
      <c r="T450" s="237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38" t="s">
        <v>320</v>
      </c>
      <c r="AT450" s="238" t="s">
        <v>137</v>
      </c>
      <c r="AU450" s="238" t="s">
        <v>90</v>
      </c>
      <c r="AY450" s="18" t="s">
        <v>134</v>
      </c>
      <c r="BE450" s="239">
        <f>IF(N450="základní",J450,0)</f>
        <v>0</v>
      </c>
      <c r="BF450" s="239">
        <f>IF(N450="snížená",J450,0)</f>
        <v>0</v>
      </c>
      <c r="BG450" s="239">
        <f>IF(N450="zákl. přenesená",J450,0)</f>
        <v>0</v>
      </c>
      <c r="BH450" s="239">
        <f>IF(N450="sníž. přenesená",J450,0)</f>
        <v>0</v>
      </c>
      <c r="BI450" s="239">
        <f>IF(N450="nulová",J450,0)</f>
        <v>0</v>
      </c>
      <c r="BJ450" s="18" t="s">
        <v>90</v>
      </c>
      <c r="BK450" s="239">
        <f>ROUND(I450*H450,2)</f>
        <v>0</v>
      </c>
      <c r="BL450" s="18" t="s">
        <v>320</v>
      </c>
      <c r="BM450" s="238" t="s">
        <v>996</v>
      </c>
    </row>
    <row r="451" s="13" customFormat="1">
      <c r="A451" s="13"/>
      <c r="B451" s="251"/>
      <c r="C451" s="252"/>
      <c r="D451" s="240" t="s">
        <v>236</v>
      </c>
      <c r="E451" s="253" t="s">
        <v>1</v>
      </c>
      <c r="F451" s="254" t="s">
        <v>894</v>
      </c>
      <c r="G451" s="252"/>
      <c r="H451" s="253" t="s">
        <v>1</v>
      </c>
      <c r="I451" s="255"/>
      <c r="J451" s="252"/>
      <c r="K451" s="252"/>
      <c r="L451" s="256"/>
      <c r="M451" s="257"/>
      <c r="N451" s="258"/>
      <c r="O451" s="258"/>
      <c r="P451" s="258"/>
      <c r="Q451" s="258"/>
      <c r="R451" s="258"/>
      <c r="S451" s="258"/>
      <c r="T451" s="259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60" t="s">
        <v>236</v>
      </c>
      <c r="AU451" s="260" t="s">
        <v>90</v>
      </c>
      <c r="AV451" s="13" t="s">
        <v>86</v>
      </c>
      <c r="AW451" s="13" t="s">
        <v>35</v>
      </c>
      <c r="AX451" s="13" t="s">
        <v>79</v>
      </c>
      <c r="AY451" s="260" t="s">
        <v>134</v>
      </c>
    </row>
    <row r="452" s="13" customFormat="1">
      <c r="A452" s="13"/>
      <c r="B452" s="251"/>
      <c r="C452" s="252"/>
      <c r="D452" s="240" t="s">
        <v>236</v>
      </c>
      <c r="E452" s="253" t="s">
        <v>1</v>
      </c>
      <c r="F452" s="254" t="s">
        <v>992</v>
      </c>
      <c r="G452" s="252"/>
      <c r="H452" s="253" t="s">
        <v>1</v>
      </c>
      <c r="I452" s="255"/>
      <c r="J452" s="252"/>
      <c r="K452" s="252"/>
      <c r="L452" s="256"/>
      <c r="M452" s="257"/>
      <c r="N452" s="258"/>
      <c r="O452" s="258"/>
      <c r="P452" s="258"/>
      <c r="Q452" s="258"/>
      <c r="R452" s="258"/>
      <c r="S452" s="258"/>
      <c r="T452" s="259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60" t="s">
        <v>236</v>
      </c>
      <c r="AU452" s="260" t="s">
        <v>90</v>
      </c>
      <c r="AV452" s="13" t="s">
        <v>86</v>
      </c>
      <c r="AW452" s="13" t="s">
        <v>35</v>
      </c>
      <c r="AX452" s="13" t="s">
        <v>79</v>
      </c>
      <c r="AY452" s="260" t="s">
        <v>134</v>
      </c>
    </row>
    <row r="453" s="14" customFormat="1">
      <c r="A453" s="14"/>
      <c r="B453" s="261"/>
      <c r="C453" s="262"/>
      <c r="D453" s="240" t="s">
        <v>236</v>
      </c>
      <c r="E453" s="263" t="s">
        <v>1</v>
      </c>
      <c r="F453" s="264" t="s">
        <v>296</v>
      </c>
      <c r="G453" s="262"/>
      <c r="H453" s="265">
        <v>13</v>
      </c>
      <c r="I453" s="266"/>
      <c r="J453" s="262"/>
      <c r="K453" s="262"/>
      <c r="L453" s="267"/>
      <c r="M453" s="268"/>
      <c r="N453" s="269"/>
      <c r="O453" s="269"/>
      <c r="P453" s="269"/>
      <c r="Q453" s="269"/>
      <c r="R453" s="269"/>
      <c r="S453" s="269"/>
      <c r="T453" s="270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71" t="s">
        <v>236</v>
      </c>
      <c r="AU453" s="271" t="s">
        <v>90</v>
      </c>
      <c r="AV453" s="14" t="s">
        <v>90</v>
      </c>
      <c r="AW453" s="14" t="s">
        <v>35</v>
      </c>
      <c r="AX453" s="14" t="s">
        <v>79</v>
      </c>
      <c r="AY453" s="271" t="s">
        <v>134</v>
      </c>
    </row>
    <row r="454" s="15" customFormat="1">
      <c r="A454" s="15"/>
      <c r="B454" s="272"/>
      <c r="C454" s="273"/>
      <c r="D454" s="240" t="s">
        <v>236</v>
      </c>
      <c r="E454" s="274" t="s">
        <v>1</v>
      </c>
      <c r="F454" s="275" t="s">
        <v>240</v>
      </c>
      <c r="G454" s="273"/>
      <c r="H454" s="276">
        <v>13</v>
      </c>
      <c r="I454" s="277"/>
      <c r="J454" s="273"/>
      <c r="K454" s="273"/>
      <c r="L454" s="278"/>
      <c r="M454" s="279"/>
      <c r="N454" s="280"/>
      <c r="O454" s="280"/>
      <c r="P454" s="280"/>
      <c r="Q454" s="280"/>
      <c r="R454" s="280"/>
      <c r="S454" s="280"/>
      <c r="T454" s="281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82" t="s">
        <v>236</v>
      </c>
      <c r="AU454" s="282" t="s">
        <v>90</v>
      </c>
      <c r="AV454" s="15" t="s">
        <v>133</v>
      </c>
      <c r="AW454" s="15" t="s">
        <v>35</v>
      </c>
      <c r="AX454" s="15" t="s">
        <v>86</v>
      </c>
      <c r="AY454" s="282" t="s">
        <v>134</v>
      </c>
    </row>
    <row r="455" s="2" customFormat="1" ht="33" customHeight="1">
      <c r="A455" s="39"/>
      <c r="B455" s="40"/>
      <c r="C455" s="227" t="s">
        <v>677</v>
      </c>
      <c r="D455" s="227" t="s">
        <v>137</v>
      </c>
      <c r="E455" s="228" t="s">
        <v>997</v>
      </c>
      <c r="F455" s="229" t="s">
        <v>998</v>
      </c>
      <c r="G455" s="230" t="s">
        <v>220</v>
      </c>
      <c r="H455" s="231">
        <v>7.0800000000000001</v>
      </c>
      <c r="I455" s="232"/>
      <c r="J455" s="233">
        <f>ROUND(I455*H455,2)</f>
        <v>0</v>
      </c>
      <c r="K455" s="229" t="s">
        <v>221</v>
      </c>
      <c r="L455" s="45"/>
      <c r="M455" s="234" t="s">
        <v>1</v>
      </c>
      <c r="N455" s="235" t="s">
        <v>45</v>
      </c>
      <c r="O455" s="92"/>
      <c r="P455" s="236">
        <f>O455*H455</f>
        <v>0</v>
      </c>
      <c r="Q455" s="236">
        <v>0.0109</v>
      </c>
      <c r="R455" s="236">
        <f>Q455*H455</f>
        <v>0.077172000000000004</v>
      </c>
      <c r="S455" s="236">
        <v>0</v>
      </c>
      <c r="T455" s="237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8" t="s">
        <v>320</v>
      </c>
      <c r="AT455" s="238" t="s">
        <v>137</v>
      </c>
      <c r="AU455" s="238" t="s">
        <v>90</v>
      </c>
      <c r="AY455" s="18" t="s">
        <v>134</v>
      </c>
      <c r="BE455" s="239">
        <f>IF(N455="základní",J455,0)</f>
        <v>0</v>
      </c>
      <c r="BF455" s="239">
        <f>IF(N455="snížená",J455,0)</f>
        <v>0</v>
      </c>
      <c r="BG455" s="239">
        <f>IF(N455="zákl. přenesená",J455,0)</f>
        <v>0</v>
      </c>
      <c r="BH455" s="239">
        <f>IF(N455="sníž. přenesená",J455,0)</f>
        <v>0</v>
      </c>
      <c r="BI455" s="239">
        <f>IF(N455="nulová",J455,0)</f>
        <v>0</v>
      </c>
      <c r="BJ455" s="18" t="s">
        <v>90</v>
      </c>
      <c r="BK455" s="239">
        <f>ROUND(I455*H455,2)</f>
        <v>0</v>
      </c>
      <c r="BL455" s="18" t="s">
        <v>320</v>
      </c>
      <c r="BM455" s="238" t="s">
        <v>999</v>
      </c>
    </row>
    <row r="456" s="2" customFormat="1">
      <c r="A456" s="39"/>
      <c r="B456" s="40"/>
      <c r="C456" s="41"/>
      <c r="D456" s="240" t="s">
        <v>142</v>
      </c>
      <c r="E456" s="41"/>
      <c r="F456" s="241" t="s">
        <v>1000</v>
      </c>
      <c r="G456" s="41"/>
      <c r="H456" s="41"/>
      <c r="I456" s="242"/>
      <c r="J456" s="41"/>
      <c r="K456" s="41"/>
      <c r="L456" s="45"/>
      <c r="M456" s="243"/>
      <c r="N456" s="244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142</v>
      </c>
      <c r="AU456" s="18" t="s">
        <v>90</v>
      </c>
    </row>
    <row r="457" s="2" customFormat="1">
      <c r="A457" s="39"/>
      <c r="B457" s="40"/>
      <c r="C457" s="41"/>
      <c r="D457" s="249" t="s">
        <v>224</v>
      </c>
      <c r="E457" s="41"/>
      <c r="F457" s="250" t="s">
        <v>1001</v>
      </c>
      <c r="G457" s="41"/>
      <c r="H457" s="41"/>
      <c r="I457" s="242"/>
      <c r="J457" s="41"/>
      <c r="K457" s="41"/>
      <c r="L457" s="45"/>
      <c r="M457" s="243"/>
      <c r="N457" s="244"/>
      <c r="O457" s="92"/>
      <c r="P457" s="92"/>
      <c r="Q457" s="92"/>
      <c r="R457" s="92"/>
      <c r="S457" s="92"/>
      <c r="T457" s="93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224</v>
      </c>
      <c r="AU457" s="18" t="s">
        <v>90</v>
      </c>
    </row>
    <row r="458" s="13" customFormat="1">
      <c r="A458" s="13"/>
      <c r="B458" s="251"/>
      <c r="C458" s="252"/>
      <c r="D458" s="240" t="s">
        <v>236</v>
      </c>
      <c r="E458" s="253" t="s">
        <v>1</v>
      </c>
      <c r="F458" s="254" t="s">
        <v>684</v>
      </c>
      <c r="G458" s="252"/>
      <c r="H458" s="253" t="s">
        <v>1</v>
      </c>
      <c r="I458" s="255"/>
      <c r="J458" s="252"/>
      <c r="K458" s="252"/>
      <c r="L458" s="256"/>
      <c r="M458" s="257"/>
      <c r="N458" s="258"/>
      <c r="O458" s="258"/>
      <c r="P458" s="258"/>
      <c r="Q458" s="258"/>
      <c r="R458" s="258"/>
      <c r="S458" s="258"/>
      <c r="T458" s="259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60" t="s">
        <v>236</v>
      </c>
      <c r="AU458" s="260" t="s">
        <v>90</v>
      </c>
      <c r="AV458" s="13" t="s">
        <v>86</v>
      </c>
      <c r="AW458" s="13" t="s">
        <v>35</v>
      </c>
      <c r="AX458" s="13" t="s">
        <v>79</v>
      </c>
      <c r="AY458" s="260" t="s">
        <v>134</v>
      </c>
    </row>
    <row r="459" s="13" customFormat="1">
      <c r="A459" s="13"/>
      <c r="B459" s="251"/>
      <c r="C459" s="252"/>
      <c r="D459" s="240" t="s">
        <v>236</v>
      </c>
      <c r="E459" s="253" t="s">
        <v>1</v>
      </c>
      <c r="F459" s="254" t="s">
        <v>541</v>
      </c>
      <c r="G459" s="252"/>
      <c r="H459" s="253" t="s">
        <v>1</v>
      </c>
      <c r="I459" s="255"/>
      <c r="J459" s="252"/>
      <c r="K459" s="252"/>
      <c r="L459" s="256"/>
      <c r="M459" s="257"/>
      <c r="N459" s="258"/>
      <c r="O459" s="258"/>
      <c r="P459" s="258"/>
      <c r="Q459" s="258"/>
      <c r="R459" s="258"/>
      <c r="S459" s="258"/>
      <c r="T459" s="259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60" t="s">
        <v>236</v>
      </c>
      <c r="AU459" s="260" t="s">
        <v>90</v>
      </c>
      <c r="AV459" s="13" t="s">
        <v>86</v>
      </c>
      <c r="AW459" s="13" t="s">
        <v>35</v>
      </c>
      <c r="AX459" s="13" t="s">
        <v>79</v>
      </c>
      <c r="AY459" s="260" t="s">
        <v>134</v>
      </c>
    </row>
    <row r="460" s="14" customFormat="1">
      <c r="A460" s="14"/>
      <c r="B460" s="261"/>
      <c r="C460" s="262"/>
      <c r="D460" s="240" t="s">
        <v>236</v>
      </c>
      <c r="E460" s="263" t="s">
        <v>1</v>
      </c>
      <c r="F460" s="264" t="s">
        <v>570</v>
      </c>
      <c r="G460" s="262"/>
      <c r="H460" s="265">
        <v>7.0800000000000001</v>
      </c>
      <c r="I460" s="266"/>
      <c r="J460" s="262"/>
      <c r="K460" s="262"/>
      <c r="L460" s="267"/>
      <c r="M460" s="268"/>
      <c r="N460" s="269"/>
      <c r="O460" s="269"/>
      <c r="P460" s="269"/>
      <c r="Q460" s="269"/>
      <c r="R460" s="269"/>
      <c r="S460" s="269"/>
      <c r="T460" s="270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71" t="s">
        <v>236</v>
      </c>
      <c r="AU460" s="271" t="s">
        <v>90</v>
      </c>
      <c r="AV460" s="14" t="s">
        <v>90</v>
      </c>
      <c r="AW460" s="14" t="s">
        <v>35</v>
      </c>
      <c r="AX460" s="14" t="s">
        <v>79</v>
      </c>
      <c r="AY460" s="271" t="s">
        <v>134</v>
      </c>
    </row>
    <row r="461" s="15" customFormat="1">
      <c r="A461" s="15"/>
      <c r="B461" s="272"/>
      <c r="C461" s="273"/>
      <c r="D461" s="240" t="s">
        <v>236</v>
      </c>
      <c r="E461" s="274" t="s">
        <v>1</v>
      </c>
      <c r="F461" s="275" t="s">
        <v>240</v>
      </c>
      <c r="G461" s="273"/>
      <c r="H461" s="276">
        <v>7.0800000000000001</v>
      </c>
      <c r="I461" s="277"/>
      <c r="J461" s="273"/>
      <c r="K461" s="273"/>
      <c r="L461" s="278"/>
      <c r="M461" s="279"/>
      <c r="N461" s="280"/>
      <c r="O461" s="280"/>
      <c r="P461" s="280"/>
      <c r="Q461" s="280"/>
      <c r="R461" s="280"/>
      <c r="S461" s="280"/>
      <c r="T461" s="281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82" t="s">
        <v>236</v>
      </c>
      <c r="AU461" s="282" t="s">
        <v>90</v>
      </c>
      <c r="AV461" s="15" t="s">
        <v>133</v>
      </c>
      <c r="AW461" s="15" t="s">
        <v>35</v>
      </c>
      <c r="AX461" s="15" t="s">
        <v>86</v>
      </c>
      <c r="AY461" s="282" t="s">
        <v>134</v>
      </c>
    </row>
    <row r="462" s="2" customFormat="1" ht="37.8" customHeight="1">
      <c r="A462" s="39"/>
      <c r="B462" s="40"/>
      <c r="C462" s="227" t="s">
        <v>701</v>
      </c>
      <c r="D462" s="227" t="s">
        <v>137</v>
      </c>
      <c r="E462" s="228" t="s">
        <v>1002</v>
      </c>
      <c r="F462" s="229" t="s">
        <v>1003</v>
      </c>
      <c r="G462" s="230" t="s">
        <v>283</v>
      </c>
      <c r="H462" s="231">
        <v>1</v>
      </c>
      <c r="I462" s="232"/>
      <c r="J462" s="233">
        <f>ROUND(I462*H462,2)</f>
        <v>0</v>
      </c>
      <c r="K462" s="229" t="s">
        <v>221</v>
      </c>
      <c r="L462" s="45"/>
      <c r="M462" s="234" t="s">
        <v>1</v>
      </c>
      <c r="N462" s="235" t="s">
        <v>45</v>
      </c>
      <c r="O462" s="92"/>
      <c r="P462" s="236">
        <f>O462*H462</f>
        <v>0</v>
      </c>
      <c r="Q462" s="236">
        <v>0.00044999999999999999</v>
      </c>
      <c r="R462" s="236">
        <f>Q462*H462</f>
        <v>0.00044999999999999999</v>
      </c>
      <c r="S462" s="236">
        <v>0</v>
      </c>
      <c r="T462" s="237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8" t="s">
        <v>320</v>
      </c>
      <c r="AT462" s="238" t="s">
        <v>137</v>
      </c>
      <c r="AU462" s="238" t="s">
        <v>90</v>
      </c>
      <c r="AY462" s="18" t="s">
        <v>134</v>
      </c>
      <c r="BE462" s="239">
        <f>IF(N462="základní",J462,0)</f>
        <v>0</v>
      </c>
      <c r="BF462" s="239">
        <f>IF(N462="snížená",J462,0)</f>
        <v>0</v>
      </c>
      <c r="BG462" s="239">
        <f>IF(N462="zákl. přenesená",J462,0)</f>
        <v>0</v>
      </c>
      <c r="BH462" s="239">
        <f>IF(N462="sníž. přenesená",J462,0)</f>
        <v>0</v>
      </c>
      <c r="BI462" s="239">
        <f>IF(N462="nulová",J462,0)</f>
        <v>0</v>
      </c>
      <c r="BJ462" s="18" t="s">
        <v>90</v>
      </c>
      <c r="BK462" s="239">
        <f>ROUND(I462*H462,2)</f>
        <v>0</v>
      </c>
      <c r="BL462" s="18" t="s">
        <v>320</v>
      </c>
      <c r="BM462" s="238" t="s">
        <v>1004</v>
      </c>
    </row>
    <row r="463" s="2" customFormat="1">
      <c r="A463" s="39"/>
      <c r="B463" s="40"/>
      <c r="C463" s="41"/>
      <c r="D463" s="240" t="s">
        <v>142</v>
      </c>
      <c r="E463" s="41"/>
      <c r="F463" s="241" t="s">
        <v>1005</v>
      </c>
      <c r="G463" s="41"/>
      <c r="H463" s="41"/>
      <c r="I463" s="242"/>
      <c r="J463" s="41"/>
      <c r="K463" s="41"/>
      <c r="L463" s="45"/>
      <c r="M463" s="243"/>
      <c r="N463" s="244"/>
      <c r="O463" s="92"/>
      <c r="P463" s="92"/>
      <c r="Q463" s="92"/>
      <c r="R463" s="92"/>
      <c r="S463" s="92"/>
      <c r="T463" s="93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8" t="s">
        <v>142</v>
      </c>
      <c r="AU463" s="18" t="s">
        <v>90</v>
      </c>
    </row>
    <row r="464" s="2" customFormat="1">
      <c r="A464" s="39"/>
      <c r="B464" s="40"/>
      <c r="C464" s="41"/>
      <c r="D464" s="249" t="s">
        <v>224</v>
      </c>
      <c r="E464" s="41"/>
      <c r="F464" s="250" t="s">
        <v>1006</v>
      </c>
      <c r="G464" s="41"/>
      <c r="H464" s="41"/>
      <c r="I464" s="242"/>
      <c r="J464" s="41"/>
      <c r="K464" s="41"/>
      <c r="L464" s="45"/>
      <c r="M464" s="243"/>
      <c r="N464" s="244"/>
      <c r="O464" s="92"/>
      <c r="P464" s="92"/>
      <c r="Q464" s="92"/>
      <c r="R464" s="92"/>
      <c r="S464" s="92"/>
      <c r="T464" s="93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8" t="s">
        <v>224</v>
      </c>
      <c r="AU464" s="18" t="s">
        <v>90</v>
      </c>
    </row>
    <row r="465" s="13" customFormat="1">
      <c r="A465" s="13"/>
      <c r="B465" s="251"/>
      <c r="C465" s="252"/>
      <c r="D465" s="240" t="s">
        <v>236</v>
      </c>
      <c r="E465" s="253" t="s">
        <v>1</v>
      </c>
      <c r="F465" s="254" t="s">
        <v>1007</v>
      </c>
      <c r="G465" s="252"/>
      <c r="H465" s="253" t="s">
        <v>1</v>
      </c>
      <c r="I465" s="255"/>
      <c r="J465" s="252"/>
      <c r="K465" s="252"/>
      <c r="L465" s="256"/>
      <c r="M465" s="257"/>
      <c r="N465" s="258"/>
      <c r="O465" s="258"/>
      <c r="P465" s="258"/>
      <c r="Q465" s="258"/>
      <c r="R465" s="258"/>
      <c r="S465" s="258"/>
      <c r="T465" s="259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60" t="s">
        <v>236</v>
      </c>
      <c r="AU465" s="260" t="s">
        <v>90</v>
      </c>
      <c r="AV465" s="13" t="s">
        <v>86</v>
      </c>
      <c r="AW465" s="13" t="s">
        <v>35</v>
      </c>
      <c r="AX465" s="13" t="s">
        <v>79</v>
      </c>
      <c r="AY465" s="260" t="s">
        <v>134</v>
      </c>
    </row>
    <row r="466" s="14" customFormat="1">
      <c r="A466" s="14"/>
      <c r="B466" s="261"/>
      <c r="C466" s="262"/>
      <c r="D466" s="240" t="s">
        <v>236</v>
      </c>
      <c r="E466" s="263" t="s">
        <v>1</v>
      </c>
      <c r="F466" s="264" t="s">
        <v>86</v>
      </c>
      <c r="G466" s="262"/>
      <c r="H466" s="265">
        <v>1</v>
      </c>
      <c r="I466" s="266"/>
      <c r="J466" s="262"/>
      <c r="K466" s="262"/>
      <c r="L466" s="267"/>
      <c r="M466" s="268"/>
      <c r="N466" s="269"/>
      <c r="O466" s="269"/>
      <c r="P466" s="269"/>
      <c r="Q466" s="269"/>
      <c r="R466" s="269"/>
      <c r="S466" s="269"/>
      <c r="T466" s="270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71" t="s">
        <v>236</v>
      </c>
      <c r="AU466" s="271" t="s">
        <v>90</v>
      </c>
      <c r="AV466" s="14" t="s">
        <v>90</v>
      </c>
      <c r="AW466" s="14" t="s">
        <v>35</v>
      </c>
      <c r="AX466" s="14" t="s">
        <v>79</v>
      </c>
      <c r="AY466" s="271" t="s">
        <v>134</v>
      </c>
    </row>
    <row r="467" s="15" customFormat="1">
      <c r="A467" s="15"/>
      <c r="B467" s="272"/>
      <c r="C467" s="273"/>
      <c r="D467" s="240" t="s">
        <v>236</v>
      </c>
      <c r="E467" s="274" t="s">
        <v>1</v>
      </c>
      <c r="F467" s="275" t="s">
        <v>240</v>
      </c>
      <c r="G467" s="273"/>
      <c r="H467" s="276">
        <v>1</v>
      </c>
      <c r="I467" s="277"/>
      <c r="J467" s="273"/>
      <c r="K467" s="273"/>
      <c r="L467" s="278"/>
      <c r="M467" s="279"/>
      <c r="N467" s="280"/>
      <c r="O467" s="280"/>
      <c r="P467" s="280"/>
      <c r="Q467" s="280"/>
      <c r="R467" s="280"/>
      <c r="S467" s="280"/>
      <c r="T467" s="281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82" t="s">
        <v>236</v>
      </c>
      <c r="AU467" s="282" t="s">
        <v>90</v>
      </c>
      <c r="AV467" s="15" t="s">
        <v>133</v>
      </c>
      <c r="AW467" s="15" t="s">
        <v>35</v>
      </c>
      <c r="AX467" s="15" t="s">
        <v>86</v>
      </c>
      <c r="AY467" s="282" t="s">
        <v>134</v>
      </c>
    </row>
    <row r="468" s="2" customFormat="1" ht="37.8" customHeight="1">
      <c r="A468" s="39"/>
      <c r="B468" s="40"/>
      <c r="C468" s="227" t="s">
        <v>1008</v>
      </c>
      <c r="D468" s="227" t="s">
        <v>137</v>
      </c>
      <c r="E468" s="228" t="s">
        <v>1009</v>
      </c>
      <c r="F468" s="229" t="s">
        <v>1010</v>
      </c>
      <c r="G468" s="230" t="s">
        <v>283</v>
      </c>
      <c r="H468" s="231">
        <v>2</v>
      </c>
      <c r="I468" s="232"/>
      <c r="J468" s="233">
        <f>ROUND(I468*H468,2)</f>
        <v>0</v>
      </c>
      <c r="K468" s="229" t="s">
        <v>221</v>
      </c>
      <c r="L468" s="45"/>
      <c r="M468" s="234" t="s">
        <v>1</v>
      </c>
      <c r="N468" s="235" t="s">
        <v>45</v>
      </c>
      <c r="O468" s="92"/>
      <c r="P468" s="236">
        <f>O468*H468</f>
        <v>0</v>
      </c>
      <c r="Q468" s="236">
        <v>0.00044999999999999999</v>
      </c>
      <c r="R468" s="236">
        <f>Q468*H468</f>
        <v>0.00089999999999999998</v>
      </c>
      <c r="S468" s="236">
        <v>0</v>
      </c>
      <c r="T468" s="237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38" t="s">
        <v>320</v>
      </c>
      <c r="AT468" s="238" t="s">
        <v>137</v>
      </c>
      <c r="AU468" s="238" t="s">
        <v>90</v>
      </c>
      <c r="AY468" s="18" t="s">
        <v>134</v>
      </c>
      <c r="BE468" s="239">
        <f>IF(N468="základní",J468,0)</f>
        <v>0</v>
      </c>
      <c r="BF468" s="239">
        <f>IF(N468="snížená",J468,0)</f>
        <v>0</v>
      </c>
      <c r="BG468" s="239">
        <f>IF(N468="zákl. přenesená",J468,0)</f>
        <v>0</v>
      </c>
      <c r="BH468" s="239">
        <f>IF(N468="sníž. přenesená",J468,0)</f>
        <v>0</v>
      </c>
      <c r="BI468" s="239">
        <f>IF(N468="nulová",J468,0)</f>
        <v>0</v>
      </c>
      <c r="BJ468" s="18" t="s">
        <v>90</v>
      </c>
      <c r="BK468" s="239">
        <f>ROUND(I468*H468,2)</f>
        <v>0</v>
      </c>
      <c r="BL468" s="18" t="s">
        <v>320</v>
      </c>
      <c r="BM468" s="238" t="s">
        <v>1011</v>
      </c>
    </row>
    <row r="469" s="2" customFormat="1">
      <c r="A469" s="39"/>
      <c r="B469" s="40"/>
      <c r="C469" s="41"/>
      <c r="D469" s="240" t="s">
        <v>142</v>
      </c>
      <c r="E469" s="41"/>
      <c r="F469" s="241" t="s">
        <v>1012</v>
      </c>
      <c r="G469" s="41"/>
      <c r="H469" s="41"/>
      <c r="I469" s="242"/>
      <c r="J469" s="41"/>
      <c r="K469" s="41"/>
      <c r="L469" s="45"/>
      <c r="M469" s="243"/>
      <c r="N469" s="244"/>
      <c r="O469" s="92"/>
      <c r="P469" s="92"/>
      <c r="Q469" s="92"/>
      <c r="R469" s="92"/>
      <c r="S469" s="92"/>
      <c r="T469" s="93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142</v>
      </c>
      <c r="AU469" s="18" t="s">
        <v>90</v>
      </c>
    </row>
    <row r="470" s="2" customFormat="1">
      <c r="A470" s="39"/>
      <c r="B470" s="40"/>
      <c r="C470" s="41"/>
      <c r="D470" s="249" t="s">
        <v>224</v>
      </c>
      <c r="E470" s="41"/>
      <c r="F470" s="250" t="s">
        <v>1013</v>
      </c>
      <c r="G470" s="41"/>
      <c r="H470" s="41"/>
      <c r="I470" s="242"/>
      <c r="J470" s="41"/>
      <c r="K470" s="41"/>
      <c r="L470" s="45"/>
      <c r="M470" s="243"/>
      <c r="N470" s="244"/>
      <c r="O470" s="92"/>
      <c r="P470" s="92"/>
      <c r="Q470" s="92"/>
      <c r="R470" s="92"/>
      <c r="S470" s="92"/>
      <c r="T470" s="93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224</v>
      </c>
      <c r="AU470" s="18" t="s">
        <v>90</v>
      </c>
    </row>
    <row r="471" s="13" customFormat="1">
      <c r="A471" s="13"/>
      <c r="B471" s="251"/>
      <c r="C471" s="252"/>
      <c r="D471" s="240" t="s">
        <v>236</v>
      </c>
      <c r="E471" s="253" t="s">
        <v>1</v>
      </c>
      <c r="F471" s="254" t="s">
        <v>894</v>
      </c>
      <c r="G471" s="252"/>
      <c r="H471" s="253" t="s">
        <v>1</v>
      </c>
      <c r="I471" s="255"/>
      <c r="J471" s="252"/>
      <c r="K471" s="252"/>
      <c r="L471" s="256"/>
      <c r="M471" s="257"/>
      <c r="N471" s="258"/>
      <c r="O471" s="258"/>
      <c r="P471" s="258"/>
      <c r="Q471" s="258"/>
      <c r="R471" s="258"/>
      <c r="S471" s="258"/>
      <c r="T471" s="259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60" t="s">
        <v>236</v>
      </c>
      <c r="AU471" s="260" t="s">
        <v>90</v>
      </c>
      <c r="AV471" s="13" t="s">
        <v>86</v>
      </c>
      <c r="AW471" s="13" t="s">
        <v>35</v>
      </c>
      <c r="AX471" s="13" t="s">
        <v>79</v>
      </c>
      <c r="AY471" s="260" t="s">
        <v>134</v>
      </c>
    </row>
    <row r="472" s="13" customFormat="1">
      <c r="A472" s="13"/>
      <c r="B472" s="251"/>
      <c r="C472" s="252"/>
      <c r="D472" s="240" t="s">
        <v>236</v>
      </c>
      <c r="E472" s="253" t="s">
        <v>1</v>
      </c>
      <c r="F472" s="254" t="s">
        <v>1014</v>
      </c>
      <c r="G472" s="252"/>
      <c r="H472" s="253" t="s">
        <v>1</v>
      </c>
      <c r="I472" s="255"/>
      <c r="J472" s="252"/>
      <c r="K472" s="252"/>
      <c r="L472" s="256"/>
      <c r="M472" s="257"/>
      <c r="N472" s="258"/>
      <c r="O472" s="258"/>
      <c r="P472" s="258"/>
      <c r="Q472" s="258"/>
      <c r="R472" s="258"/>
      <c r="S472" s="258"/>
      <c r="T472" s="259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60" t="s">
        <v>236</v>
      </c>
      <c r="AU472" s="260" t="s">
        <v>90</v>
      </c>
      <c r="AV472" s="13" t="s">
        <v>86</v>
      </c>
      <c r="AW472" s="13" t="s">
        <v>35</v>
      </c>
      <c r="AX472" s="13" t="s">
        <v>79</v>
      </c>
      <c r="AY472" s="260" t="s">
        <v>134</v>
      </c>
    </row>
    <row r="473" s="14" customFormat="1">
      <c r="A473" s="14"/>
      <c r="B473" s="261"/>
      <c r="C473" s="262"/>
      <c r="D473" s="240" t="s">
        <v>236</v>
      </c>
      <c r="E473" s="263" t="s">
        <v>1</v>
      </c>
      <c r="F473" s="264" t="s">
        <v>90</v>
      </c>
      <c r="G473" s="262"/>
      <c r="H473" s="265">
        <v>2</v>
      </c>
      <c r="I473" s="266"/>
      <c r="J473" s="262"/>
      <c r="K473" s="262"/>
      <c r="L473" s="267"/>
      <c r="M473" s="268"/>
      <c r="N473" s="269"/>
      <c r="O473" s="269"/>
      <c r="P473" s="269"/>
      <c r="Q473" s="269"/>
      <c r="R473" s="269"/>
      <c r="S473" s="269"/>
      <c r="T473" s="270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71" t="s">
        <v>236</v>
      </c>
      <c r="AU473" s="271" t="s">
        <v>90</v>
      </c>
      <c r="AV473" s="14" t="s">
        <v>90</v>
      </c>
      <c r="AW473" s="14" t="s">
        <v>35</v>
      </c>
      <c r="AX473" s="14" t="s">
        <v>79</v>
      </c>
      <c r="AY473" s="271" t="s">
        <v>134</v>
      </c>
    </row>
    <row r="474" s="15" customFormat="1">
      <c r="A474" s="15"/>
      <c r="B474" s="272"/>
      <c r="C474" s="273"/>
      <c r="D474" s="240" t="s">
        <v>236</v>
      </c>
      <c r="E474" s="274" t="s">
        <v>1</v>
      </c>
      <c r="F474" s="275" t="s">
        <v>240</v>
      </c>
      <c r="G474" s="273"/>
      <c r="H474" s="276">
        <v>2</v>
      </c>
      <c r="I474" s="277"/>
      <c r="J474" s="273"/>
      <c r="K474" s="273"/>
      <c r="L474" s="278"/>
      <c r="M474" s="279"/>
      <c r="N474" s="280"/>
      <c r="O474" s="280"/>
      <c r="P474" s="280"/>
      <c r="Q474" s="280"/>
      <c r="R474" s="280"/>
      <c r="S474" s="280"/>
      <c r="T474" s="281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82" t="s">
        <v>236</v>
      </c>
      <c r="AU474" s="282" t="s">
        <v>90</v>
      </c>
      <c r="AV474" s="15" t="s">
        <v>133</v>
      </c>
      <c r="AW474" s="15" t="s">
        <v>35</v>
      </c>
      <c r="AX474" s="15" t="s">
        <v>86</v>
      </c>
      <c r="AY474" s="282" t="s">
        <v>134</v>
      </c>
    </row>
    <row r="475" s="2" customFormat="1" ht="24.15" customHeight="1">
      <c r="A475" s="39"/>
      <c r="B475" s="40"/>
      <c r="C475" s="227" t="s">
        <v>1015</v>
      </c>
      <c r="D475" s="227" t="s">
        <v>137</v>
      </c>
      <c r="E475" s="228" t="s">
        <v>1016</v>
      </c>
      <c r="F475" s="229" t="s">
        <v>1017</v>
      </c>
      <c r="G475" s="230" t="s">
        <v>270</v>
      </c>
      <c r="H475" s="231">
        <v>31.5</v>
      </c>
      <c r="I475" s="232"/>
      <c r="J475" s="233">
        <f>ROUND(I475*H475,2)</f>
        <v>0</v>
      </c>
      <c r="K475" s="229" t="s">
        <v>221</v>
      </c>
      <c r="L475" s="45"/>
      <c r="M475" s="234" t="s">
        <v>1</v>
      </c>
      <c r="N475" s="235" t="s">
        <v>45</v>
      </c>
      <c r="O475" s="92"/>
      <c r="P475" s="236">
        <f>O475*H475</f>
        <v>0</v>
      </c>
      <c r="Q475" s="236">
        <v>0.0035999999999999999</v>
      </c>
      <c r="R475" s="236">
        <f>Q475*H475</f>
        <v>0.1134</v>
      </c>
      <c r="S475" s="236">
        <v>0</v>
      </c>
      <c r="T475" s="237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8" t="s">
        <v>320</v>
      </c>
      <c r="AT475" s="238" t="s">
        <v>137</v>
      </c>
      <c r="AU475" s="238" t="s">
        <v>90</v>
      </c>
      <c r="AY475" s="18" t="s">
        <v>134</v>
      </c>
      <c r="BE475" s="239">
        <f>IF(N475="základní",J475,0)</f>
        <v>0</v>
      </c>
      <c r="BF475" s="239">
        <f>IF(N475="snížená",J475,0)</f>
        <v>0</v>
      </c>
      <c r="BG475" s="239">
        <f>IF(N475="zákl. přenesená",J475,0)</f>
        <v>0</v>
      </c>
      <c r="BH475" s="239">
        <f>IF(N475="sníž. přenesená",J475,0)</f>
        <v>0</v>
      </c>
      <c r="BI475" s="239">
        <f>IF(N475="nulová",J475,0)</f>
        <v>0</v>
      </c>
      <c r="BJ475" s="18" t="s">
        <v>90</v>
      </c>
      <c r="BK475" s="239">
        <f>ROUND(I475*H475,2)</f>
        <v>0</v>
      </c>
      <c r="BL475" s="18" t="s">
        <v>320</v>
      </c>
      <c r="BM475" s="238" t="s">
        <v>1018</v>
      </c>
    </row>
    <row r="476" s="2" customFormat="1">
      <c r="A476" s="39"/>
      <c r="B476" s="40"/>
      <c r="C476" s="41"/>
      <c r="D476" s="240" t="s">
        <v>142</v>
      </c>
      <c r="E476" s="41"/>
      <c r="F476" s="241" t="s">
        <v>1019</v>
      </c>
      <c r="G476" s="41"/>
      <c r="H476" s="41"/>
      <c r="I476" s="242"/>
      <c r="J476" s="41"/>
      <c r="K476" s="41"/>
      <c r="L476" s="45"/>
      <c r="M476" s="243"/>
      <c r="N476" s="244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142</v>
      </c>
      <c r="AU476" s="18" t="s">
        <v>90</v>
      </c>
    </row>
    <row r="477" s="2" customFormat="1">
      <c r="A477" s="39"/>
      <c r="B477" s="40"/>
      <c r="C477" s="41"/>
      <c r="D477" s="249" t="s">
        <v>224</v>
      </c>
      <c r="E477" s="41"/>
      <c r="F477" s="250" t="s">
        <v>1020</v>
      </c>
      <c r="G477" s="41"/>
      <c r="H477" s="41"/>
      <c r="I477" s="242"/>
      <c r="J477" s="41"/>
      <c r="K477" s="41"/>
      <c r="L477" s="45"/>
      <c r="M477" s="243"/>
      <c r="N477" s="244"/>
      <c r="O477" s="92"/>
      <c r="P477" s="92"/>
      <c r="Q477" s="92"/>
      <c r="R477" s="92"/>
      <c r="S477" s="92"/>
      <c r="T477" s="93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T477" s="18" t="s">
        <v>224</v>
      </c>
      <c r="AU477" s="18" t="s">
        <v>90</v>
      </c>
    </row>
    <row r="478" s="13" customFormat="1">
      <c r="A478" s="13"/>
      <c r="B478" s="251"/>
      <c r="C478" s="252"/>
      <c r="D478" s="240" t="s">
        <v>236</v>
      </c>
      <c r="E478" s="253" t="s">
        <v>1</v>
      </c>
      <c r="F478" s="254" t="s">
        <v>894</v>
      </c>
      <c r="G478" s="252"/>
      <c r="H478" s="253" t="s">
        <v>1</v>
      </c>
      <c r="I478" s="255"/>
      <c r="J478" s="252"/>
      <c r="K478" s="252"/>
      <c r="L478" s="256"/>
      <c r="M478" s="257"/>
      <c r="N478" s="258"/>
      <c r="O478" s="258"/>
      <c r="P478" s="258"/>
      <c r="Q478" s="258"/>
      <c r="R478" s="258"/>
      <c r="S478" s="258"/>
      <c r="T478" s="259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60" t="s">
        <v>236</v>
      </c>
      <c r="AU478" s="260" t="s">
        <v>90</v>
      </c>
      <c r="AV478" s="13" t="s">
        <v>86</v>
      </c>
      <c r="AW478" s="13" t="s">
        <v>35</v>
      </c>
      <c r="AX478" s="13" t="s">
        <v>79</v>
      </c>
      <c r="AY478" s="260" t="s">
        <v>134</v>
      </c>
    </row>
    <row r="479" s="13" customFormat="1">
      <c r="A479" s="13"/>
      <c r="B479" s="251"/>
      <c r="C479" s="252"/>
      <c r="D479" s="240" t="s">
        <v>236</v>
      </c>
      <c r="E479" s="253" t="s">
        <v>1</v>
      </c>
      <c r="F479" s="254" t="s">
        <v>1021</v>
      </c>
      <c r="G479" s="252"/>
      <c r="H479" s="253" t="s">
        <v>1</v>
      </c>
      <c r="I479" s="255"/>
      <c r="J479" s="252"/>
      <c r="K479" s="252"/>
      <c r="L479" s="256"/>
      <c r="M479" s="257"/>
      <c r="N479" s="258"/>
      <c r="O479" s="258"/>
      <c r="P479" s="258"/>
      <c r="Q479" s="258"/>
      <c r="R479" s="258"/>
      <c r="S479" s="258"/>
      <c r="T479" s="259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60" t="s">
        <v>236</v>
      </c>
      <c r="AU479" s="260" t="s">
        <v>90</v>
      </c>
      <c r="AV479" s="13" t="s">
        <v>86</v>
      </c>
      <c r="AW479" s="13" t="s">
        <v>35</v>
      </c>
      <c r="AX479" s="13" t="s">
        <v>79</v>
      </c>
      <c r="AY479" s="260" t="s">
        <v>134</v>
      </c>
    </row>
    <row r="480" s="14" customFormat="1">
      <c r="A480" s="14"/>
      <c r="B480" s="261"/>
      <c r="C480" s="262"/>
      <c r="D480" s="240" t="s">
        <v>236</v>
      </c>
      <c r="E480" s="263" t="s">
        <v>1</v>
      </c>
      <c r="F480" s="264" t="s">
        <v>1022</v>
      </c>
      <c r="G480" s="262"/>
      <c r="H480" s="265">
        <v>31.5</v>
      </c>
      <c r="I480" s="266"/>
      <c r="J480" s="262"/>
      <c r="K480" s="262"/>
      <c r="L480" s="267"/>
      <c r="M480" s="268"/>
      <c r="N480" s="269"/>
      <c r="O480" s="269"/>
      <c r="P480" s="269"/>
      <c r="Q480" s="269"/>
      <c r="R480" s="269"/>
      <c r="S480" s="269"/>
      <c r="T480" s="270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71" t="s">
        <v>236</v>
      </c>
      <c r="AU480" s="271" t="s">
        <v>90</v>
      </c>
      <c r="AV480" s="14" t="s">
        <v>90</v>
      </c>
      <c r="AW480" s="14" t="s">
        <v>35</v>
      </c>
      <c r="AX480" s="14" t="s">
        <v>79</v>
      </c>
      <c r="AY480" s="271" t="s">
        <v>134</v>
      </c>
    </row>
    <row r="481" s="15" customFormat="1">
      <c r="A481" s="15"/>
      <c r="B481" s="272"/>
      <c r="C481" s="273"/>
      <c r="D481" s="240" t="s">
        <v>236</v>
      </c>
      <c r="E481" s="274" t="s">
        <v>1</v>
      </c>
      <c r="F481" s="275" t="s">
        <v>240</v>
      </c>
      <c r="G481" s="273"/>
      <c r="H481" s="276">
        <v>31.5</v>
      </c>
      <c r="I481" s="277"/>
      <c r="J481" s="273"/>
      <c r="K481" s="273"/>
      <c r="L481" s="278"/>
      <c r="M481" s="279"/>
      <c r="N481" s="280"/>
      <c r="O481" s="280"/>
      <c r="P481" s="280"/>
      <c r="Q481" s="280"/>
      <c r="R481" s="280"/>
      <c r="S481" s="280"/>
      <c r="T481" s="281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82" t="s">
        <v>236</v>
      </c>
      <c r="AU481" s="282" t="s">
        <v>90</v>
      </c>
      <c r="AV481" s="15" t="s">
        <v>133</v>
      </c>
      <c r="AW481" s="15" t="s">
        <v>35</v>
      </c>
      <c r="AX481" s="15" t="s">
        <v>86</v>
      </c>
      <c r="AY481" s="282" t="s">
        <v>134</v>
      </c>
    </row>
    <row r="482" s="2" customFormat="1" ht="24.15" customHeight="1">
      <c r="A482" s="39"/>
      <c r="B482" s="40"/>
      <c r="C482" s="227" t="s">
        <v>1023</v>
      </c>
      <c r="D482" s="227" t="s">
        <v>137</v>
      </c>
      <c r="E482" s="228" t="s">
        <v>1024</v>
      </c>
      <c r="F482" s="229" t="s">
        <v>1025</v>
      </c>
      <c r="G482" s="230" t="s">
        <v>283</v>
      </c>
      <c r="H482" s="231">
        <v>4</v>
      </c>
      <c r="I482" s="232"/>
      <c r="J482" s="233">
        <f>ROUND(I482*H482,2)</f>
        <v>0</v>
      </c>
      <c r="K482" s="229" t="s">
        <v>221</v>
      </c>
      <c r="L482" s="45"/>
      <c r="M482" s="234" t="s">
        <v>1</v>
      </c>
      <c r="N482" s="235" t="s">
        <v>45</v>
      </c>
      <c r="O482" s="92"/>
      <c r="P482" s="236">
        <f>O482*H482</f>
        <v>0</v>
      </c>
      <c r="Q482" s="236">
        <v>0.00044000000000000002</v>
      </c>
      <c r="R482" s="236">
        <f>Q482*H482</f>
        <v>0.0017600000000000001</v>
      </c>
      <c r="S482" s="236">
        <v>0</v>
      </c>
      <c r="T482" s="237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8" t="s">
        <v>320</v>
      </c>
      <c r="AT482" s="238" t="s">
        <v>137</v>
      </c>
      <c r="AU482" s="238" t="s">
        <v>90</v>
      </c>
      <c r="AY482" s="18" t="s">
        <v>134</v>
      </c>
      <c r="BE482" s="239">
        <f>IF(N482="základní",J482,0)</f>
        <v>0</v>
      </c>
      <c r="BF482" s="239">
        <f>IF(N482="snížená",J482,0)</f>
        <v>0</v>
      </c>
      <c r="BG482" s="239">
        <f>IF(N482="zákl. přenesená",J482,0)</f>
        <v>0</v>
      </c>
      <c r="BH482" s="239">
        <f>IF(N482="sníž. přenesená",J482,0)</f>
        <v>0</v>
      </c>
      <c r="BI482" s="239">
        <f>IF(N482="nulová",J482,0)</f>
        <v>0</v>
      </c>
      <c r="BJ482" s="18" t="s">
        <v>90</v>
      </c>
      <c r="BK482" s="239">
        <f>ROUND(I482*H482,2)</f>
        <v>0</v>
      </c>
      <c r="BL482" s="18" t="s">
        <v>320</v>
      </c>
      <c r="BM482" s="238" t="s">
        <v>1026</v>
      </c>
    </row>
    <row r="483" s="2" customFormat="1">
      <c r="A483" s="39"/>
      <c r="B483" s="40"/>
      <c r="C483" s="41"/>
      <c r="D483" s="240" t="s">
        <v>142</v>
      </c>
      <c r="E483" s="41"/>
      <c r="F483" s="241" t="s">
        <v>1027</v>
      </c>
      <c r="G483" s="41"/>
      <c r="H483" s="41"/>
      <c r="I483" s="242"/>
      <c r="J483" s="41"/>
      <c r="K483" s="41"/>
      <c r="L483" s="45"/>
      <c r="M483" s="243"/>
      <c r="N483" s="244"/>
      <c r="O483" s="92"/>
      <c r="P483" s="92"/>
      <c r="Q483" s="92"/>
      <c r="R483" s="92"/>
      <c r="S483" s="92"/>
      <c r="T483" s="93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142</v>
      </c>
      <c r="AU483" s="18" t="s">
        <v>90</v>
      </c>
    </row>
    <row r="484" s="2" customFormat="1">
      <c r="A484" s="39"/>
      <c r="B484" s="40"/>
      <c r="C484" s="41"/>
      <c r="D484" s="249" t="s">
        <v>224</v>
      </c>
      <c r="E484" s="41"/>
      <c r="F484" s="250" t="s">
        <v>1028</v>
      </c>
      <c r="G484" s="41"/>
      <c r="H484" s="41"/>
      <c r="I484" s="242"/>
      <c r="J484" s="41"/>
      <c r="K484" s="41"/>
      <c r="L484" s="45"/>
      <c r="M484" s="243"/>
      <c r="N484" s="244"/>
      <c r="O484" s="92"/>
      <c r="P484" s="92"/>
      <c r="Q484" s="92"/>
      <c r="R484" s="92"/>
      <c r="S484" s="92"/>
      <c r="T484" s="93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224</v>
      </c>
      <c r="AU484" s="18" t="s">
        <v>90</v>
      </c>
    </row>
    <row r="485" s="2" customFormat="1" ht="24.15" customHeight="1">
      <c r="A485" s="39"/>
      <c r="B485" s="40"/>
      <c r="C485" s="227" t="s">
        <v>1029</v>
      </c>
      <c r="D485" s="227" t="s">
        <v>137</v>
      </c>
      <c r="E485" s="228" t="s">
        <v>1030</v>
      </c>
      <c r="F485" s="229" t="s">
        <v>1031</v>
      </c>
      <c r="G485" s="230" t="s">
        <v>270</v>
      </c>
      <c r="H485" s="231">
        <v>24</v>
      </c>
      <c r="I485" s="232"/>
      <c r="J485" s="233">
        <f>ROUND(I485*H485,2)</f>
        <v>0</v>
      </c>
      <c r="K485" s="229" t="s">
        <v>221</v>
      </c>
      <c r="L485" s="45"/>
      <c r="M485" s="234" t="s">
        <v>1</v>
      </c>
      <c r="N485" s="235" t="s">
        <v>45</v>
      </c>
      <c r="O485" s="92"/>
      <c r="P485" s="236">
        <f>O485*H485</f>
        <v>0</v>
      </c>
      <c r="Q485" s="236">
        <v>0.0020600000000000002</v>
      </c>
      <c r="R485" s="236">
        <f>Q485*H485</f>
        <v>0.049440000000000005</v>
      </c>
      <c r="S485" s="236">
        <v>0</v>
      </c>
      <c r="T485" s="237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8" t="s">
        <v>320</v>
      </c>
      <c r="AT485" s="238" t="s">
        <v>137</v>
      </c>
      <c r="AU485" s="238" t="s">
        <v>90</v>
      </c>
      <c r="AY485" s="18" t="s">
        <v>134</v>
      </c>
      <c r="BE485" s="239">
        <f>IF(N485="základní",J485,0)</f>
        <v>0</v>
      </c>
      <c r="BF485" s="239">
        <f>IF(N485="snížená",J485,0)</f>
        <v>0</v>
      </c>
      <c r="BG485" s="239">
        <f>IF(N485="zákl. přenesená",J485,0)</f>
        <v>0</v>
      </c>
      <c r="BH485" s="239">
        <f>IF(N485="sníž. přenesená",J485,0)</f>
        <v>0</v>
      </c>
      <c r="BI485" s="239">
        <f>IF(N485="nulová",J485,0)</f>
        <v>0</v>
      </c>
      <c r="BJ485" s="18" t="s">
        <v>90</v>
      </c>
      <c r="BK485" s="239">
        <f>ROUND(I485*H485,2)</f>
        <v>0</v>
      </c>
      <c r="BL485" s="18" t="s">
        <v>320</v>
      </c>
      <c r="BM485" s="238" t="s">
        <v>1032</v>
      </c>
    </row>
    <row r="486" s="2" customFormat="1">
      <c r="A486" s="39"/>
      <c r="B486" s="40"/>
      <c r="C486" s="41"/>
      <c r="D486" s="240" t="s">
        <v>142</v>
      </c>
      <c r="E486" s="41"/>
      <c r="F486" s="241" t="s">
        <v>1033</v>
      </c>
      <c r="G486" s="41"/>
      <c r="H486" s="41"/>
      <c r="I486" s="242"/>
      <c r="J486" s="41"/>
      <c r="K486" s="41"/>
      <c r="L486" s="45"/>
      <c r="M486" s="243"/>
      <c r="N486" s="244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142</v>
      </c>
      <c r="AU486" s="18" t="s">
        <v>90</v>
      </c>
    </row>
    <row r="487" s="2" customFormat="1">
      <c r="A487" s="39"/>
      <c r="B487" s="40"/>
      <c r="C487" s="41"/>
      <c r="D487" s="249" t="s">
        <v>224</v>
      </c>
      <c r="E487" s="41"/>
      <c r="F487" s="250" t="s">
        <v>1034</v>
      </c>
      <c r="G487" s="41"/>
      <c r="H487" s="41"/>
      <c r="I487" s="242"/>
      <c r="J487" s="41"/>
      <c r="K487" s="41"/>
      <c r="L487" s="45"/>
      <c r="M487" s="243"/>
      <c r="N487" s="244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224</v>
      </c>
      <c r="AU487" s="18" t="s">
        <v>90</v>
      </c>
    </row>
    <row r="488" s="14" customFormat="1">
      <c r="A488" s="14"/>
      <c r="B488" s="261"/>
      <c r="C488" s="262"/>
      <c r="D488" s="240" t="s">
        <v>236</v>
      </c>
      <c r="E488" s="263" t="s">
        <v>1</v>
      </c>
      <c r="F488" s="264" t="s">
        <v>1035</v>
      </c>
      <c r="G488" s="262"/>
      <c r="H488" s="265">
        <v>24</v>
      </c>
      <c r="I488" s="266"/>
      <c r="J488" s="262"/>
      <c r="K488" s="262"/>
      <c r="L488" s="267"/>
      <c r="M488" s="268"/>
      <c r="N488" s="269"/>
      <c r="O488" s="269"/>
      <c r="P488" s="269"/>
      <c r="Q488" s="269"/>
      <c r="R488" s="269"/>
      <c r="S488" s="269"/>
      <c r="T488" s="270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71" t="s">
        <v>236</v>
      </c>
      <c r="AU488" s="271" t="s">
        <v>90</v>
      </c>
      <c r="AV488" s="14" t="s">
        <v>90</v>
      </c>
      <c r="AW488" s="14" t="s">
        <v>35</v>
      </c>
      <c r="AX488" s="14" t="s">
        <v>79</v>
      </c>
      <c r="AY488" s="271" t="s">
        <v>134</v>
      </c>
    </row>
    <row r="489" s="15" customFormat="1">
      <c r="A489" s="15"/>
      <c r="B489" s="272"/>
      <c r="C489" s="273"/>
      <c r="D489" s="240" t="s">
        <v>236</v>
      </c>
      <c r="E489" s="274" t="s">
        <v>1</v>
      </c>
      <c r="F489" s="275" t="s">
        <v>240</v>
      </c>
      <c r="G489" s="273"/>
      <c r="H489" s="276">
        <v>24</v>
      </c>
      <c r="I489" s="277"/>
      <c r="J489" s="273"/>
      <c r="K489" s="273"/>
      <c r="L489" s="278"/>
      <c r="M489" s="279"/>
      <c r="N489" s="280"/>
      <c r="O489" s="280"/>
      <c r="P489" s="280"/>
      <c r="Q489" s="280"/>
      <c r="R489" s="280"/>
      <c r="S489" s="280"/>
      <c r="T489" s="281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82" t="s">
        <v>236</v>
      </c>
      <c r="AU489" s="282" t="s">
        <v>90</v>
      </c>
      <c r="AV489" s="15" t="s">
        <v>133</v>
      </c>
      <c r="AW489" s="15" t="s">
        <v>35</v>
      </c>
      <c r="AX489" s="15" t="s">
        <v>86</v>
      </c>
      <c r="AY489" s="282" t="s">
        <v>134</v>
      </c>
    </row>
    <row r="490" s="2" customFormat="1" ht="16.5" customHeight="1">
      <c r="A490" s="39"/>
      <c r="B490" s="40"/>
      <c r="C490" s="227" t="s">
        <v>1036</v>
      </c>
      <c r="D490" s="227" t="s">
        <v>137</v>
      </c>
      <c r="E490" s="228" t="s">
        <v>1037</v>
      </c>
      <c r="F490" s="229" t="s">
        <v>1038</v>
      </c>
      <c r="G490" s="230" t="s">
        <v>283</v>
      </c>
      <c r="H490" s="231">
        <v>2</v>
      </c>
      <c r="I490" s="232"/>
      <c r="J490" s="233">
        <f>ROUND(I490*H490,2)</f>
        <v>0</v>
      </c>
      <c r="K490" s="229" t="s">
        <v>1</v>
      </c>
      <c r="L490" s="45"/>
      <c r="M490" s="234" t="s">
        <v>1</v>
      </c>
      <c r="N490" s="235" t="s">
        <v>45</v>
      </c>
      <c r="O490" s="92"/>
      <c r="P490" s="236">
        <f>O490*H490</f>
        <v>0</v>
      </c>
      <c r="Q490" s="236">
        <v>0</v>
      </c>
      <c r="R490" s="236">
        <f>Q490*H490</f>
        <v>0</v>
      </c>
      <c r="S490" s="236">
        <v>0</v>
      </c>
      <c r="T490" s="237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8" t="s">
        <v>320</v>
      </c>
      <c r="AT490" s="238" t="s">
        <v>137</v>
      </c>
      <c r="AU490" s="238" t="s">
        <v>90</v>
      </c>
      <c r="AY490" s="18" t="s">
        <v>134</v>
      </c>
      <c r="BE490" s="239">
        <f>IF(N490="základní",J490,0)</f>
        <v>0</v>
      </c>
      <c r="BF490" s="239">
        <f>IF(N490="snížená",J490,0)</f>
        <v>0</v>
      </c>
      <c r="BG490" s="239">
        <f>IF(N490="zákl. přenesená",J490,0)</f>
        <v>0</v>
      </c>
      <c r="BH490" s="239">
        <f>IF(N490="sníž. přenesená",J490,0)</f>
        <v>0</v>
      </c>
      <c r="BI490" s="239">
        <f>IF(N490="nulová",J490,0)</f>
        <v>0</v>
      </c>
      <c r="BJ490" s="18" t="s">
        <v>90</v>
      </c>
      <c r="BK490" s="239">
        <f>ROUND(I490*H490,2)</f>
        <v>0</v>
      </c>
      <c r="BL490" s="18" t="s">
        <v>320</v>
      </c>
      <c r="BM490" s="238" t="s">
        <v>1039</v>
      </c>
    </row>
    <row r="491" s="2" customFormat="1" ht="16.5" customHeight="1">
      <c r="A491" s="39"/>
      <c r="B491" s="40"/>
      <c r="C491" s="227" t="s">
        <v>1040</v>
      </c>
      <c r="D491" s="227" t="s">
        <v>137</v>
      </c>
      <c r="E491" s="228" t="s">
        <v>1041</v>
      </c>
      <c r="F491" s="229" t="s">
        <v>1042</v>
      </c>
      <c r="G491" s="230" t="s">
        <v>283</v>
      </c>
      <c r="H491" s="231">
        <v>1</v>
      </c>
      <c r="I491" s="232"/>
      <c r="J491" s="233">
        <f>ROUND(I491*H491,2)</f>
        <v>0</v>
      </c>
      <c r="K491" s="229" t="s">
        <v>1</v>
      </c>
      <c r="L491" s="45"/>
      <c r="M491" s="234" t="s">
        <v>1</v>
      </c>
      <c r="N491" s="235" t="s">
        <v>45</v>
      </c>
      <c r="O491" s="92"/>
      <c r="P491" s="236">
        <f>O491*H491</f>
        <v>0</v>
      </c>
      <c r="Q491" s="236">
        <v>0</v>
      </c>
      <c r="R491" s="236">
        <f>Q491*H491</f>
        <v>0</v>
      </c>
      <c r="S491" s="236">
        <v>0</v>
      </c>
      <c r="T491" s="237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38" t="s">
        <v>320</v>
      </c>
      <c r="AT491" s="238" t="s">
        <v>137</v>
      </c>
      <c r="AU491" s="238" t="s">
        <v>90</v>
      </c>
      <c r="AY491" s="18" t="s">
        <v>134</v>
      </c>
      <c r="BE491" s="239">
        <f>IF(N491="základní",J491,0)</f>
        <v>0</v>
      </c>
      <c r="BF491" s="239">
        <f>IF(N491="snížená",J491,0)</f>
        <v>0</v>
      </c>
      <c r="BG491" s="239">
        <f>IF(N491="zákl. přenesená",J491,0)</f>
        <v>0</v>
      </c>
      <c r="BH491" s="239">
        <f>IF(N491="sníž. přenesená",J491,0)</f>
        <v>0</v>
      </c>
      <c r="BI491" s="239">
        <f>IF(N491="nulová",J491,0)</f>
        <v>0</v>
      </c>
      <c r="BJ491" s="18" t="s">
        <v>90</v>
      </c>
      <c r="BK491" s="239">
        <f>ROUND(I491*H491,2)</f>
        <v>0</v>
      </c>
      <c r="BL491" s="18" t="s">
        <v>320</v>
      </c>
      <c r="BM491" s="238" t="s">
        <v>1043</v>
      </c>
    </row>
    <row r="492" s="2" customFormat="1" ht="24.15" customHeight="1">
      <c r="A492" s="39"/>
      <c r="B492" s="40"/>
      <c r="C492" s="227" t="s">
        <v>1044</v>
      </c>
      <c r="D492" s="227" t="s">
        <v>137</v>
      </c>
      <c r="E492" s="228" t="s">
        <v>1045</v>
      </c>
      <c r="F492" s="229" t="s">
        <v>1046</v>
      </c>
      <c r="G492" s="230" t="s">
        <v>283</v>
      </c>
      <c r="H492" s="231">
        <v>60</v>
      </c>
      <c r="I492" s="232"/>
      <c r="J492" s="233">
        <f>ROUND(I492*H492,2)</f>
        <v>0</v>
      </c>
      <c r="K492" s="229" t="s">
        <v>1</v>
      </c>
      <c r="L492" s="45"/>
      <c r="M492" s="234" t="s">
        <v>1</v>
      </c>
      <c r="N492" s="235" t="s">
        <v>45</v>
      </c>
      <c r="O492" s="92"/>
      <c r="P492" s="236">
        <f>O492*H492</f>
        <v>0</v>
      </c>
      <c r="Q492" s="236">
        <v>0</v>
      </c>
      <c r="R492" s="236">
        <f>Q492*H492</f>
        <v>0</v>
      </c>
      <c r="S492" s="236">
        <v>0</v>
      </c>
      <c r="T492" s="237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8" t="s">
        <v>320</v>
      </c>
      <c r="AT492" s="238" t="s">
        <v>137</v>
      </c>
      <c r="AU492" s="238" t="s">
        <v>90</v>
      </c>
      <c r="AY492" s="18" t="s">
        <v>134</v>
      </c>
      <c r="BE492" s="239">
        <f>IF(N492="základní",J492,0)</f>
        <v>0</v>
      </c>
      <c r="BF492" s="239">
        <f>IF(N492="snížená",J492,0)</f>
        <v>0</v>
      </c>
      <c r="BG492" s="239">
        <f>IF(N492="zákl. přenesená",J492,0)</f>
        <v>0</v>
      </c>
      <c r="BH492" s="239">
        <f>IF(N492="sníž. přenesená",J492,0)</f>
        <v>0</v>
      </c>
      <c r="BI492" s="239">
        <f>IF(N492="nulová",J492,0)</f>
        <v>0</v>
      </c>
      <c r="BJ492" s="18" t="s">
        <v>90</v>
      </c>
      <c r="BK492" s="239">
        <f>ROUND(I492*H492,2)</f>
        <v>0</v>
      </c>
      <c r="BL492" s="18" t="s">
        <v>320</v>
      </c>
      <c r="BM492" s="238" t="s">
        <v>1047</v>
      </c>
    </row>
    <row r="493" s="2" customFormat="1" ht="24.15" customHeight="1">
      <c r="A493" s="39"/>
      <c r="B493" s="40"/>
      <c r="C493" s="227" t="s">
        <v>1048</v>
      </c>
      <c r="D493" s="227" t="s">
        <v>137</v>
      </c>
      <c r="E493" s="228" t="s">
        <v>1049</v>
      </c>
      <c r="F493" s="229" t="s">
        <v>1050</v>
      </c>
      <c r="G493" s="230" t="s">
        <v>283</v>
      </c>
      <c r="H493" s="231">
        <v>6</v>
      </c>
      <c r="I493" s="232"/>
      <c r="J493" s="233">
        <f>ROUND(I493*H493,2)</f>
        <v>0</v>
      </c>
      <c r="K493" s="229" t="s">
        <v>1</v>
      </c>
      <c r="L493" s="45"/>
      <c r="M493" s="234" t="s">
        <v>1</v>
      </c>
      <c r="N493" s="235" t="s">
        <v>45</v>
      </c>
      <c r="O493" s="92"/>
      <c r="P493" s="236">
        <f>O493*H493</f>
        <v>0</v>
      </c>
      <c r="Q493" s="236">
        <v>0</v>
      </c>
      <c r="R493" s="236">
        <f>Q493*H493</f>
        <v>0</v>
      </c>
      <c r="S493" s="236">
        <v>0</v>
      </c>
      <c r="T493" s="237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8" t="s">
        <v>320</v>
      </c>
      <c r="AT493" s="238" t="s">
        <v>137</v>
      </c>
      <c r="AU493" s="238" t="s">
        <v>90</v>
      </c>
      <c r="AY493" s="18" t="s">
        <v>134</v>
      </c>
      <c r="BE493" s="239">
        <f>IF(N493="základní",J493,0)</f>
        <v>0</v>
      </c>
      <c r="BF493" s="239">
        <f>IF(N493="snížená",J493,0)</f>
        <v>0</v>
      </c>
      <c r="BG493" s="239">
        <f>IF(N493="zákl. přenesená",J493,0)</f>
        <v>0</v>
      </c>
      <c r="BH493" s="239">
        <f>IF(N493="sníž. přenesená",J493,0)</f>
        <v>0</v>
      </c>
      <c r="BI493" s="239">
        <f>IF(N493="nulová",J493,0)</f>
        <v>0</v>
      </c>
      <c r="BJ493" s="18" t="s">
        <v>90</v>
      </c>
      <c r="BK493" s="239">
        <f>ROUND(I493*H493,2)</f>
        <v>0</v>
      </c>
      <c r="BL493" s="18" t="s">
        <v>320</v>
      </c>
      <c r="BM493" s="238" t="s">
        <v>1051</v>
      </c>
    </row>
    <row r="494" s="2" customFormat="1" ht="33" customHeight="1">
      <c r="A494" s="39"/>
      <c r="B494" s="40"/>
      <c r="C494" s="227" t="s">
        <v>1052</v>
      </c>
      <c r="D494" s="227" t="s">
        <v>137</v>
      </c>
      <c r="E494" s="228" t="s">
        <v>1053</v>
      </c>
      <c r="F494" s="229" t="s">
        <v>1054</v>
      </c>
      <c r="G494" s="230" t="s">
        <v>356</v>
      </c>
      <c r="H494" s="231">
        <v>2.5640000000000001</v>
      </c>
      <c r="I494" s="232"/>
      <c r="J494" s="233">
        <f>ROUND(I494*H494,2)</f>
        <v>0</v>
      </c>
      <c r="K494" s="229" t="s">
        <v>221</v>
      </c>
      <c r="L494" s="45"/>
      <c r="M494" s="234" t="s">
        <v>1</v>
      </c>
      <c r="N494" s="235" t="s">
        <v>45</v>
      </c>
      <c r="O494" s="92"/>
      <c r="P494" s="236">
        <f>O494*H494</f>
        <v>0</v>
      </c>
      <c r="Q494" s="236">
        <v>0</v>
      </c>
      <c r="R494" s="236">
        <f>Q494*H494</f>
        <v>0</v>
      </c>
      <c r="S494" s="236">
        <v>0</v>
      </c>
      <c r="T494" s="237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38" t="s">
        <v>320</v>
      </c>
      <c r="AT494" s="238" t="s">
        <v>137</v>
      </c>
      <c r="AU494" s="238" t="s">
        <v>90</v>
      </c>
      <c r="AY494" s="18" t="s">
        <v>134</v>
      </c>
      <c r="BE494" s="239">
        <f>IF(N494="základní",J494,0)</f>
        <v>0</v>
      </c>
      <c r="BF494" s="239">
        <f>IF(N494="snížená",J494,0)</f>
        <v>0</v>
      </c>
      <c r="BG494" s="239">
        <f>IF(N494="zákl. přenesená",J494,0)</f>
        <v>0</v>
      </c>
      <c r="BH494" s="239">
        <f>IF(N494="sníž. přenesená",J494,0)</f>
        <v>0</v>
      </c>
      <c r="BI494" s="239">
        <f>IF(N494="nulová",J494,0)</f>
        <v>0</v>
      </c>
      <c r="BJ494" s="18" t="s">
        <v>90</v>
      </c>
      <c r="BK494" s="239">
        <f>ROUND(I494*H494,2)</f>
        <v>0</v>
      </c>
      <c r="BL494" s="18" t="s">
        <v>320</v>
      </c>
      <c r="BM494" s="238" t="s">
        <v>1055</v>
      </c>
    </row>
    <row r="495" s="2" customFormat="1">
      <c r="A495" s="39"/>
      <c r="B495" s="40"/>
      <c r="C495" s="41"/>
      <c r="D495" s="240" t="s">
        <v>142</v>
      </c>
      <c r="E495" s="41"/>
      <c r="F495" s="241" t="s">
        <v>1056</v>
      </c>
      <c r="G495" s="41"/>
      <c r="H495" s="41"/>
      <c r="I495" s="242"/>
      <c r="J495" s="41"/>
      <c r="K495" s="41"/>
      <c r="L495" s="45"/>
      <c r="M495" s="243"/>
      <c r="N495" s="244"/>
      <c r="O495" s="92"/>
      <c r="P495" s="92"/>
      <c r="Q495" s="92"/>
      <c r="R495" s="92"/>
      <c r="S495" s="92"/>
      <c r="T495" s="93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142</v>
      </c>
      <c r="AU495" s="18" t="s">
        <v>90</v>
      </c>
    </row>
    <row r="496" s="2" customFormat="1">
      <c r="A496" s="39"/>
      <c r="B496" s="40"/>
      <c r="C496" s="41"/>
      <c r="D496" s="249" t="s">
        <v>224</v>
      </c>
      <c r="E496" s="41"/>
      <c r="F496" s="250" t="s">
        <v>1057</v>
      </c>
      <c r="G496" s="41"/>
      <c r="H496" s="41"/>
      <c r="I496" s="242"/>
      <c r="J496" s="41"/>
      <c r="K496" s="41"/>
      <c r="L496" s="45"/>
      <c r="M496" s="243"/>
      <c r="N496" s="244"/>
      <c r="O496" s="92"/>
      <c r="P496" s="92"/>
      <c r="Q496" s="92"/>
      <c r="R496" s="92"/>
      <c r="S496" s="92"/>
      <c r="T496" s="93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224</v>
      </c>
      <c r="AU496" s="18" t="s">
        <v>90</v>
      </c>
    </row>
    <row r="497" s="12" customFormat="1" ht="22.8" customHeight="1">
      <c r="A497" s="12"/>
      <c r="B497" s="211"/>
      <c r="C497" s="212"/>
      <c r="D497" s="213" t="s">
        <v>78</v>
      </c>
      <c r="E497" s="225" t="s">
        <v>594</v>
      </c>
      <c r="F497" s="225" t="s">
        <v>595</v>
      </c>
      <c r="G497" s="212"/>
      <c r="H497" s="212"/>
      <c r="I497" s="215"/>
      <c r="J497" s="226">
        <f>BK497</f>
        <v>0</v>
      </c>
      <c r="K497" s="212"/>
      <c r="L497" s="217"/>
      <c r="M497" s="218"/>
      <c r="N497" s="219"/>
      <c r="O497" s="219"/>
      <c r="P497" s="220">
        <f>SUM(P498:P510)</f>
        <v>0</v>
      </c>
      <c r="Q497" s="219"/>
      <c r="R497" s="220">
        <f>SUM(R498:R510)</f>
        <v>0.0035999999999999999</v>
      </c>
      <c r="S497" s="219"/>
      <c r="T497" s="221">
        <f>SUM(T498:T510)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222" t="s">
        <v>90</v>
      </c>
      <c r="AT497" s="223" t="s">
        <v>78</v>
      </c>
      <c r="AU497" s="223" t="s">
        <v>86</v>
      </c>
      <c r="AY497" s="222" t="s">
        <v>134</v>
      </c>
      <c r="BK497" s="224">
        <f>SUM(BK498:BK510)</f>
        <v>0</v>
      </c>
    </row>
    <row r="498" s="2" customFormat="1" ht="21.75" customHeight="1">
      <c r="A498" s="39"/>
      <c r="B498" s="40"/>
      <c r="C498" s="227" t="s">
        <v>1058</v>
      </c>
      <c r="D498" s="227" t="s">
        <v>137</v>
      </c>
      <c r="E498" s="228" t="s">
        <v>1059</v>
      </c>
      <c r="F498" s="229" t="s">
        <v>1060</v>
      </c>
      <c r="G498" s="230" t="s">
        <v>283</v>
      </c>
      <c r="H498" s="231">
        <v>1</v>
      </c>
      <c r="I498" s="232"/>
      <c r="J498" s="233">
        <f>ROUND(I498*H498,2)</f>
        <v>0</v>
      </c>
      <c r="K498" s="229" t="s">
        <v>221</v>
      </c>
      <c r="L498" s="45"/>
      <c r="M498" s="234" t="s">
        <v>1</v>
      </c>
      <c r="N498" s="235" t="s">
        <v>45</v>
      </c>
      <c r="O498" s="92"/>
      <c r="P498" s="236">
        <f>O498*H498</f>
        <v>0</v>
      </c>
      <c r="Q498" s="236">
        <v>0</v>
      </c>
      <c r="R498" s="236">
        <f>Q498*H498</f>
        <v>0</v>
      </c>
      <c r="S498" s="236">
        <v>0</v>
      </c>
      <c r="T498" s="237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8" t="s">
        <v>320</v>
      </c>
      <c r="AT498" s="238" t="s">
        <v>137</v>
      </c>
      <c r="AU498" s="238" t="s">
        <v>90</v>
      </c>
      <c r="AY498" s="18" t="s">
        <v>134</v>
      </c>
      <c r="BE498" s="239">
        <f>IF(N498="základní",J498,0)</f>
        <v>0</v>
      </c>
      <c r="BF498" s="239">
        <f>IF(N498="snížená",J498,0)</f>
        <v>0</v>
      </c>
      <c r="BG498" s="239">
        <f>IF(N498="zákl. přenesená",J498,0)</f>
        <v>0</v>
      </c>
      <c r="BH498" s="239">
        <f>IF(N498="sníž. přenesená",J498,0)</f>
        <v>0</v>
      </c>
      <c r="BI498" s="239">
        <f>IF(N498="nulová",J498,0)</f>
        <v>0</v>
      </c>
      <c r="BJ498" s="18" t="s">
        <v>90</v>
      </c>
      <c r="BK498" s="239">
        <f>ROUND(I498*H498,2)</f>
        <v>0</v>
      </c>
      <c r="BL498" s="18" t="s">
        <v>320</v>
      </c>
      <c r="BM498" s="238" t="s">
        <v>1061</v>
      </c>
    </row>
    <row r="499" s="2" customFormat="1">
      <c r="A499" s="39"/>
      <c r="B499" s="40"/>
      <c r="C499" s="41"/>
      <c r="D499" s="249" t="s">
        <v>224</v>
      </c>
      <c r="E499" s="41"/>
      <c r="F499" s="250" t="s">
        <v>1062</v>
      </c>
      <c r="G499" s="41"/>
      <c r="H499" s="41"/>
      <c r="I499" s="242"/>
      <c r="J499" s="41"/>
      <c r="K499" s="41"/>
      <c r="L499" s="45"/>
      <c r="M499" s="243"/>
      <c r="N499" s="244"/>
      <c r="O499" s="92"/>
      <c r="P499" s="92"/>
      <c r="Q499" s="92"/>
      <c r="R499" s="92"/>
      <c r="S499" s="92"/>
      <c r="T499" s="93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T499" s="18" t="s">
        <v>224</v>
      </c>
      <c r="AU499" s="18" t="s">
        <v>90</v>
      </c>
    </row>
    <row r="500" s="2" customFormat="1" ht="16.5" customHeight="1">
      <c r="A500" s="39"/>
      <c r="B500" s="40"/>
      <c r="C500" s="227" t="s">
        <v>1063</v>
      </c>
      <c r="D500" s="227" t="s">
        <v>137</v>
      </c>
      <c r="E500" s="228" t="s">
        <v>1064</v>
      </c>
      <c r="F500" s="229" t="s">
        <v>1065</v>
      </c>
      <c r="G500" s="230" t="s">
        <v>283</v>
      </c>
      <c r="H500" s="231">
        <v>6</v>
      </c>
      <c r="I500" s="232"/>
      <c r="J500" s="233">
        <f>ROUND(I500*H500,2)</f>
        <v>0</v>
      </c>
      <c r="K500" s="229" t="s">
        <v>221</v>
      </c>
      <c r="L500" s="45"/>
      <c r="M500" s="234" t="s">
        <v>1</v>
      </c>
      <c r="N500" s="235" t="s">
        <v>45</v>
      </c>
      <c r="O500" s="92"/>
      <c r="P500" s="236">
        <f>O500*H500</f>
        <v>0</v>
      </c>
      <c r="Q500" s="236">
        <v>0</v>
      </c>
      <c r="R500" s="236">
        <f>Q500*H500</f>
        <v>0</v>
      </c>
      <c r="S500" s="236">
        <v>0</v>
      </c>
      <c r="T500" s="237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38" t="s">
        <v>320</v>
      </c>
      <c r="AT500" s="238" t="s">
        <v>137</v>
      </c>
      <c r="AU500" s="238" t="s">
        <v>90</v>
      </c>
      <c r="AY500" s="18" t="s">
        <v>134</v>
      </c>
      <c r="BE500" s="239">
        <f>IF(N500="základní",J500,0)</f>
        <v>0</v>
      </c>
      <c r="BF500" s="239">
        <f>IF(N500="snížená",J500,0)</f>
        <v>0</v>
      </c>
      <c r="BG500" s="239">
        <f>IF(N500="zákl. přenesená",J500,0)</f>
        <v>0</v>
      </c>
      <c r="BH500" s="239">
        <f>IF(N500="sníž. přenesená",J500,0)</f>
        <v>0</v>
      </c>
      <c r="BI500" s="239">
        <f>IF(N500="nulová",J500,0)</f>
        <v>0</v>
      </c>
      <c r="BJ500" s="18" t="s">
        <v>90</v>
      </c>
      <c r="BK500" s="239">
        <f>ROUND(I500*H500,2)</f>
        <v>0</v>
      </c>
      <c r="BL500" s="18" t="s">
        <v>320</v>
      </c>
      <c r="BM500" s="238" t="s">
        <v>1066</v>
      </c>
    </row>
    <row r="501" s="2" customFormat="1">
      <c r="A501" s="39"/>
      <c r="B501" s="40"/>
      <c r="C501" s="41"/>
      <c r="D501" s="249" t="s">
        <v>224</v>
      </c>
      <c r="E501" s="41"/>
      <c r="F501" s="250" t="s">
        <v>1067</v>
      </c>
      <c r="G501" s="41"/>
      <c r="H501" s="41"/>
      <c r="I501" s="242"/>
      <c r="J501" s="41"/>
      <c r="K501" s="41"/>
      <c r="L501" s="45"/>
      <c r="M501" s="243"/>
      <c r="N501" s="244"/>
      <c r="O501" s="92"/>
      <c r="P501" s="92"/>
      <c r="Q501" s="92"/>
      <c r="R501" s="92"/>
      <c r="S501" s="92"/>
      <c r="T501" s="93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18" t="s">
        <v>224</v>
      </c>
      <c r="AU501" s="18" t="s">
        <v>90</v>
      </c>
    </row>
    <row r="502" s="13" customFormat="1">
      <c r="A502" s="13"/>
      <c r="B502" s="251"/>
      <c r="C502" s="252"/>
      <c r="D502" s="240" t="s">
        <v>236</v>
      </c>
      <c r="E502" s="253" t="s">
        <v>1</v>
      </c>
      <c r="F502" s="254" t="s">
        <v>894</v>
      </c>
      <c r="G502" s="252"/>
      <c r="H502" s="253" t="s">
        <v>1</v>
      </c>
      <c r="I502" s="255"/>
      <c r="J502" s="252"/>
      <c r="K502" s="252"/>
      <c r="L502" s="256"/>
      <c r="M502" s="257"/>
      <c r="N502" s="258"/>
      <c r="O502" s="258"/>
      <c r="P502" s="258"/>
      <c r="Q502" s="258"/>
      <c r="R502" s="258"/>
      <c r="S502" s="258"/>
      <c r="T502" s="259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60" t="s">
        <v>236</v>
      </c>
      <c r="AU502" s="260" t="s">
        <v>90</v>
      </c>
      <c r="AV502" s="13" t="s">
        <v>86</v>
      </c>
      <c r="AW502" s="13" t="s">
        <v>35</v>
      </c>
      <c r="AX502" s="13" t="s">
        <v>79</v>
      </c>
      <c r="AY502" s="260" t="s">
        <v>134</v>
      </c>
    </row>
    <row r="503" s="13" customFormat="1">
      <c r="A503" s="13"/>
      <c r="B503" s="251"/>
      <c r="C503" s="252"/>
      <c r="D503" s="240" t="s">
        <v>236</v>
      </c>
      <c r="E503" s="253" t="s">
        <v>1</v>
      </c>
      <c r="F503" s="254" t="s">
        <v>1068</v>
      </c>
      <c r="G503" s="252"/>
      <c r="H503" s="253" t="s">
        <v>1</v>
      </c>
      <c r="I503" s="255"/>
      <c r="J503" s="252"/>
      <c r="K503" s="252"/>
      <c r="L503" s="256"/>
      <c r="M503" s="257"/>
      <c r="N503" s="258"/>
      <c r="O503" s="258"/>
      <c r="P503" s="258"/>
      <c r="Q503" s="258"/>
      <c r="R503" s="258"/>
      <c r="S503" s="258"/>
      <c r="T503" s="259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60" t="s">
        <v>236</v>
      </c>
      <c r="AU503" s="260" t="s">
        <v>90</v>
      </c>
      <c r="AV503" s="13" t="s">
        <v>86</v>
      </c>
      <c r="AW503" s="13" t="s">
        <v>35</v>
      </c>
      <c r="AX503" s="13" t="s">
        <v>79</v>
      </c>
      <c r="AY503" s="260" t="s">
        <v>134</v>
      </c>
    </row>
    <row r="504" s="14" customFormat="1">
      <c r="A504" s="14"/>
      <c r="B504" s="261"/>
      <c r="C504" s="262"/>
      <c r="D504" s="240" t="s">
        <v>236</v>
      </c>
      <c r="E504" s="263" t="s">
        <v>1</v>
      </c>
      <c r="F504" s="264" t="s">
        <v>162</v>
      </c>
      <c r="G504" s="262"/>
      <c r="H504" s="265">
        <v>6</v>
      </c>
      <c r="I504" s="266"/>
      <c r="J504" s="262"/>
      <c r="K504" s="262"/>
      <c r="L504" s="267"/>
      <c r="M504" s="268"/>
      <c r="N504" s="269"/>
      <c r="O504" s="269"/>
      <c r="P504" s="269"/>
      <c r="Q504" s="269"/>
      <c r="R504" s="269"/>
      <c r="S504" s="269"/>
      <c r="T504" s="270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71" t="s">
        <v>236</v>
      </c>
      <c r="AU504" s="271" t="s">
        <v>90</v>
      </c>
      <c r="AV504" s="14" t="s">
        <v>90</v>
      </c>
      <c r="AW504" s="14" t="s">
        <v>35</v>
      </c>
      <c r="AX504" s="14" t="s">
        <v>79</v>
      </c>
      <c r="AY504" s="271" t="s">
        <v>134</v>
      </c>
    </row>
    <row r="505" s="15" customFormat="1">
      <c r="A505" s="15"/>
      <c r="B505" s="272"/>
      <c r="C505" s="273"/>
      <c r="D505" s="240" t="s">
        <v>236</v>
      </c>
      <c r="E505" s="274" t="s">
        <v>1</v>
      </c>
      <c r="F505" s="275" t="s">
        <v>240</v>
      </c>
      <c r="G505" s="273"/>
      <c r="H505" s="276">
        <v>6</v>
      </c>
      <c r="I505" s="277"/>
      <c r="J505" s="273"/>
      <c r="K505" s="273"/>
      <c r="L505" s="278"/>
      <c r="M505" s="279"/>
      <c r="N505" s="280"/>
      <c r="O505" s="280"/>
      <c r="P505" s="280"/>
      <c r="Q505" s="280"/>
      <c r="R505" s="280"/>
      <c r="S505" s="280"/>
      <c r="T505" s="281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82" t="s">
        <v>236</v>
      </c>
      <c r="AU505" s="282" t="s">
        <v>90</v>
      </c>
      <c r="AV505" s="15" t="s">
        <v>133</v>
      </c>
      <c r="AW505" s="15" t="s">
        <v>35</v>
      </c>
      <c r="AX505" s="15" t="s">
        <v>86</v>
      </c>
      <c r="AY505" s="282" t="s">
        <v>134</v>
      </c>
    </row>
    <row r="506" s="2" customFormat="1" ht="24.15" customHeight="1">
      <c r="A506" s="39"/>
      <c r="B506" s="40"/>
      <c r="C506" s="286" t="s">
        <v>1069</v>
      </c>
      <c r="D506" s="286" t="s">
        <v>735</v>
      </c>
      <c r="E506" s="287" t="s">
        <v>1070</v>
      </c>
      <c r="F506" s="288" t="s">
        <v>1071</v>
      </c>
      <c r="G506" s="289" t="s">
        <v>1072</v>
      </c>
      <c r="H506" s="290">
        <v>6</v>
      </c>
      <c r="I506" s="291"/>
      <c r="J506" s="292">
        <f>ROUND(I506*H506,2)</f>
        <v>0</v>
      </c>
      <c r="K506" s="288" t="s">
        <v>221</v>
      </c>
      <c r="L506" s="293"/>
      <c r="M506" s="294" t="s">
        <v>1</v>
      </c>
      <c r="N506" s="295" t="s">
        <v>45</v>
      </c>
      <c r="O506" s="92"/>
      <c r="P506" s="236">
        <f>O506*H506</f>
        <v>0</v>
      </c>
      <c r="Q506" s="236">
        <v>0.00059999999999999995</v>
      </c>
      <c r="R506" s="236">
        <f>Q506*H506</f>
        <v>0.0035999999999999999</v>
      </c>
      <c r="S506" s="236">
        <v>0</v>
      </c>
      <c r="T506" s="237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38" t="s">
        <v>444</v>
      </c>
      <c r="AT506" s="238" t="s">
        <v>735</v>
      </c>
      <c r="AU506" s="238" t="s">
        <v>90</v>
      </c>
      <c r="AY506" s="18" t="s">
        <v>134</v>
      </c>
      <c r="BE506" s="239">
        <f>IF(N506="základní",J506,0)</f>
        <v>0</v>
      </c>
      <c r="BF506" s="239">
        <f>IF(N506="snížená",J506,0)</f>
        <v>0</v>
      </c>
      <c r="BG506" s="239">
        <f>IF(N506="zákl. přenesená",J506,0)</f>
        <v>0</v>
      </c>
      <c r="BH506" s="239">
        <f>IF(N506="sníž. přenesená",J506,0)</f>
        <v>0</v>
      </c>
      <c r="BI506" s="239">
        <f>IF(N506="nulová",J506,0)</f>
        <v>0</v>
      </c>
      <c r="BJ506" s="18" t="s">
        <v>90</v>
      </c>
      <c r="BK506" s="239">
        <f>ROUND(I506*H506,2)</f>
        <v>0</v>
      </c>
      <c r="BL506" s="18" t="s">
        <v>320</v>
      </c>
      <c r="BM506" s="238" t="s">
        <v>1073</v>
      </c>
    </row>
    <row r="507" s="2" customFormat="1">
      <c r="A507" s="39"/>
      <c r="B507" s="40"/>
      <c r="C507" s="41"/>
      <c r="D507" s="240" t="s">
        <v>142</v>
      </c>
      <c r="E507" s="41"/>
      <c r="F507" s="241" t="s">
        <v>1074</v>
      </c>
      <c r="G507" s="41"/>
      <c r="H507" s="41"/>
      <c r="I507" s="242"/>
      <c r="J507" s="41"/>
      <c r="K507" s="41"/>
      <c r="L507" s="45"/>
      <c r="M507" s="243"/>
      <c r="N507" s="244"/>
      <c r="O507" s="92"/>
      <c r="P507" s="92"/>
      <c r="Q507" s="92"/>
      <c r="R507" s="92"/>
      <c r="S507" s="92"/>
      <c r="T507" s="93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142</v>
      </c>
      <c r="AU507" s="18" t="s">
        <v>90</v>
      </c>
    </row>
    <row r="508" s="2" customFormat="1" ht="33" customHeight="1">
      <c r="A508" s="39"/>
      <c r="B508" s="40"/>
      <c r="C508" s="227" t="s">
        <v>1075</v>
      </c>
      <c r="D508" s="227" t="s">
        <v>137</v>
      </c>
      <c r="E508" s="228" t="s">
        <v>1076</v>
      </c>
      <c r="F508" s="229" t="s">
        <v>1077</v>
      </c>
      <c r="G508" s="230" t="s">
        <v>356</v>
      </c>
      <c r="H508" s="231">
        <v>0.0040000000000000001</v>
      </c>
      <c r="I508" s="232"/>
      <c r="J508" s="233">
        <f>ROUND(I508*H508,2)</f>
        <v>0</v>
      </c>
      <c r="K508" s="229" t="s">
        <v>221</v>
      </c>
      <c r="L508" s="45"/>
      <c r="M508" s="234" t="s">
        <v>1</v>
      </c>
      <c r="N508" s="235" t="s">
        <v>45</v>
      </c>
      <c r="O508" s="92"/>
      <c r="P508" s="236">
        <f>O508*H508</f>
        <v>0</v>
      </c>
      <c r="Q508" s="236">
        <v>0</v>
      </c>
      <c r="R508" s="236">
        <f>Q508*H508</f>
        <v>0</v>
      </c>
      <c r="S508" s="236">
        <v>0</v>
      </c>
      <c r="T508" s="237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8" t="s">
        <v>320</v>
      </c>
      <c r="AT508" s="238" t="s">
        <v>137</v>
      </c>
      <c r="AU508" s="238" t="s">
        <v>90</v>
      </c>
      <c r="AY508" s="18" t="s">
        <v>134</v>
      </c>
      <c r="BE508" s="239">
        <f>IF(N508="základní",J508,0)</f>
        <v>0</v>
      </c>
      <c r="BF508" s="239">
        <f>IF(N508="snížená",J508,0)</f>
        <v>0</v>
      </c>
      <c r="BG508" s="239">
        <f>IF(N508="zákl. přenesená",J508,0)</f>
        <v>0</v>
      </c>
      <c r="BH508" s="239">
        <f>IF(N508="sníž. přenesená",J508,0)</f>
        <v>0</v>
      </c>
      <c r="BI508" s="239">
        <f>IF(N508="nulová",J508,0)</f>
        <v>0</v>
      </c>
      <c r="BJ508" s="18" t="s">
        <v>90</v>
      </c>
      <c r="BK508" s="239">
        <f>ROUND(I508*H508,2)</f>
        <v>0</v>
      </c>
      <c r="BL508" s="18" t="s">
        <v>320</v>
      </c>
      <c r="BM508" s="238" t="s">
        <v>1078</v>
      </c>
    </row>
    <row r="509" s="2" customFormat="1">
      <c r="A509" s="39"/>
      <c r="B509" s="40"/>
      <c r="C509" s="41"/>
      <c r="D509" s="240" t="s">
        <v>142</v>
      </c>
      <c r="E509" s="41"/>
      <c r="F509" s="241" t="s">
        <v>1079</v>
      </c>
      <c r="G509" s="41"/>
      <c r="H509" s="41"/>
      <c r="I509" s="242"/>
      <c r="J509" s="41"/>
      <c r="K509" s="41"/>
      <c r="L509" s="45"/>
      <c r="M509" s="243"/>
      <c r="N509" s="244"/>
      <c r="O509" s="92"/>
      <c r="P509" s="92"/>
      <c r="Q509" s="92"/>
      <c r="R509" s="92"/>
      <c r="S509" s="92"/>
      <c r="T509" s="93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142</v>
      </c>
      <c r="AU509" s="18" t="s">
        <v>90</v>
      </c>
    </row>
    <row r="510" s="2" customFormat="1">
      <c r="A510" s="39"/>
      <c r="B510" s="40"/>
      <c r="C510" s="41"/>
      <c r="D510" s="249" t="s">
        <v>224</v>
      </c>
      <c r="E510" s="41"/>
      <c r="F510" s="250" t="s">
        <v>1080</v>
      </c>
      <c r="G510" s="41"/>
      <c r="H510" s="41"/>
      <c r="I510" s="242"/>
      <c r="J510" s="41"/>
      <c r="K510" s="41"/>
      <c r="L510" s="45"/>
      <c r="M510" s="243"/>
      <c r="N510" s="244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224</v>
      </c>
      <c r="AU510" s="18" t="s">
        <v>90</v>
      </c>
    </row>
    <row r="511" s="12" customFormat="1" ht="22.8" customHeight="1">
      <c r="A511" s="12"/>
      <c r="B511" s="211"/>
      <c r="C511" s="212"/>
      <c r="D511" s="213" t="s">
        <v>78</v>
      </c>
      <c r="E511" s="225" t="s">
        <v>638</v>
      </c>
      <c r="F511" s="225" t="s">
        <v>639</v>
      </c>
      <c r="G511" s="212"/>
      <c r="H511" s="212"/>
      <c r="I511" s="215"/>
      <c r="J511" s="226">
        <f>BK511</f>
        <v>0</v>
      </c>
      <c r="K511" s="212"/>
      <c r="L511" s="217"/>
      <c r="M511" s="218"/>
      <c r="N511" s="219"/>
      <c r="O511" s="219"/>
      <c r="P511" s="220">
        <f>SUM(P512:P521)</f>
        <v>0</v>
      </c>
      <c r="Q511" s="219"/>
      <c r="R511" s="220">
        <f>SUM(R512:R521)</f>
        <v>0</v>
      </c>
      <c r="S511" s="219"/>
      <c r="T511" s="221">
        <f>SUM(T512:T521)</f>
        <v>0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222" t="s">
        <v>90</v>
      </c>
      <c r="AT511" s="223" t="s">
        <v>78</v>
      </c>
      <c r="AU511" s="223" t="s">
        <v>86</v>
      </c>
      <c r="AY511" s="222" t="s">
        <v>134</v>
      </c>
      <c r="BK511" s="224">
        <f>SUM(BK512:BK521)</f>
        <v>0</v>
      </c>
    </row>
    <row r="512" s="2" customFormat="1" ht="21.75" customHeight="1">
      <c r="A512" s="39"/>
      <c r="B512" s="40"/>
      <c r="C512" s="227" t="s">
        <v>1081</v>
      </c>
      <c r="D512" s="227" t="s">
        <v>137</v>
      </c>
      <c r="E512" s="228" t="s">
        <v>1082</v>
      </c>
      <c r="F512" s="229" t="s">
        <v>1083</v>
      </c>
      <c r="G512" s="230" t="s">
        <v>270</v>
      </c>
      <c r="H512" s="231">
        <v>3</v>
      </c>
      <c r="I512" s="232"/>
      <c r="J512" s="233">
        <f>ROUND(I512*H512,2)</f>
        <v>0</v>
      </c>
      <c r="K512" s="229" t="s">
        <v>1</v>
      </c>
      <c r="L512" s="45"/>
      <c r="M512" s="234" t="s">
        <v>1</v>
      </c>
      <c r="N512" s="235" t="s">
        <v>45</v>
      </c>
      <c r="O512" s="92"/>
      <c r="P512" s="236">
        <f>O512*H512</f>
        <v>0</v>
      </c>
      <c r="Q512" s="236">
        <v>0</v>
      </c>
      <c r="R512" s="236">
        <f>Q512*H512</f>
        <v>0</v>
      </c>
      <c r="S512" s="236">
        <v>0</v>
      </c>
      <c r="T512" s="237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38" t="s">
        <v>320</v>
      </c>
      <c r="AT512" s="238" t="s">
        <v>137</v>
      </c>
      <c r="AU512" s="238" t="s">
        <v>90</v>
      </c>
      <c r="AY512" s="18" t="s">
        <v>134</v>
      </c>
      <c r="BE512" s="239">
        <f>IF(N512="základní",J512,0)</f>
        <v>0</v>
      </c>
      <c r="BF512" s="239">
        <f>IF(N512="snížená",J512,0)</f>
        <v>0</v>
      </c>
      <c r="BG512" s="239">
        <f>IF(N512="zákl. přenesená",J512,0)</f>
        <v>0</v>
      </c>
      <c r="BH512" s="239">
        <f>IF(N512="sníž. přenesená",J512,0)</f>
        <v>0</v>
      </c>
      <c r="BI512" s="239">
        <f>IF(N512="nulová",J512,0)</f>
        <v>0</v>
      </c>
      <c r="BJ512" s="18" t="s">
        <v>90</v>
      </c>
      <c r="BK512" s="239">
        <f>ROUND(I512*H512,2)</f>
        <v>0</v>
      </c>
      <c r="BL512" s="18" t="s">
        <v>320</v>
      </c>
      <c r="BM512" s="238" t="s">
        <v>1084</v>
      </c>
    </row>
    <row r="513" s="13" customFormat="1">
      <c r="A513" s="13"/>
      <c r="B513" s="251"/>
      <c r="C513" s="252"/>
      <c r="D513" s="240" t="s">
        <v>236</v>
      </c>
      <c r="E513" s="253" t="s">
        <v>1</v>
      </c>
      <c r="F513" s="254" t="s">
        <v>684</v>
      </c>
      <c r="G513" s="252"/>
      <c r="H513" s="253" t="s">
        <v>1</v>
      </c>
      <c r="I513" s="255"/>
      <c r="J513" s="252"/>
      <c r="K513" s="252"/>
      <c r="L513" s="256"/>
      <c r="M513" s="257"/>
      <c r="N513" s="258"/>
      <c r="O513" s="258"/>
      <c r="P513" s="258"/>
      <c r="Q513" s="258"/>
      <c r="R513" s="258"/>
      <c r="S513" s="258"/>
      <c r="T513" s="259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60" t="s">
        <v>236</v>
      </c>
      <c r="AU513" s="260" t="s">
        <v>90</v>
      </c>
      <c r="AV513" s="13" t="s">
        <v>86</v>
      </c>
      <c r="AW513" s="13" t="s">
        <v>35</v>
      </c>
      <c r="AX513" s="13" t="s">
        <v>79</v>
      </c>
      <c r="AY513" s="260" t="s">
        <v>134</v>
      </c>
    </row>
    <row r="514" s="13" customFormat="1">
      <c r="A514" s="13"/>
      <c r="B514" s="251"/>
      <c r="C514" s="252"/>
      <c r="D514" s="240" t="s">
        <v>236</v>
      </c>
      <c r="E514" s="253" t="s">
        <v>1</v>
      </c>
      <c r="F514" s="254" t="s">
        <v>653</v>
      </c>
      <c r="G514" s="252"/>
      <c r="H514" s="253" t="s">
        <v>1</v>
      </c>
      <c r="I514" s="255"/>
      <c r="J514" s="252"/>
      <c r="K514" s="252"/>
      <c r="L514" s="256"/>
      <c r="M514" s="257"/>
      <c r="N514" s="258"/>
      <c r="O514" s="258"/>
      <c r="P514" s="258"/>
      <c r="Q514" s="258"/>
      <c r="R514" s="258"/>
      <c r="S514" s="258"/>
      <c r="T514" s="259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60" t="s">
        <v>236</v>
      </c>
      <c r="AU514" s="260" t="s">
        <v>90</v>
      </c>
      <c r="AV514" s="13" t="s">
        <v>86</v>
      </c>
      <c r="AW514" s="13" t="s">
        <v>35</v>
      </c>
      <c r="AX514" s="13" t="s">
        <v>79</v>
      </c>
      <c r="AY514" s="260" t="s">
        <v>134</v>
      </c>
    </row>
    <row r="515" s="14" customFormat="1">
      <c r="A515" s="14"/>
      <c r="B515" s="261"/>
      <c r="C515" s="262"/>
      <c r="D515" s="240" t="s">
        <v>236</v>
      </c>
      <c r="E515" s="263" t="s">
        <v>1</v>
      </c>
      <c r="F515" s="264" t="s">
        <v>148</v>
      </c>
      <c r="G515" s="262"/>
      <c r="H515" s="265">
        <v>3</v>
      </c>
      <c r="I515" s="266"/>
      <c r="J515" s="262"/>
      <c r="K515" s="262"/>
      <c r="L515" s="267"/>
      <c r="M515" s="268"/>
      <c r="N515" s="269"/>
      <c r="O515" s="269"/>
      <c r="P515" s="269"/>
      <c r="Q515" s="269"/>
      <c r="R515" s="269"/>
      <c r="S515" s="269"/>
      <c r="T515" s="270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71" t="s">
        <v>236</v>
      </c>
      <c r="AU515" s="271" t="s">
        <v>90</v>
      </c>
      <c r="AV515" s="14" t="s">
        <v>90</v>
      </c>
      <c r="AW515" s="14" t="s">
        <v>35</v>
      </c>
      <c r="AX515" s="14" t="s">
        <v>79</v>
      </c>
      <c r="AY515" s="271" t="s">
        <v>134</v>
      </c>
    </row>
    <row r="516" s="15" customFormat="1">
      <c r="A516" s="15"/>
      <c r="B516" s="272"/>
      <c r="C516" s="273"/>
      <c r="D516" s="240" t="s">
        <v>236</v>
      </c>
      <c r="E516" s="274" t="s">
        <v>1</v>
      </c>
      <c r="F516" s="275" t="s">
        <v>240</v>
      </c>
      <c r="G516" s="273"/>
      <c r="H516" s="276">
        <v>3</v>
      </c>
      <c r="I516" s="277"/>
      <c r="J516" s="273"/>
      <c r="K516" s="273"/>
      <c r="L516" s="278"/>
      <c r="M516" s="279"/>
      <c r="N516" s="280"/>
      <c r="O516" s="280"/>
      <c r="P516" s="280"/>
      <c r="Q516" s="280"/>
      <c r="R516" s="280"/>
      <c r="S516" s="280"/>
      <c r="T516" s="281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82" t="s">
        <v>236</v>
      </c>
      <c r="AU516" s="282" t="s">
        <v>90</v>
      </c>
      <c r="AV516" s="15" t="s">
        <v>133</v>
      </c>
      <c r="AW516" s="15" t="s">
        <v>35</v>
      </c>
      <c r="AX516" s="15" t="s">
        <v>86</v>
      </c>
      <c r="AY516" s="282" t="s">
        <v>134</v>
      </c>
    </row>
    <row r="517" s="2" customFormat="1" ht="21.75" customHeight="1">
      <c r="A517" s="39"/>
      <c r="B517" s="40"/>
      <c r="C517" s="227" t="s">
        <v>1085</v>
      </c>
      <c r="D517" s="227" t="s">
        <v>137</v>
      </c>
      <c r="E517" s="228" t="s">
        <v>1086</v>
      </c>
      <c r="F517" s="229" t="s">
        <v>1087</v>
      </c>
      <c r="G517" s="230" t="s">
        <v>270</v>
      </c>
      <c r="H517" s="231">
        <v>3</v>
      </c>
      <c r="I517" s="232"/>
      <c r="J517" s="233">
        <f>ROUND(I517*H517,2)</f>
        <v>0</v>
      </c>
      <c r="K517" s="229" t="s">
        <v>1</v>
      </c>
      <c r="L517" s="45"/>
      <c r="M517" s="234" t="s">
        <v>1</v>
      </c>
      <c r="N517" s="235" t="s">
        <v>45</v>
      </c>
      <c r="O517" s="92"/>
      <c r="P517" s="236">
        <f>O517*H517</f>
        <v>0</v>
      </c>
      <c r="Q517" s="236">
        <v>0</v>
      </c>
      <c r="R517" s="236">
        <f>Q517*H517</f>
        <v>0</v>
      </c>
      <c r="S517" s="236">
        <v>0</v>
      </c>
      <c r="T517" s="237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8" t="s">
        <v>320</v>
      </c>
      <c r="AT517" s="238" t="s">
        <v>137</v>
      </c>
      <c r="AU517" s="238" t="s">
        <v>90</v>
      </c>
      <c r="AY517" s="18" t="s">
        <v>134</v>
      </c>
      <c r="BE517" s="239">
        <f>IF(N517="základní",J517,0)</f>
        <v>0</v>
      </c>
      <c r="BF517" s="239">
        <f>IF(N517="snížená",J517,0)</f>
        <v>0</v>
      </c>
      <c r="BG517" s="239">
        <f>IF(N517="zákl. přenesená",J517,0)</f>
        <v>0</v>
      </c>
      <c r="BH517" s="239">
        <f>IF(N517="sníž. přenesená",J517,0)</f>
        <v>0</v>
      </c>
      <c r="BI517" s="239">
        <f>IF(N517="nulová",J517,0)</f>
        <v>0</v>
      </c>
      <c r="BJ517" s="18" t="s">
        <v>90</v>
      </c>
      <c r="BK517" s="239">
        <f>ROUND(I517*H517,2)</f>
        <v>0</v>
      </c>
      <c r="BL517" s="18" t="s">
        <v>320</v>
      </c>
      <c r="BM517" s="238" t="s">
        <v>1088</v>
      </c>
    </row>
    <row r="518" s="13" customFormat="1">
      <c r="A518" s="13"/>
      <c r="B518" s="251"/>
      <c r="C518" s="252"/>
      <c r="D518" s="240" t="s">
        <v>236</v>
      </c>
      <c r="E518" s="253" t="s">
        <v>1</v>
      </c>
      <c r="F518" s="254" t="s">
        <v>684</v>
      </c>
      <c r="G518" s="252"/>
      <c r="H518" s="253" t="s">
        <v>1</v>
      </c>
      <c r="I518" s="255"/>
      <c r="J518" s="252"/>
      <c r="K518" s="252"/>
      <c r="L518" s="256"/>
      <c r="M518" s="257"/>
      <c r="N518" s="258"/>
      <c r="O518" s="258"/>
      <c r="P518" s="258"/>
      <c r="Q518" s="258"/>
      <c r="R518" s="258"/>
      <c r="S518" s="258"/>
      <c r="T518" s="259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60" t="s">
        <v>236</v>
      </c>
      <c r="AU518" s="260" t="s">
        <v>90</v>
      </c>
      <c r="AV518" s="13" t="s">
        <v>86</v>
      </c>
      <c r="AW518" s="13" t="s">
        <v>35</v>
      </c>
      <c r="AX518" s="13" t="s">
        <v>79</v>
      </c>
      <c r="AY518" s="260" t="s">
        <v>134</v>
      </c>
    </row>
    <row r="519" s="13" customFormat="1">
      <c r="A519" s="13"/>
      <c r="B519" s="251"/>
      <c r="C519" s="252"/>
      <c r="D519" s="240" t="s">
        <v>236</v>
      </c>
      <c r="E519" s="253" t="s">
        <v>1</v>
      </c>
      <c r="F519" s="254" t="s">
        <v>646</v>
      </c>
      <c r="G519" s="252"/>
      <c r="H519" s="253" t="s">
        <v>1</v>
      </c>
      <c r="I519" s="255"/>
      <c r="J519" s="252"/>
      <c r="K519" s="252"/>
      <c r="L519" s="256"/>
      <c r="M519" s="257"/>
      <c r="N519" s="258"/>
      <c r="O519" s="258"/>
      <c r="P519" s="258"/>
      <c r="Q519" s="258"/>
      <c r="R519" s="258"/>
      <c r="S519" s="258"/>
      <c r="T519" s="259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60" t="s">
        <v>236</v>
      </c>
      <c r="AU519" s="260" t="s">
        <v>90</v>
      </c>
      <c r="AV519" s="13" t="s">
        <v>86</v>
      </c>
      <c r="AW519" s="13" t="s">
        <v>35</v>
      </c>
      <c r="AX519" s="13" t="s">
        <v>79</v>
      </c>
      <c r="AY519" s="260" t="s">
        <v>134</v>
      </c>
    </row>
    <row r="520" s="14" customFormat="1">
      <c r="A520" s="14"/>
      <c r="B520" s="261"/>
      <c r="C520" s="262"/>
      <c r="D520" s="240" t="s">
        <v>236</v>
      </c>
      <c r="E520" s="263" t="s">
        <v>1</v>
      </c>
      <c r="F520" s="264" t="s">
        <v>148</v>
      </c>
      <c r="G520" s="262"/>
      <c r="H520" s="265">
        <v>3</v>
      </c>
      <c r="I520" s="266"/>
      <c r="J520" s="262"/>
      <c r="K520" s="262"/>
      <c r="L520" s="267"/>
      <c r="M520" s="268"/>
      <c r="N520" s="269"/>
      <c r="O520" s="269"/>
      <c r="P520" s="269"/>
      <c r="Q520" s="269"/>
      <c r="R520" s="269"/>
      <c r="S520" s="269"/>
      <c r="T520" s="270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71" t="s">
        <v>236</v>
      </c>
      <c r="AU520" s="271" t="s">
        <v>90</v>
      </c>
      <c r="AV520" s="14" t="s">
        <v>90</v>
      </c>
      <c r="AW520" s="14" t="s">
        <v>35</v>
      </c>
      <c r="AX520" s="14" t="s">
        <v>79</v>
      </c>
      <c r="AY520" s="271" t="s">
        <v>134</v>
      </c>
    </row>
    <row r="521" s="15" customFormat="1">
      <c r="A521" s="15"/>
      <c r="B521" s="272"/>
      <c r="C521" s="273"/>
      <c r="D521" s="240" t="s">
        <v>236</v>
      </c>
      <c r="E521" s="274" t="s">
        <v>1</v>
      </c>
      <c r="F521" s="275" t="s">
        <v>240</v>
      </c>
      <c r="G521" s="273"/>
      <c r="H521" s="276">
        <v>3</v>
      </c>
      <c r="I521" s="277"/>
      <c r="J521" s="273"/>
      <c r="K521" s="273"/>
      <c r="L521" s="278"/>
      <c r="M521" s="279"/>
      <c r="N521" s="280"/>
      <c r="O521" s="280"/>
      <c r="P521" s="280"/>
      <c r="Q521" s="280"/>
      <c r="R521" s="280"/>
      <c r="S521" s="280"/>
      <c r="T521" s="281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82" t="s">
        <v>236</v>
      </c>
      <c r="AU521" s="282" t="s">
        <v>90</v>
      </c>
      <c r="AV521" s="15" t="s">
        <v>133</v>
      </c>
      <c r="AW521" s="15" t="s">
        <v>35</v>
      </c>
      <c r="AX521" s="15" t="s">
        <v>86</v>
      </c>
      <c r="AY521" s="282" t="s">
        <v>134</v>
      </c>
    </row>
    <row r="522" s="12" customFormat="1" ht="22.8" customHeight="1">
      <c r="A522" s="12"/>
      <c r="B522" s="211"/>
      <c r="C522" s="212"/>
      <c r="D522" s="213" t="s">
        <v>78</v>
      </c>
      <c r="E522" s="225" t="s">
        <v>654</v>
      </c>
      <c r="F522" s="225" t="s">
        <v>655</v>
      </c>
      <c r="G522" s="212"/>
      <c r="H522" s="212"/>
      <c r="I522" s="215"/>
      <c r="J522" s="226">
        <f>BK522</f>
        <v>0</v>
      </c>
      <c r="K522" s="212"/>
      <c r="L522" s="217"/>
      <c r="M522" s="218"/>
      <c r="N522" s="219"/>
      <c r="O522" s="219"/>
      <c r="P522" s="220">
        <f>SUM(P523:P552)</f>
        <v>0</v>
      </c>
      <c r="Q522" s="219"/>
      <c r="R522" s="220">
        <f>SUM(R523:R552)</f>
        <v>0.064774579999999998</v>
      </c>
      <c r="S522" s="219"/>
      <c r="T522" s="221">
        <f>SUM(T523:T552)</f>
        <v>0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222" t="s">
        <v>90</v>
      </c>
      <c r="AT522" s="223" t="s">
        <v>78</v>
      </c>
      <c r="AU522" s="223" t="s">
        <v>86</v>
      </c>
      <c r="AY522" s="222" t="s">
        <v>134</v>
      </c>
      <c r="BK522" s="224">
        <f>SUM(BK523:BK552)</f>
        <v>0</v>
      </c>
    </row>
    <row r="523" s="2" customFormat="1" ht="24.15" customHeight="1">
      <c r="A523" s="39"/>
      <c r="B523" s="40"/>
      <c r="C523" s="227" t="s">
        <v>1089</v>
      </c>
      <c r="D523" s="227" t="s">
        <v>137</v>
      </c>
      <c r="E523" s="228" t="s">
        <v>1090</v>
      </c>
      <c r="F523" s="229" t="s">
        <v>1091</v>
      </c>
      <c r="G523" s="230" t="s">
        <v>220</v>
      </c>
      <c r="H523" s="231">
        <v>20.216000000000001</v>
      </c>
      <c r="I523" s="232"/>
      <c r="J523" s="233">
        <f>ROUND(I523*H523,2)</f>
        <v>0</v>
      </c>
      <c r="K523" s="229" t="s">
        <v>221</v>
      </c>
      <c r="L523" s="45"/>
      <c r="M523" s="234" t="s">
        <v>1</v>
      </c>
      <c r="N523" s="235" t="s">
        <v>45</v>
      </c>
      <c r="O523" s="92"/>
      <c r="P523" s="236">
        <f>O523*H523</f>
        <v>0</v>
      </c>
      <c r="Q523" s="236">
        <v>0.00013999999999999999</v>
      </c>
      <c r="R523" s="236">
        <f>Q523*H523</f>
        <v>0.0028302399999999999</v>
      </c>
      <c r="S523" s="236">
        <v>0</v>
      </c>
      <c r="T523" s="237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8" t="s">
        <v>320</v>
      </c>
      <c r="AT523" s="238" t="s">
        <v>137</v>
      </c>
      <c r="AU523" s="238" t="s">
        <v>90</v>
      </c>
      <c r="AY523" s="18" t="s">
        <v>134</v>
      </c>
      <c r="BE523" s="239">
        <f>IF(N523="základní",J523,0)</f>
        <v>0</v>
      </c>
      <c r="BF523" s="239">
        <f>IF(N523="snížená",J523,0)</f>
        <v>0</v>
      </c>
      <c r="BG523" s="239">
        <f>IF(N523="zákl. přenesená",J523,0)</f>
        <v>0</v>
      </c>
      <c r="BH523" s="239">
        <f>IF(N523="sníž. přenesená",J523,0)</f>
        <v>0</v>
      </c>
      <c r="BI523" s="239">
        <f>IF(N523="nulová",J523,0)</f>
        <v>0</v>
      </c>
      <c r="BJ523" s="18" t="s">
        <v>90</v>
      </c>
      <c r="BK523" s="239">
        <f>ROUND(I523*H523,2)</f>
        <v>0</v>
      </c>
      <c r="BL523" s="18" t="s">
        <v>320</v>
      </c>
      <c r="BM523" s="238" t="s">
        <v>1092</v>
      </c>
    </row>
    <row r="524" s="2" customFormat="1">
      <c r="A524" s="39"/>
      <c r="B524" s="40"/>
      <c r="C524" s="41"/>
      <c r="D524" s="240" t="s">
        <v>142</v>
      </c>
      <c r="E524" s="41"/>
      <c r="F524" s="241" t="s">
        <v>1093</v>
      </c>
      <c r="G524" s="41"/>
      <c r="H524" s="41"/>
      <c r="I524" s="242"/>
      <c r="J524" s="41"/>
      <c r="K524" s="41"/>
      <c r="L524" s="45"/>
      <c r="M524" s="243"/>
      <c r="N524" s="244"/>
      <c r="O524" s="92"/>
      <c r="P524" s="92"/>
      <c r="Q524" s="92"/>
      <c r="R524" s="92"/>
      <c r="S524" s="92"/>
      <c r="T524" s="93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18" t="s">
        <v>142</v>
      </c>
      <c r="AU524" s="18" t="s">
        <v>90</v>
      </c>
    </row>
    <row r="525" s="2" customFormat="1">
      <c r="A525" s="39"/>
      <c r="B525" s="40"/>
      <c r="C525" s="41"/>
      <c r="D525" s="249" t="s">
        <v>224</v>
      </c>
      <c r="E525" s="41"/>
      <c r="F525" s="250" t="s">
        <v>1094</v>
      </c>
      <c r="G525" s="41"/>
      <c r="H525" s="41"/>
      <c r="I525" s="242"/>
      <c r="J525" s="41"/>
      <c r="K525" s="41"/>
      <c r="L525" s="45"/>
      <c r="M525" s="243"/>
      <c r="N525" s="244"/>
      <c r="O525" s="92"/>
      <c r="P525" s="92"/>
      <c r="Q525" s="92"/>
      <c r="R525" s="92"/>
      <c r="S525" s="92"/>
      <c r="T525" s="93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T525" s="18" t="s">
        <v>224</v>
      </c>
      <c r="AU525" s="18" t="s">
        <v>90</v>
      </c>
    </row>
    <row r="526" s="13" customFormat="1">
      <c r="A526" s="13"/>
      <c r="B526" s="251"/>
      <c r="C526" s="252"/>
      <c r="D526" s="240" t="s">
        <v>236</v>
      </c>
      <c r="E526" s="253" t="s">
        <v>1</v>
      </c>
      <c r="F526" s="254" t="s">
        <v>1095</v>
      </c>
      <c r="G526" s="252"/>
      <c r="H526" s="253" t="s">
        <v>1</v>
      </c>
      <c r="I526" s="255"/>
      <c r="J526" s="252"/>
      <c r="K526" s="252"/>
      <c r="L526" s="256"/>
      <c r="M526" s="257"/>
      <c r="N526" s="258"/>
      <c r="O526" s="258"/>
      <c r="P526" s="258"/>
      <c r="Q526" s="258"/>
      <c r="R526" s="258"/>
      <c r="S526" s="258"/>
      <c r="T526" s="259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60" t="s">
        <v>236</v>
      </c>
      <c r="AU526" s="260" t="s">
        <v>90</v>
      </c>
      <c r="AV526" s="13" t="s">
        <v>86</v>
      </c>
      <c r="AW526" s="13" t="s">
        <v>35</v>
      </c>
      <c r="AX526" s="13" t="s">
        <v>79</v>
      </c>
      <c r="AY526" s="260" t="s">
        <v>134</v>
      </c>
    </row>
    <row r="527" s="14" customFormat="1">
      <c r="A527" s="14"/>
      <c r="B527" s="261"/>
      <c r="C527" s="262"/>
      <c r="D527" s="240" t="s">
        <v>236</v>
      </c>
      <c r="E527" s="263" t="s">
        <v>1</v>
      </c>
      <c r="F527" s="264" t="s">
        <v>1096</v>
      </c>
      <c r="G527" s="262"/>
      <c r="H527" s="265">
        <v>20.216000000000001</v>
      </c>
      <c r="I527" s="266"/>
      <c r="J527" s="262"/>
      <c r="K527" s="262"/>
      <c r="L527" s="267"/>
      <c r="M527" s="268"/>
      <c r="N527" s="269"/>
      <c r="O527" s="269"/>
      <c r="P527" s="269"/>
      <c r="Q527" s="269"/>
      <c r="R527" s="269"/>
      <c r="S527" s="269"/>
      <c r="T527" s="270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71" t="s">
        <v>236</v>
      </c>
      <c r="AU527" s="271" t="s">
        <v>90</v>
      </c>
      <c r="AV527" s="14" t="s">
        <v>90</v>
      </c>
      <c r="AW527" s="14" t="s">
        <v>35</v>
      </c>
      <c r="AX527" s="14" t="s">
        <v>79</v>
      </c>
      <c r="AY527" s="271" t="s">
        <v>134</v>
      </c>
    </row>
    <row r="528" s="15" customFormat="1">
      <c r="A528" s="15"/>
      <c r="B528" s="272"/>
      <c r="C528" s="273"/>
      <c r="D528" s="240" t="s">
        <v>236</v>
      </c>
      <c r="E528" s="274" t="s">
        <v>1</v>
      </c>
      <c r="F528" s="275" t="s">
        <v>240</v>
      </c>
      <c r="G528" s="273"/>
      <c r="H528" s="276">
        <v>20.216000000000001</v>
      </c>
      <c r="I528" s="277"/>
      <c r="J528" s="273"/>
      <c r="K528" s="273"/>
      <c r="L528" s="278"/>
      <c r="M528" s="279"/>
      <c r="N528" s="280"/>
      <c r="O528" s="280"/>
      <c r="P528" s="280"/>
      <c r="Q528" s="280"/>
      <c r="R528" s="280"/>
      <c r="S528" s="280"/>
      <c r="T528" s="281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82" t="s">
        <v>236</v>
      </c>
      <c r="AU528" s="282" t="s">
        <v>90</v>
      </c>
      <c r="AV528" s="15" t="s">
        <v>133</v>
      </c>
      <c r="AW528" s="15" t="s">
        <v>35</v>
      </c>
      <c r="AX528" s="15" t="s">
        <v>86</v>
      </c>
      <c r="AY528" s="282" t="s">
        <v>134</v>
      </c>
    </row>
    <row r="529" s="2" customFormat="1" ht="24.15" customHeight="1">
      <c r="A529" s="39"/>
      <c r="B529" s="40"/>
      <c r="C529" s="227" t="s">
        <v>1097</v>
      </c>
      <c r="D529" s="227" t="s">
        <v>137</v>
      </c>
      <c r="E529" s="228" t="s">
        <v>1098</v>
      </c>
      <c r="F529" s="229" t="s">
        <v>1099</v>
      </c>
      <c r="G529" s="230" t="s">
        <v>220</v>
      </c>
      <c r="H529" s="231">
        <v>20.216000000000001</v>
      </c>
      <c r="I529" s="232"/>
      <c r="J529" s="233">
        <f>ROUND(I529*H529,2)</f>
        <v>0</v>
      </c>
      <c r="K529" s="229" t="s">
        <v>221</v>
      </c>
      <c r="L529" s="45"/>
      <c r="M529" s="234" t="s">
        <v>1</v>
      </c>
      <c r="N529" s="235" t="s">
        <v>45</v>
      </c>
      <c r="O529" s="92"/>
      <c r="P529" s="236">
        <f>O529*H529</f>
        <v>0</v>
      </c>
      <c r="Q529" s="236">
        <v>0.00029</v>
      </c>
      <c r="R529" s="236">
        <f>Q529*H529</f>
        <v>0.0058626400000000006</v>
      </c>
      <c r="S529" s="236">
        <v>0</v>
      </c>
      <c r="T529" s="237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8" t="s">
        <v>320</v>
      </c>
      <c r="AT529" s="238" t="s">
        <v>137</v>
      </c>
      <c r="AU529" s="238" t="s">
        <v>90</v>
      </c>
      <c r="AY529" s="18" t="s">
        <v>134</v>
      </c>
      <c r="BE529" s="239">
        <f>IF(N529="základní",J529,0)</f>
        <v>0</v>
      </c>
      <c r="BF529" s="239">
        <f>IF(N529="snížená",J529,0)</f>
        <v>0</v>
      </c>
      <c r="BG529" s="239">
        <f>IF(N529="zákl. přenesená",J529,0)</f>
        <v>0</v>
      </c>
      <c r="BH529" s="239">
        <f>IF(N529="sníž. přenesená",J529,0)</f>
        <v>0</v>
      </c>
      <c r="BI529" s="239">
        <f>IF(N529="nulová",J529,0)</f>
        <v>0</v>
      </c>
      <c r="BJ529" s="18" t="s">
        <v>90</v>
      </c>
      <c r="BK529" s="239">
        <f>ROUND(I529*H529,2)</f>
        <v>0</v>
      </c>
      <c r="BL529" s="18" t="s">
        <v>320</v>
      </c>
      <c r="BM529" s="238" t="s">
        <v>1100</v>
      </c>
    </row>
    <row r="530" s="2" customFormat="1">
      <c r="A530" s="39"/>
      <c r="B530" s="40"/>
      <c r="C530" s="41"/>
      <c r="D530" s="240" t="s">
        <v>142</v>
      </c>
      <c r="E530" s="41"/>
      <c r="F530" s="241" t="s">
        <v>1101</v>
      </c>
      <c r="G530" s="41"/>
      <c r="H530" s="41"/>
      <c r="I530" s="242"/>
      <c r="J530" s="41"/>
      <c r="K530" s="41"/>
      <c r="L530" s="45"/>
      <c r="M530" s="243"/>
      <c r="N530" s="244"/>
      <c r="O530" s="92"/>
      <c r="P530" s="92"/>
      <c r="Q530" s="92"/>
      <c r="R530" s="92"/>
      <c r="S530" s="92"/>
      <c r="T530" s="93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142</v>
      </c>
      <c r="AU530" s="18" t="s">
        <v>90</v>
      </c>
    </row>
    <row r="531" s="2" customFormat="1">
      <c r="A531" s="39"/>
      <c r="B531" s="40"/>
      <c r="C531" s="41"/>
      <c r="D531" s="249" t="s">
        <v>224</v>
      </c>
      <c r="E531" s="41"/>
      <c r="F531" s="250" t="s">
        <v>1102</v>
      </c>
      <c r="G531" s="41"/>
      <c r="H531" s="41"/>
      <c r="I531" s="242"/>
      <c r="J531" s="41"/>
      <c r="K531" s="41"/>
      <c r="L531" s="45"/>
      <c r="M531" s="243"/>
      <c r="N531" s="244"/>
      <c r="O531" s="92"/>
      <c r="P531" s="92"/>
      <c r="Q531" s="92"/>
      <c r="R531" s="92"/>
      <c r="S531" s="92"/>
      <c r="T531" s="93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224</v>
      </c>
      <c r="AU531" s="18" t="s">
        <v>90</v>
      </c>
    </row>
    <row r="532" s="2" customFormat="1" ht="24.15" customHeight="1">
      <c r="A532" s="39"/>
      <c r="B532" s="40"/>
      <c r="C532" s="227" t="s">
        <v>1103</v>
      </c>
      <c r="D532" s="227" t="s">
        <v>137</v>
      </c>
      <c r="E532" s="228" t="s">
        <v>1104</v>
      </c>
      <c r="F532" s="229" t="s">
        <v>1105</v>
      </c>
      <c r="G532" s="230" t="s">
        <v>220</v>
      </c>
      <c r="H532" s="231">
        <v>24</v>
      </c>
      <c r="I532" s="232"/>
      <c r="J532" s="233">
        <f>ROUND(I532*H532,2)</f>
        <v>0</v>
      </c>
      <c r="K532" s="229" t="s">
        <v>221</v>
      </c>
      <c r="L532" s="45"/>
      <c r="M532" s="234" t="s">
        <v>1</v>
      </c>
      <c r="N532" s="235" t="s">
        <v>45</v>
      </c>
      <c r="O532" s="92"/>
      <c r="P532" s="236">
        <f>O532*H532</f>
        <v>0</v>
      </c>
      <c r="Q532" s="236">
        <v>0.00013999999999999999</v>
      </c>
      <c r="R532" s="236">
        <f>Q532*H532</f>
        <v>0.0033599999999999997</v>
      </c>
      <c r="S532" s="236">
        <v>0</v>
      </c>
      <c r="T532" s="237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8" t="s">
        <v>320</v>
      </c>
      <c r="AT532" s="238" t="s">
        <v>137</v>
      </c>
      <c r="AU532" s="238" t="s">
        <v>90</v>
      </c>
      <c r="AY532" s="18" t="s">
        <v>134</v>
      </c>
      <c r="BE532" s="239">
        <f>IF(N532="základní",J532,0)</f>
        <v>0</v>
      </c>
      <c r="BF532" s="239">
        <f>IF(N532="snížená",J532,0)</f>
        <v>0</v>
      </c>
      <c r="BG532" s="239">
        <f>IF(N532="zákl. přenesená",J532,0)</f>
        <v>0</v>
      </c>
      <c r="BH532" s="239">
        <f>IF(N532="sníž. přenesená",J532,0)</f>
        <v>0</v>
      </c>
      <c r="BI532" s="239">
        <f>IF(N532="nulová",J532,0)</f>
        <v>0</v>
      </c>
      <c r="BJ532" s="18" t="s">
        <v>90</v>
      </c>
      <c r="BK532" s="239">
        <f>ROUND(I532*H532,2)</f>
        <v>0</v>
      </c>
      <c r="BL532" s="18" t="s">
        <v>320</v>
      </c>
      <c r="BM532" s="238" t="s">
        <v>1106</v>
      </c>
    </row>
    <row r="533" s="2" customFormat="1">
      <c r="A533" s="39"/>
      <c r="B533" s="40"/>
      <c r="C533" s="41"/>
      <c r="D533" s="240" t="s">
        <v>142</v>
      </c>
      <c r="E533" s="41"/>
      <c r="F533" s="241" t="s">
        <v>1107</v>
      </c>
      <c r="G533" s="41"/>
      <c r="H533" s="41"/>
      <c r="I533" s="242"/>
      <c r="J533" s="41"/>
      <c r="K533" s="41"/>
      <c r="L533" s="45"/>
      <c r="M533" s="243"/>
      <c r="N533" s="244"/>
      <c r="O533" s="92"/>
      <c r="P533" s="92"/>
      <c r="Q533" s="92"/>
      <c r="R533" s="92"/>
      <c r="S533" s="92"/>
      <c r="T533" s="93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T533" s="18" t="s">
        <v>142</v>
      </c>
      <c r="AU533" s="18" t="s">
        <v>90</v>
      </c>
    </row>
    <row r="534" s="2" customFormat="1">
      <c r="A534" s="39"/>
      <c r="B534" s="40"/>
      <c r="C534" s="41"/>
      <c r="D534" s="249" t="s">
        <v>224</v>
      </c>
      <c r="E534" s="41"/>
      <c r="F534" s="250" t="s">
        <v>1108</v>
      </c>
      <c r="G534" s="41"/>
      <c r="H534" s="41"/>
      <c r="I534" s="242"/>
      <c r="J534" s="41"/>
      <c r="K534" s="41"/>
      <c r="L534" s="45"/>
      <c r="M534" s="243"/>
      <c r="N534" s="244"/>
      <c r="O534" s="92"/>
      <c r="P534" s="92"/>
      <c r="Q534" s="92"/>
      <c r="R534" s="92"/>
      <c r="S534" s="92"/>
      <c r="T534" s="93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18" t="s">
        <v>224</v>
      </c>
      <c r="AU534" s="18" t="s">
        <v>90</v>
      </c>
    </row>
    <row r="535" s="13" customFormat="1">
      <c r="A535" s="13"/>
      <c r="B535" s="251"/>
      <c r="C535" s="252"/>
      <c r="D535" s="240" t="s">
        <v>236</v>
      </c>
      <c r="E535" s="253" t="s">
        <v>1</v>
      </c>
      <c r="F535" s="254" t="s">
        <v>1109</v>
      </c>
      <c r="G535" s="252"/>
      <c r="H535" s="253" t="s">
        <v>1</v>
      </c>
      <c r="I535" s="255"/>
      <c r="J535" s="252"/>
      <c r="K535" s="252"/>
      <c r="L535" s="256"/>
      <c r="M535" s="257"/>
      <c r="N535" s="258"/>
      <c r="O535" s="258"/>
      <c r="P535" s="258"/>
      <c r="Q535" s="258"/>
      <c r="R535" s="258"/>
      <c r="S535" s="258"/>
      <c r="T535" s="259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60" t="s">
        <v>236</v>
      </c>
      <c r="AU535" s="260" t="s">
        <v>90</v>
      </c>
      <c r="AV535" s="13" t="s">
        <v>86</v>
      </c>
      <c r="AW535" s="13" t="s">
        <v>35</v>
      </c>
      <c r="AX535" s="13" t="s">
        <v>79</v>
      </c>
      <c r="AY535" s="260" t="s">
        <v>134</v>
      </c>
    </row>
    <row r="536" s="14" customFormat="1">
      <c r="A536" s="14"/>
      <c r="B536" s="261"/>
      <c r="C536" s="262"/>
      <c r="D536" s="240" t="s">
        <v>236</v>
      </c>
      <c r="E536" s="263" t="s">
        <v>1</v>
      </c>
      <c r="F536" s="264" t="s">
        <v>1110</v>
      </c>
      <c r="G536" s="262"/>
      <c r="H536" s="265">
        <v>24</v>
      </c>
      <c r="I536" s="266"/>
      <c r="J536" s="262"/>
      <c r="K536" s="262"/>
      <c r="L536" s="267"/>
      <c r="M536" s="268"/>
      <c r="N536" s="269"/>
      <c r="O536" s="269"/>
      <c r="P536" s="269"/>
      <c r="Q536" s="269"/>
      <c r="R536" s="269"/>
      <c r="S536" s="269"/>
      <c r="T536" s="270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71" t="s">
        <v>236</v>
      </c>
      <c r="AU536" s="271" t="s">
        <v>90</v>
      </c>
      <c r="AV536" s="14" t="s">
        <v>90</v>
      </c>
      <c r="AW536" s="14" t="s">
        <v>35</v>
      </c>
      <c r="AX536" s="14" t="s">
        <v>79</v>
      </c>
      <c r="AY536" s="271" t="s">
        <v>134</v>
      </c>
    </row>
    <row r="537" s="15" customFormat="1">
      <c r="A537" s="15"/>
      <c r="B537" s="272"/>
      <c r="C537" s="273"/>
      <c r="D537" s="240" t="s">
        <v>236</v>
      </c>
      <c r="E537" s="274" t="s">
        <v>1</v>
      </c>
      <c r="F537" s="275" t="s">
        <v>240</v>
      </c>
      <c r="G537" s="273"/>
      <c r="H537" s="276">
        <v>24</v>
      </c>
      <c r="I537" s="277"/>
      <c r="J537" s="273"/>
      <c r="K537" s="273"/>
      <c r="L537" s="278"/>
      <c r="M537" s="279"/>
      <c r="N537" s="280"/>
      <c r="O537" s="280"/>
      <c r="P537" s="280"/>
      <c r="Q537" s="280"/>
      <c r="R537" s="280"/>
      <c r="S537" s="280"/>
      <c r="T537" s="281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82" t="s">
        <v>236</v>
      </c>
      <c r="AU537" s="282" t="s">
        <v>90</v>
      </c>
      <c r="AV537" s="15" t="s">
        <v>133</v>
      </c>
      <c r="AW537" s="15" t="s">
        <v>35</v>
      </c>
      <c r="AX537" s="15" t="s">
        <v>86</v>
      </c>
      <c r="AY537" s="282" t="s">
        <v>134</v>
      </c>
    </row>
    <row r="538" s="2" customFormat="1" ht="24.15" customHeight="1">
      <c r="A538" s="39"/>
      <c r="B538" s="40"/>
      <c r="C538" s="227" t="s">
        <v>1111</v>
      </c>
      <c r="D538" s="227" t="s">
        <v>137</v>
      </c>
      <c r="E538" s="228" t="s">
        <v>1112</v>
      </c>
      <c r="F538" s="229" t="s">
        <v>1113</v>
      </c>
      <c r="G538" s="230" t="s">
        <v>220</v>
      </c>
      <c r="H538" s="231">
        <v>24</v>
      </c>
      <c r="I538" s="232"/>
      <c r="J538" s="233">
        <f>ROUND(I538*H538,2)</f>
        <v>0</v>
      </c>
      <c r="K538" s="229" t="s">
        <v>221</v>
      </c>
      <c r="L538" s="45"/>
      <c r="M538" s="234" t="s">
        <v>1</v>
      </c>
      <c r="N538" s="235" t="s">
        <v>45</v>
      </c>
      <c r="O538" s="92"/>
      <c r="P538" s="236">
        <f>O538*H538</f>
        <v>0</v>
      </c>
      <c r="Q538" s="236">
        <v>0.00025000000000000001</v>
      </c>
      <c r="R538" s="236">
        <f>Q538*H538</f>
        <v>0.0060000000000000001</v>
      </c>
      <c r="S538" s="236">
        <v>0</v>
      </c>
      <c r="T538" s="237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8" t="s">
        <v>320</v>
      </c>
      <c r="AT538" s="238" t="s">
        <v>137</v>
      </c>
      <c r="AU538" s="238" t="s">
        <v>90</v>
      </c>
      <c r="AY538" s="18" t="s">
        <v>134</v>
      </c>
      <c r="BE538" s="239">
        <f>IF(N538="základní",J538,0)</f>
        <v>0</v>
      </c>
      <c r="BF538" s="239">
        <f>IF(N538="snížená",J538,0)</f>
        <v>0</v>
      </c>
      <c r="BG538" s="239">
        <f>IF(N538="zákl. přenesená",J538,0)</f>
        <v>0</v>
      </c>
      <c r="BH538" s="239">
        <f>IF(N538="sníž. přenesená",J538,0)</f>
        <v>0</v>
      </c>
      <c r="BI538" s="239">
        <f>IF(N538="nulová",J538,0)</f>
        <v>0</v>
      </c>
      <c r="BJ538" s="18" t="s">
        <v>90</v>
      </c>
      <c r="BK538" s="239">
        <f>ROUND(I538*H538,2)</f>
        <v>0</v>
      </c>
      <c r="BL538" s="18" t="s">
        <v>320</v>
      </c>
      <c r="BM538" s="238" t="s">
        <v>1114</v>
      </c>
    </row>
    <row r="539" s="2" customFormat="1">
      <c r="A539" s="39"/>
      <c r="B539" s="40"/>
      <c r="C539" s="41"/>
      <c r="D539" s="240" t="s">
        <v>142</v>
      </c>
      <c r="E539" s="41"/>
      <c r="F539" s="241" t="s">
        <v>1115</v>
      </c>
      <c r="G539" s="41"/>
      <c r="H539" s="41"/>
      <c r="I539" s="242"/>
      <c r="J539" s="41"/>
      <c r="K539" s="41"/>
      <c r="L539" s="45"/>
      <c r="M539" s="243"/>
      <c r="N539" s="244"/>
      <c r="O539" s="92"/>
      <c r="P539" s="92"/>
      <c r="Q539" s="92"/>
      <c r="R539" s="92"/>
      <c r="S539" s="92"/>
      <c r="T539" s="93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T539" s="18" t="s">
        <v>142</v>
      </c>
      <c r="AU539" s="18" t="s">
        <v>90</v>
      </c>
    </row>
    <row r="540" s="2" customFormat="1">
      <c r="A540" s="39"/>
      <c r="B540" s="40"/>
      <c r="C540" s="41"/>
      <c r="D540" s="249" t="s">
        <v>224</v>
      </c>
      <c r="E540" s="41"/>
      <c r="F540" s="250" t="s">
        <v>1116</v>
      </c>
      <c r="G540" s="41"/>
      <c r="H540" s="41"/>
      <c r="I540" s="242"/>
      <c r="J540" s="41"/>
      <c r="K540" s="41"/>
      <c r="L540" s="45"/>
      <c r="M540" s="243"/>
      <c r="N540" s="244"/>
      <c r="O540" s="92"/>
      <c r="P540" s="92"/>
      <c r="Q540" s="92"/>
      <c r="R540" s="92"/>
      <c r="S540" s="92"/>
      <c r="T540" s="93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224</v>
      </c>
      <c r="AU540" s="18" t="s">
        <v>90</v>
      </c>
    </row>
    <row r="541" s="2" customFormat="1" ht="24.15" customHeight="1">
      <c r="A541" s="39"/>
      <c r="B541" s="40"/>
      <c r="C541" s="227" t="s">
        <v>1117</v>
      </c>
      <c r="D541" s="227" t="s">
        <v>137</v>
      </c>
      <c r="E541" s="228" t="s">
        <v>1118</v>
      </c>
      <c r="F541" s="229" t="s">
        <v>1119</v>
      </c>
      <c r="G541" s="230" t="s">
        <v>220</v>
      </c>
      <c r="H541" s="231">
        <v>46.700000000000003</v>
      </c>
      <c r="I541" s="232"/>
      <c r="J541" s="233">
        <f>ROUND(I541*H541,2)</f>
        <v>0</v>
      </c>
      <c r="K541" s="229" t="s">
        <v>221</v>
      </c>
      <c r="L541" s="45"/>
      <c r="M541" s="234" t="s">
        <v>1</v>
      </c>
      <c r="N541" s="235" t="s">
        <v>45</v>
      </c>
      <c r="O541" s="92"/>
      <c r="P541" s="236">
        <f>O541*H541</f>
        <v>0</v>
      </c>
      <c r="Q541" s="236">
        <v>0.00027</v>
      </c>
      <c r="R541" s="236">
        <f>Q541*H541</f>
        <v>0.012609</v>
      </c>
      <c r="S541" s="236">
        <v>0</v>
      </c>
      <c r="T541" s="237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8" t="s">
        <v>320</v>
      </c>
      <c r="AT541" s="238" t="s">
        <v>137</v>
      </c>
      <c r="AU541" s="238" t="s">
        <v>90</v>
      </c>
      <c r="AY541" s="18" t="s">
        <v>134</v>
      </c>
      <c r="BE541" s="239">
        <f>IF(N541="základní",J541,0)</f>
        <v>0</v>
      </c>
      <c r="BF541" s="239">
        <f>IF(N541="snížená",J541,0)</f>
        <v>0</v>
      </c>
      <c r="BG541" s="239">
        <f>IF(N541="zákl. přenesená",J541,0)</f>
        <v>0</v>
      </c>
      <c r="BH541" s="239">
        <f>IF(N541="sníž. přenesená",J541,0)</f>
        <v>0</v>
      </c>
      <c r="BI541" s="239">
        <f>IF(N541="nulová",J541,0)</f>
        <v>0</v>
      </c>
      <c r="BJ541" s="18" t="s">
        <v>90</v>
      </c>
      <c r="BK541" s="239">
        <f>ROUND(I541*H541,2)</f>
        <v>0</v>
      </c>
      <c r="BL541" s="18" t="s">
        <v>320</v>
      </c>
      <c r="BM541" s="238" t="s">
        <v>1120</v>
      </c>
    </row>
    <row r="542" s="2" customFormat="1">
      <c r="A542" s="39"/>
      <c r="B542" s="40"/>
      <c r="C542" s="41"/>
      <c r="D542" s="240" t="s">
        <v>142</v>
      </c>
      <c r="E542" s="41"/>
      <c r="F542" s="241" t="s">
        <v>1121</v>
      </c>
      <c r="G542" s="41"/>
      <c r="H542" s="41"/>
      <c r="I542" s="242"/>
      <c r="J542" s="41"/>
      <c r="K542" s="41"/>
      <c r="L542" s="45"/>
      <c r="M542" s="243"/>
      <c r="N542" s="244"/>
      <c r="O542" s="92"/>
      <c r="P542" s="92"/>
      <c r="Q542" s="92"/>
      <c r="R542" s="92"/>
      <c r="S542" s="92"/>
      <c r="T542" s="93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18" t="s">
        <v>142</v>
      </c>
      <c r="AU542" s="18" t="s">
        <v>90</v>
      </c>
    </row>
    <row r="543" s="2" customFormat="1">
      <c r="A543" s="39"/>
      <c r="B543" s="40"/>
      <c r="C543" s="41"/>
      <c r="D543" s="249" t="s">
        <v>224</v>
      </c>
      <c r="E543" s="41"/>
      <c r="F543" s="250" t="s">
        <v>1122</v>
      </c>
      <c r="G543" s="41"/>
      <c r="H543" s="41"/>
      <c r="I543" s="242"/>
      <c r="J543" s="41"/>
      <c r="K543" s="41"/>
      <c r="L543" s="45"/>
      <c r="M543" s="243"/>
      <c r="N543" s="244"/>
      <c r="O543" s="92"/>
      <c r="P543" s="92"/>
      <c r="Q543" s="92"/>
      <c r="R543" s="92"/>
      <c r="S543" s="92"/>
      <c r="T543" s="93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224</v>
      </c>
      <c r="AU543" s="18" t="s">
        <v>90</v>
      </c>
    </row>
    <row r="544" s="2" customFormat="1" ht="24.15" customHeight="1">
      <c r="A544" s="39"/>
      <c r="B544" s="40"/>
      <c r="C544" s="227" t="s">
        <v>1123</v>
      </c>
      <c r="D544" s="227" t="s">
        <v>137</v>
      </c>
      <c r="E544" s="228" t="s">
        <v>1124</v>
      </c>
      <c r="F544" s="229" t="s">
        <v>1125</v>
      </c>
      <c r="G544" s="230" t="s">
        <v>220</v>
      </c>
      <c r="H544" s="231">
        <v>46.700000000000003</v>
      </c>
      <c r="I544" s="232"/>
      <c r="J544" s="233">
        <f>ROUND(I544*H544,2)</f>
        <v>0</v>
      </c>
      <c r="K544" s="229" t="s">
        <v>221</v>
      </c>
      <c r="L544" s="45"/>
      <c r="M544" s="234" t="s">
        <v>1</v>
      </c>
      <c r="N544" s="235" t="s">
        <v>45</v>
      </c>
      <c r="O544" s="92"/>
      <c r="P544" s="236">
        <f>O544*H544</f>
        <v>0</v>
      </c>
      <c r="Q544" s="236">
        <v>0.00032000000000000003</v>
      </c>
      <c r="R544" s="236">
        <f>Q544*H544</f>
        <v>0.014944000000000002</v>
      </c>
      <c r="S544" s="236">
        <v>0</v>
      </c>
      <c r="T544" s="237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8" t="s">
        <v>320</v>
      </c>
      <c r="AT544" s="238" t="s">
        <v>137</v>
      </c>
      <c r="AU544" s="238" t="s">
        <v>90</v>
      </c>
      <c r="AY544" s="18" t="s">
        <v>134</v>
      </c>
      <c r="BE544" s="239">
        <f>IF(N544="základní",J544,0)</f>
        <v>0</v>
      </c>
      <c r="BF544" s="239">
        <f>IF(N544="snížená",J544,0)</f>
        <v>0</v>
      </c>
      <c r="BG544" s="239">
        <f>IF(N544="zákl. přenesená",J544,0)</f>
        <v>0</v>
      </c>
      <c r="BH544" s="239">
        <f>IF(N544="sníž. přenesená",J544,0)</f>
        <v>0</v>
      </c>
      <c r="BI544" s="239">
        <f>IF(N544="nulová",J544,0)</f>
        <v>0</v>
      </c>
      <c r="BJ544" s="18" t="s">
        <v>90</v>
      </c>
      <c r="BK544" s="239">
        <f>ROUND(I544*H544,2)</f>
        <v>0</v>
      </c>
      <c r="BL544" s="18" t="s">
        <v>320</v>
      </c>
      <c r="BM544" s="238" t="s">
        <v>1126</v>
      </c>
    </row>
    <row r="545" s="2" customFormat="1">
      <c r="A545" s="39"/>
      <c r="B545" s="40"/>
      <c r="C545" s="41"/>
      <c r="D545" s="240" t="s">
        <v>142</v>
      </c>
      <c r="E545" s="41"/>
      <c r="F545" s="241" t="s">
        <v>1127</v>
      </c>
      <c r="G545" s="41"/>
      <c r="H545" s="41"/>
      <c r="I545" s="242"/>
      <c r="J545" s="41"/>
      <c r="K545" s="41"/>
      <c r="L545" s="45"/>
      <c r="M545" s="243"/>
      <c r="N545" s="244"/>
      <c r="O545" s="92"/>
      <c r="P545" s="92"/>
      <c r="Q545" s="92"/>
      <c r="R545" s="92"/>
      <c r="S545" s="92"/>
      <c r="T545" s="93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T545" s="18" t="s">
        <v>142</v>
      </c>
      <c r="AU545" s="18" t="s">
        <v>90</v>
      </c>
    </row>
    <row r="546" s="2" customFormat="1">
      <c r="A546" s="39"/>
      <c r="B546" s="40"/>
      <c r="C546" s="41"/>
      <c r="D546" s="249" t="s">
        <v>224</v>
      </c>
      <c r="E546" s="41"/>
      <c r="F546" s="250" t="s">
        <v>1128</v>
      </c>
      <c r="G546" s="41"/>
      <c r="H546" s="41"/>
      <c r="I546" s="242"/>
      <c r="J546" s="41"/>
      <c r="K546" s="41"/>
      <c r="L546" s="45"/>
      <c r="M546" s="243"/>
      <c r="N546" s="244"/>
      <c r="O546" s="92"/>
      <c r="P546" s="92"/>
      <c r="Q546" s="92"/>
      <c r="R546" s="92"/>
      <c r="S546" s="92"/>
      <c r="T546" s="93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224</v>
      </c>
      <c r="AU546" s="18" t="s">
        <v>90</v>
      </c>
    </row>
    <row r="547" s="2" customFormat="1" ht="21.75" customHeight="1">
      <c r="A547" s="39"/>
      <c r="B547" s="40"/>
      <c r="C547" s="227" t="s">
        <v>1129</v>
      </c>
      <c r="D547" s="227" t="s">
        <v>137</v>
      </c>
      <c r="E547" s="228" t="s">
        <v>1130</v>
      </c>
      <c r="F547" s="229" t="s">
        <v>1131</v>
      </c>
      <c r="G547" s="230" t="s">
        <v>220</v>
      </c>
      <c r="H547" s="231">
        <v>28.609999999999999</v>
      </c>
      <c r="I547" s="232"/>
      <c r="J547" s="233">
        <f>ROUND(I547*H547,2)</f>
        <v>0</v>
      </c>
      <c r="K547" s="229" t="s">
        <v>221</v>
      </c>
      <c r="L547" s="45"/>
      <c r="M547" s="234" t="s">
        <v>1</v>
      </c>
      <c r="N547" s="235" t="s">
        <v>45</v>
      </c>
      <c r="O547" s="92"/>
      <c r="P547" s="236">
        <f>O547*H547</f>
        <v>0</v>
      </c>
      <c r="Q547" s="236">
        <v>0.00029999999999999997</v>
      </c>
      <c r="R547" s="236">
        <f>Q547*H547</f>
        <v>0.0085829999999999986</v>
      </c>
      <c r="S547" s="236">
        <v>0</v>
      </c>
      <c r="T547" s="237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8" t="s">
        <v>320</v>
      </c>
      <c r="AT547" s="238" t="s">
        <v>137</v>
      </c>
      <c r="AU547" s="238" t="s">
        <v>90</v>
      </c>
      <c r="AY547" s="18" t="s">
        <v>134</v>
      </c>
      <c r="BE547" s="239">
        <f>IF(N547="základní",J547,0)</f>
        <v>0</v>
      </c>
      <c r="BF547" s="239">
        <f>IF(N547="snížená",J547,0)</f>
        <v>0</v>
      </c>
      <c r="BG547" s="239">
        <f>IF(N547="zákl. přenesená",J547,0)</f>
        <v>0</v>
      </c>
      <c r="BH547" s="239">
        <f>IF(N547="sníž. přenesená",J547,0)</f>
        <v>0</v>
      </c>
      <c r="BI547" s="239">
        <f>IF(N547="nulová",J547,0)</f>
        <v>0</v>
      </c>
      <c r="BJ547" s="18" t="s">
        <v>90</v>
      </c>
      <c r="BK547" s="239">
        <f>ROUND(I547*H547,2)</f>
        <v>0</v>
      </c>
      <c r="BL547" s="18" t="s">
        <v>320</v>
      </c>
      <c r="BM547" s="238" t="s">
        <v>1132</v>
      </c>
    </row>
    <row r="548" s="2" customFormat="1">
      <c r="A548" s="39"/>
      <c r="B548" s="40"/>
      <c r="C548" s="41"/>
      <c r="D548" s="240" t="s">
        <v>142</v>
      </c>
      <c r="E548" s="41"/>
      <c r="F548" s="241" t="s">
        <v>1133</v>
      </c>
      <c r="G548" s="41"/>
      <c r="H548" s="41"/>
      <c r="I548" s="242"/>
      <c r="J548" s="41"/>
      <c r="K548" s="41"/>
      <c r="L548" s="45"/>
      <c r="M548" s="243"/>
      <c r="N548" s="244"/>
      <c r="O548" s="92"/>
      <c r="P548" s="92"/>
      <c r="Q548" s="92"/>
      <c r="R548" s="92"/>
      <c r="S548" s="92"/>
      <c r="T548" s="93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T548" s="18" t="s">
        <v>142</v>
      </c>
      <c r="AU548" s="18" t="s">
        <v>90</v>
      </c>
    </row>
    <row r="549" s="2" customFormat="1">
      <c r="A549" s="39"/>
      <c r="B549" s="40"/>
      <c r="C549" s="41"/>
      <c r="D549" s="249" t="s">
        <v>224</v>
      </c>
      <c r="E549" s="41"/>
      <c r="F549" s="250" t="s">
        <v>1134</v>
      </c>
      <c r="G549" s="41"/>
      <c r="H549" s="41"/>
      <c r="I549" s="242"/>
      <c r="J549" s="41"/>
      <c r="K549" s="41"/>
      <c r="L549" s="45"/>
      <c r="M549" s="243"/>
      <c r="N549" s="244"/>
      <c r="O549" s="92"/>
      <c r="P549" s="92"/>
      <c r="Q549" s="92"/>
      <c r="R549" s="92"/>
      <c r="S549" s="92"/>
      <c r="T549" s="93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224</v>
      </c>
      <c r="AU549" s="18" t="s">
        <v>90</v>
      </c>
    </row>
    <row r="550" s="2" customFormat="1" ht="24.15" customHeight="1">
      <c r="A550" s="39"/>
      <c r="B550" s="40"/>
      <c r="C550" s="227" t="s">
        <v>1135</v>
      </c>
      <c r="D550" s="227" t="s">
        <v>137</v>
      </c>
      <c r="E550" s="228" t="s">
        <v>1136</v>
      </c>
      <c r="F550" s="229" t="s">
        <v>1137</v>
      </c>
      <c r="G550" s="230" t="s">
        <v>220</v>
      </c>
      <c r="H550" s="231">
        <v>28.609999999999999</v>
      </c>
      <c r="I550" s="232"/>
      <c r="J550" s="233">
        <f>ROUND(I550*H550,2)</f>
        <v>0</v>
      </c>
      <c r="K550" s="229" t="s">
        <v>221</v>
      </c>
      <c r="L550" s="45"/>
      <c r="M550" s="234" t="s">
        <v>1</v>
      </c>
      <c r="N550" s="235" t="s">
        <v>45</v>
      </c>
      <c r="O550" s="92"/>
      <c r="P550" s="236">
        <f>O550*H550</f>
        <v>0</v>
      </c>
      <c r="Q550" s="236">
        <v>0.00036999999999999999</v>
      </c>
      <c r="R550" s="236">
        <f>Q550*H550</f>
        <v>0.0105857</v>
      </c>
      <c r="S550" s="236">
        <v>0</v>
      </c>
      <c r="T550" s="237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8" t="s">
        <v>320</v>
      </c>
      <c r="AT550" s="238" t="s">
        <v>137</v>
      </c>
      <c r="AU550" s="238" t="s">
        <v>90</v>
      </c>
      <c r="AY550" s="18" t="s">
        <v>134</v>
      </c>
      <c r="BE550" s="239">
        <f>IF(N550="základní",J550,0)</f>
        <v>0</v>
      </c>
      <c r="BF550" s="239">
        <f>IF(N550="snížená",J550,0)</f>
        <v>0</v>
      </c>
      <c r="BG550" s="239">
        <f>IF(N550="zákl. přenesená",J550,0)</f>
        <v>0</v>
      </c>
      <c r="BH550" s="239">
        <f>IF(N550="sníž. přenesená",J550,0)</f>
        <v>0</v>
      </c>
      <c r="BI550" s="239">
        <f>IF(N550="nulová",J550,0)</f>
        <v>0</v>
      </c>
      <c r="BJ550" s="18" t="s">
        <v>90</v>
      </c>
      <c r="BK550" s="239">
        <f>ROUND(I550*H550,2)</f>
        <v>0</v>
      </c>
      <c r="BL550" s="18" t="s">
        <v>320</v>
      </c>
      <c r="BM550" s="238" t="s">
        <v>1138</v>
      </c>
    </row>
    <row r="551" s="2" customFormat="1">
      <c r="A551" s="39"/>
      <c r="B551" s="40"/>
      <c r="C551" s="41"/>
      <c r="D551" s="240" t="s">
        <v>142</v>
      </c>
      <c r="E551" s="41"/>
      <c r="F551" s="241" t="s">
        <v>1139</v>
      </c>
      <c r="G551" s="41"/>
      <c r="H551" s="41"/>
      <c r="I551" s="242"/>
      <c r="J551" s="41"/>
      <c r="K551" s="41"/>
      <c r="L551" s="45"/>
      <c r="M551" s="243"/>
      <c r="N551" s="244"/>
      <c r="O551" s="92"/>
      <c r="P551" s="92"/>
      <c r="Q551" s="92"/>
      <c r="R551" s="92"/>
      <c r="S551" s="92"/>
      <c r="T551" s="93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142</v>
      </c>
      <c r="AU551" s="18" t="s">
        <v>90</v>
      </c>
    </row>
    <row r="552" s="2" customFormat="1">
      <c r="A552" s="39"/>
      <c r="B552" s="40"/>
      <c r="C552" s="41"/>
      <c r="D552" s="249" t="s">
        <v>224</v>
      </c>
      <c r="E552" s="41"/>
      <c r="F552" s="250" t="s">
        <v>1140</v>
      </c>
      <c r="G552" s="41"/>
      <c r="H552" s="41"/>
      <c r="I552" s="242"/>
      <c r="J552" s="41"/>
      <c r="K552" s="41"/>
      <c r="L552" s="45"/>
      <c r="M552" s="243"/>
      <c r="N552" s="244"/>
      <c r="O552" s="92"/>
      <c r="P552" s="92"/>
      <c r="Q552" s="92"/>
      <c r="R552" s="92"/>
      <c r="S552" s="92"/>
      <c r="T552" s="93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18" t="s">
        <v>224</v>
      </c>
      <c r="AU552" s="18" t="s">
        <v>90</v>
      </c>
    </row>
    <row r="553" s="12" customFormat="1" ht="22.8" customHeight="1">
      <c r="A553" s="12"/>
      <c r="B553" s="211"/>
      <c r="C553" s="212"/>
      <c r="D553" s="213" t="s">
        <v>78</v>
      </c>
      <c r="E553" s="225" t="s">
        <v>1141</v>
      </c>
      <c r="F553" s="225" t="s">
        <v>1142</v>
      </c>
      <c r="G553" s="212"/>
      <c r="H553" s="212"/>
      <c r="I553" s="215"/>
      <c r="J553" s="226">
        <f>BK553</f>
        <v>0</v>
      </c>
      <c r="K553" s="212"/>
      <c r="L553" s="217"/>
      <c r="M553" s="218"/>
      <c r="N553" s="219"/>
      <c r="O553" s="219"/>
      <c r="P553" s="220">
        <f>SUM(P554:P563)</f>
        <v>0</v>
      </c>
      <c r="Q553" s="219"/>
      <c r="R553" s="220">
        <f>SUM(R554:R563)</f>
        <v>0.010800000000000001</v>
      </c>
      <c r="S553" s="219"/>
      <c r="T553" s="221">
        <f>SUM(T554:T563)</f>
        <v>0</v>
      </c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R553" s="222" t="s">
        <v>90</v>
      </c>
      <c r="AT553" s="223" t="s">
        <v>78</v>
      </c>
      <c r="AU553" s="223" t="s">
        <v>86</v>
      </c>
      <c r="AY553" s="222" t="s">
        <v>134</v>
      </c>
      <c r="BK553" s="224">
        <f>SUM(BK554:BK563)</f>
        <v>0</v>
      </c>
    </row>
    <row r="554" s="2" customFormat="1" ht="24.15" customHeight="1">
      <c r="A554" s="39"/>
      <c r="B554" s="40"/>
      <c r="C554" s="227" t="s">
        <v>1143</v>
      </c>
      <c r="D554" s="227" t="s">
        <v>137</v>
      </c>
      <c r="E554" s="228" t="s">
        <v>1144</v>
      </c>
      <c r="F554" s="229" t="s">
        <v>1145</v>
      </c>
      <c r="G554" s="230" t="s">
        <v>220</v>
      </c>
      <c r="H554" s="231">
        <v>18</v>
      </c>
      <c r="I554" s="232"/>
      <c r="J554" s="233">
        <f>ROUND(I554*H554,2)</f>
        <v>0</v>
      </c>
      <c r="K554" s="229" t="s">
        <v>221</v>
      </c>
      <c r="L554" s="45"/>
      <c r="M554" s="234" t="s">
        <v>1</v>
      </c>
      <c r="N554" s="235" t="s">
        <v>45</v>
      </c>
      <c r="O554" s="92"/>
      <c r="P554" s="236">
        <f>O554*H554</f>
        <v>0</v>
      </c>
      <c r="Q554" s="236">
        <v>0.00020000000000000001</v>
      </c>
      <c r="R554" s="236">
        <f>Q554*H554</f>
        <v>0.0036000000000000003</v>
      </c>
      <c r="S554" s="236">
        <v>0</v>
      </c>
      <c r="T554" s="237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8" t="s">
        <v>320</v>
      </c>
      <c r="AT554" s="238" t="s">
        <v>137</v>
      </c>
      <c r="AU554" s="238" t="s">
        <v>90</v>
      </c>
      <c r="AY554" s="18" t="s">
        <v>134</v>
      </c>
      <c r="BE554" s="239">
        <f>IF(N554="základní",J554,0)</f>
        <v>0</v>
      </c>
      <c r="BF554" s="239">
        <f>IF(N554="snížená",J554,0)</f>
        <v>0</v>
      </c>
      <c r="BG554" s="239">
        <f>IF(N554="zákl. přenesená",J554,0)</f>
        <v>0</v>
      </c>
      <c r="BH554" s="239">
        <f>IF(N554="sníž. přenesená",J554,0)</f>
        <v>0</v>
      </c>
      <c r="BI554" s="239">
        <f>IF(N554="nulová",J554,0)</f>
        <v>0</v>
      </c>
      <c r="BJ554" s="18" t="s">
        <v>90</v>
      </c>
      <c r="BK554" s="239">
        <f>ROUND(I554*H554,2)</f>
        <v>0</v>
      </c>
      <c r="BL554" s="18" t="s">
        <v>320</v>
      </c>
      <c r="BM554" s="238" t="s">
        <v>1146</v>
      </c>
    </row>
    <row r="555" s="2" customFormat="1">
      <c r="A555" s="39"/>
      <c r="B555" s="40"/>
      <c r="C555" s="41"/>
      <c r="D555" s="240" t="s">
        <v>142</v>
      </c>
      <c r="E555" s="41"/>
      <c r="F555" s="241" t="s">
        <v>1147</v>
      </c>
      <c r="G555" s="41"/>
      <c r="H555" s="41"/>
      <c r="I555" s="242"/>
      <c r="J555" s="41"/>
      <c r="K555" s="41"/>
      <c r="L555" s="45"/>
      <c r="M555" s="243"/>
      <c r="N555" s="244"/>
      <c r="O555" s="92"/>
      <c r="P555" s="92"/>
      <c r="Q555" s="92"/>
      <c r="R555" s="92"/>
      <c r="S555" s="92"/>
      <c r="T555" s="93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8" t="s">
        <v>142</v>
      </c>
      <c r="AU555" s="18" t="s">
        <v>90</v>
      </c>
    </row>
    <row r="556" s="2" customFormat="1">
      <c r="A556" s="39"/>
      <c r="B556" s="40"/>
      <c r="C556" s="41"/>
      <c r="D556" s="249" t="s">
        <v>224</v>
      </c>
      <c r="E556" s="41"/>
      <c r="F556" s="250" t="s">
        <v>1148</v>
      </c>
      <c r="G556" s="41"/>
      <c r="H556" s="41"/>
      <c r="I556" s="242"/>
      <c r="J556" s="41"/>
      <c r="K556" s="41"/>
      <c r="L556" s="45"/>
      <c r="M556" s="243"/>
      <c r="N556" s="244"/>
      <c r="O556" s="92"/>
      <c r="P556" s="92"/>
      <c r="Q556" s="92"/>
      <c r="R556" s="92"/>
      <c r="S556" s="92"/>
      <c r="T556" s="93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224</v>
      </c>
      <c r="AU556" s="18" t="s">
        <v>90</v>
      </c>
    </row>
    <row r="557" s="13" customFormat="1">
      <c r="A557" s="13"/>
      <c r="B557" s="251"/>
      <c r="C557" s="252"/>
      <c r="D557" s="240" t="s">
        <v>236</v>
      </c>
      <c r="E557" s="253" t="s">
        <v>1</v>
      </c>
      <c r="F557" s="254" t="s">
        <v>684</v>
      </c>
      <c r="G557" s="252"/>
      <c r="H557" s="253" t="s">
        <v>1</v>
      </c>
      <c r="I557" s="255"/>
      <c r="J557" s="252"/>
      <c r="K557" s="252"/>
      <c r="L557" s="256"/>
      <c r="M557" s="257"/>
      <c r="N557" s="258"/>
      <c r="O557" s="258"/>
      <c r="P557" s="258"/>
      <c r="Q557" s="258"/>
      <c r="R557" s="258"/>
      <c r="S557" s="258"/>
      <c r="T557" s="259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60" t="s">
        <v>236</v>
      </c>
      <c r="AU557" s="260" t="s">
        <v>90</v>
      </c>
      <c r="AV557" s="13" t="s">
        <v>86</v>
      </c>
      <c r="AW557" s="13" t="s">
        <v>35</v>
      </c>
      <c r="AX557" s="13" t="s">
        <v>79</v>
      </c>
      <c r="AY557" s="260" t="s">
        <v>134</v>
      </c>
    </row>
    <row r="558" s="13" customFormat="1">
      <c r="A558" s="13"/>
      <c r="B558" s="251"/>
      <c r="C558" s="252"/>
      <c r="D558" s="240" t="s">
        <v>236</v>
      </c>
      <c r="E558" s="253" t="s">
        <v>1</v>
      </c>
      <c r="F558" s="254" t="s">
        <v>349</v>
      </c>
      <c r="G558" s="252"/>
      <c r="H558" s="253" t="s">
        <v>1</v>
      </c>
      <c r="I558" s="255"/>
      <c r="J558" s="252"/>
      <c r="K558" s="252"/>
      <c r="L558" s="256"/>
      <c r="M558" s="257"/>
      <c r="N558" s="258"/>
      <c r="O558" s="258"/>
      <c r="P558" s="258"/>
      <c r="Q558" s="258"/>
      <c r="R558" s="258"/>
      <c r="S558" s="258"/>
      <c r="T558" s="259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60" t="s">
        <v>236</v>
      </c>
      <c r="AU558" s="260" t="s">
        <v>90</v>
      </c>
      <c r="AV558" s="13" t="s">
        <v>86</v>
      </c>
      <c r="AW558" s="13" t="s">
        <v>35</v>
      </c>
      <c r="AX558" s="13" t="s">
        <v>79</v>
      </c>
      <c r="AY558" s="260" t="s">
        <v>134</v>
      </c>
    </row>
    <row r="559" s="14" customFormat="1">
      <c r="A559" s="14"/>
      <c r="B559" s="261"/>
      <c r="C559" s="262"/>
      <c r="D559" s="240" t="s">
        <v>236</v>
      </c>
      <c r="E559" s="263" t="s">
        <v>1</v>
      </c>
      <c r="F559" s="264" t="s">
        <v>350</v>
      </c>
      <c r="G559" s="262"/>
      <c r="H559" s="265">
        <v>18</v>
      </c>
      <c r="I559" s="266"/>
      <c r="J559" s="262"/>
      <c r="K559" s="262"/>
      <c r="L559" s="267"/>
      <c r="M559" s="268"/>
      <c r="N559" s="269"/>
      <c r="O559" s="269"/>
      <c r="P559" s="269"/>
      <c r="Q559" s="269"/>
      <c r="R559" s="269"/>
      <c r="S559" s="269"/>
      <c r="T559" s="270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71" t="s">
        <v>236</v>
      </c>
      <c r="AU559" s="271" t="s">
        <v>90</v>
      </c>
      <c r="AV559" s="14" t="s">
        <v>90</v>
      </c>
      <c r="AW559" s="14" t="s">
        <v>35</v>
      </c>
      <c r="AX559" s="14" t="s">
        <v>79</v>
      </c>
      <c r="AY559" s="271" t="s">
        <v>134</v>
      </c>
    </row>
    <row r="560" s="15" customFormat="1">
      <c r="A560" s="15"/>
      <c r="B560" s="272"/>
      <c r="C560" s="273"/>
      <c r="D560" s="240" t="s">
        <v>236</v>
      </c>
      <c r="E560" s="274" t="s">
        <v>1</v>
      </c>
      <c r="F560" s="275" t="s">
        <v>240</v>
      </c>
      <c r="G560" s="273"/>
      <c r="H560" s="276">
        <v>18</v>
      </c>
      <c r="I560" s="277"/>
      <c r="J560" s="273"/>
      <c r="K560" s="273"/>
      <c r="L560" s="278"/>
      <c r="M560" s="279"/>
      <c r="N560" s="280"/>
      <c r="O560" s="280"/>
      <c r="P560" s="280"/>
      <c r="Q560" s="280"/>
      <c r="R560" s="280"/>
      <c r="S560" s="280"/>
      <c r="T560" s="281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82" t="s">
        <v>236</v>
      </c>
      <c r="AU560" s="282" t="s">
        <v>90</v>
      </c>
      <c r="AV560" s="15" t="s">
        <v>133</v>
      </c>
      <c r="AW560" s="15" t="s">
        <v>35</v>
      </c>
      <c r="AX560" s="15" t="s">
        <v>86</v>
      </c>
      <c r="AY560" s="282" t="s">
        <v>134</v>
      </c>
    </row>
    <row r="561" s="2" customFormat="1" ht="24.15" customHeight="1">
      <c r="A561" s="39"/>
      <c r="B561" s="40"/>
      <c r="C561" s="227" t="s">
        <v>1149</v>
      </c>
      <c r="D561" s="227" t="s">
        <v>137</v>
      </c>
      <c r="E561" s="228" t="s">
        <v>1150</v>
      </c>
      <c r="F561" s="229" t="s">
        <v>1151</v>
      </c>
      <c r="G561" s="230" t="s">
        <v>220</v>
      </c>
      <c r="H561" s="231">
        <v>18</v>
      </c>
      <c r="I561" s="232"/>
      <c r="J561" s="233">
        <f>ROUND(I561*H561,2)</f>
        <v>0</v>
      </c>
      <c r="K561" s="229" t="s">
        <v>221</v>
      </c>
      <c r="L561" s="45"/>
      <c r="M561" s="234" t="s">
        <v>1</v>
      </c>
      <c r="N561" s="235" t="s">
        <v>45</v>
      </c>
      <c r="O561" s="92"/>
      <c r="P561" s="236">
        <f>O561*H561</f>
        <v>0</v>
      </c>
      <c r="Q561" s="236">
        <v>0.00040000000000000002</v>
      </c>
      <c r="R561" s="236">
        <f>Q561*H561</f>
        <v>0.0072000000000000007</v>
      </c>
      <c r="S561" s="236">
        <v>0</v>
      </c>
      <c r="T561" s="237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8" t="s">
        <v>320</v>
      </c>
      <c r="AT561" s="238" t="s">
        <v>137</v>
      </c>
      <c r="AU561" s="238" t="s">
        <v>90</v>
      </c>
      <c r="AY561" s="18" t="s">
        <v>134</v>
      </c>
      <c r="BE561" s="239">
        <f>IF(N561="základní",J561,0)</f>
        <v>0</v>
      </c>
      <c r="BF561" s="239">
        <f>IF(N561="snížená",J561,0)</f>
        <v>0</v>
      </c>
      <c r="BG561" s="239">
        <f>IF(N561="zákl. přenesená",J561,0)</f>
        <v>0</v>
      </c>
      <c r="BH561" s="239">
        <f>IF(N561="sníž. přenesená",J561,0)</f>
        <v>0</v>
      </c>
      <c r="BI561" s="239">
        <f>IF(N561="nulová",J561,0)</f>
        <v>0</v>
      </c>
      <c r="BJ561" s="18" t="s">
        <v>90</v>
      </c>
      <c r="BK561" s="239">
        <f>ROUND(I561*H561,2)</f>
        <v>0</v>
      </c>
      <c r="BL561" s="18" t="s">
        <v>320</v>
      </c>
      <c r="BM561" s="238" t="s">
        <v>1152</v>
      </c>
    </row>
    <row r="562" s="2" customFormat="1">
      <c r="A562" s="39"/>
      <c r="B562" s="40"/>
      <c r="C562" s="41"/>
      <c r="D562" s="240" t="s">
        <v>142</v>
      </c>
      <c r="E562" s="41"/>
      <c r="F562" s="241" t="s">
        <v>1153</v>
      </c>
      <c r="G562" s="41"/>
      <c r="H562" s="41"/>
      <c r="I562" s="242"/>
      <c r="J562" s="41"/>
      <c r="K562" s="41"/>
      <c r="L562" s="45"/>
      <c r="M562" s="243"/>
      <c r="N562" s="244"/>
      <c r="O562" s="92"/>
      <c r="P562" s="92"/>
      <c r="Q562" s="92"/>
      <c r="R562" s="92"/>
      <c r="S562" s="92"/>
      <c r="T562" s="93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142</v>
      </c>
      <c r="AU562" s="18" t="s">
        <v>90</v>
      </c>
    </row>
    <row r="563" s="2" customFormat="1">
      <c r="A563" s="39"/>
      <c r="B563" s="40"/>
      <c r="C563" s="41"/>
      <c r="D563" s="249" t="s">
        <v>224</v>
      </c>
      <c r="E563" s="41"/>
      <c r="F563" s="250" t="s">
        <v>1154</v>
      </c>
      <c r="G563" s="41"/>
      <c r="H563" s="41"/>
      <c r="I563" s="242"/>
      <c r="J563" s="41"/>
      <c r="K563" s="41"/>
      <c r="L563" s="45"/>
      <c r="M563" s="245"/>
      <c r="N563" s="246"/>
      <c r="O563" s="247"/>
      <c r="P563" s="247"/>
      <c r="Q563" s="247"/>
      <c r="R563" s="247"/>
      <c r="S563" s="247"/>
      <c r="T563" s="248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224</v>
      </c>
      <c r="AU563" s="18" t="s">
        <v>90</v>
      </c>
    </row>
    <row r="564" s="2" customFormat="1" ht="6.96" customHeight="1">
      <c r="A564" s="39"/>
      <c r="B564" s="67"/>
      <c r="C564" s="68"/>
      <c r="D564" s="68"/>
      <c r="E564" s="68"/>
      <c r="F564" s="68"/>
      <c r="G564" s="68"/>
      <c r="H564" s="68"/>
      <c r="I564" s="68"/>
      <c r="J564" s="68"/>
      <c r="K564" s="68"/>
      <c r="L564" s="45"/>
      <c r="M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</row>
  </sheetData>
  <sheetProtection sheet="1" autoFilter="0" formatColumns="0" formatRows="0" objects="1" scenarios="1" spinCount="100000" saltValue="ntxWFz4EntTjNbVDph+83H6gZ055fycqZj7blPGCZN6WLp6mZZY5EoH8sdS68m9e9lKSt5yXgRjR2IjRu2voVw==" hashValue="1RIwb0luEuBTeRgsfvfWz85O19N+Hu6r08O6XpKNnIviJWeeGeX/rv5AQpguuw3K4K4848v2B105An3ZbNsVJA==" algorithmName="SHA-512" password="CC35"/>
  <autoFilter ref="C136:K56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5:H125"/>
    <mergeCell ref="E127:H127"/>
    <mergeCell ref="E129:H129"/>
    <mergeCell ref="L2:V2"/>
  </mergeCells>
  <hyperlinks>
    <hyperlink ref="F142" r:id="rId1" display="https://podminky.urs.cz/item/CS_URS_2025_01/413231231"/>
    <hyperlink ref="F150" r:id="rId2" display="https://podminky.urs.cz/item/CS_URS_2025_01/612131101"/>
    <hyperlink ref="F157" r:id="rId3" display="https://podminky.urs.cz/item/CS_URS_2025_01/612321121"/>
    <hyperlink ref="F160" r:id="rId4" display="https://podminky.urs.cz/item/CS_URS_2025_01/612321191"/>
    <hyperlink ref="F165" r:id="rId5" display="https://podminky.urs.cz/item/CS_URS_2025_01/612311131"/>
    <hyperlink ref="F169" r:id="rId6" display="https://podminky.urs.cz/item/CS_URS_2025_01/622131101"/>
    <hyperlink ref="F177" r:id="rId7" display="https://podminky.urs.cz/item/CS_URS_2025_01/622321121"/>
    <hyperlink ref="F180" r:id="rId8" display="https://podminky.urs.cz/item/CS_URS_2025_01/622321191"/>
    <hyperlink ref="F183" r:id="rId9" display="https://podminky.urs.cz/item/CS_URS_2025_01/622311131"/>
    <hyperlink ref="F186" r:id="rId10" display="https://podminky.urs.cz/item/CS_URS_2025_01/622325103"/>
    <hyperlink ref="F193" r:id="rId11" display="https://podminky.urs.cz/item/CS_URS_2025_01/622311131"/>
    <hyperlink ref="F196" r:id="rId12" display="https://podminky.urs.cz/item/CS_URS_2025_01/642942111"/>
    <hyperlink ref="F200" r:id="rId13" display="https://podminky.urs.cz/item/CS_URS_2025_01/623631001"/>
    <hyperlink ref="F208" r:id="rId14" display="https://podminky.urs.cz/item/CS_URS_2025_01/941211212"/>
    <hyperlink ref="F213" r:id="rId15" display="https://podminky.urs.cz/item/CS_URS_2025_01/941211812"/>
    <hyperlink ref="F216" r:id="rId16" display="https://podminky.urs.cz/item/CS_URS_2025_01/944511211"/>
    <hyperlink ref="F219" r:id="rId17" display="https://podminky.urs.cz/item/CS_URS_2025_01/944511811"/>
    <hyperlink ref="F222" r:id="rId18" display="https://podminky.urs.cz/item/CS_URS_2025_01/949521212"/>
    <hyperlink ref="F227" r:id="rId19" display="https://podminky.urs.cz/item/CS_URS_2025_01/949521812"/>
    <hyperlink ref="F231" r:id="rId20" display="https://podminky.urs.cz/item/CS_URS_2025_01/952902611"/>
    <hyperlink ref="F241" r:id="rId21" display="https://podminky.urs.cz/item/CS_URS_2025_01/998012109"/>
    <hyperlink ref="F248" r:id="rId22" display="https://podminky.urs.cz/item/CS_URS_2025_01/762083121"/>
    <hyperlink ref="F254" r:id="rId23" display="https://podminky.urs.cz/item/CS_URS_2025_01/762085103"/>
    <hyperlink ref="F263" r:id="rId24" display="https://podminky.urs.cz/item/CS_URS_2025_01/762333121"/>
    <hyperlink ref="F270" r:id="rId25" display="https://podminky.urs.cz/item/CS_URS_2025_01/762333122"/>
    <hyperlink ref="F291" r:id="rId26" display="https://podminky.urs.cz/item/CS_URS_2025_01/762333123"/>
    <hyperlink ref="F302" r:id="rId27" display="https://podminky.urs.cz/item/CS_URS_2025_01/762333124"/>
    <hyperlink ref="F353" r:id="rId28" display="https://podminky.urs.cz/item/CS_URS_2025_01/762341210"/>
    <hyperlink ref="F366" r:id="rId29" display="https://podminky.urs.cz/item/CS_URS_2025_01/762341660"/>
    <hyperlink ref="F377" r:id="rId30" display="https://podminky.urs.cz/item/CS_URS_2025_01/762395000"/>
    <hyperlink ref="F384" r:id="rId31" display="https://podminky.urs.cz/item/CS_URS_2025_01/762811210"/>
    <hyperlink ref="F389" r:id="rId32" display="https://podminky.urs.cz/item/CS_URS_2025_01/762895000"/>
    <hyperlink ref="F392" r:id="rId33" display="https://podminky.urs.cz/item/CS_URS_2025_01/998762112"/>
    <hyperlink ref="F396" r:id="rId34" display="https://podminky.urs.cz/item/CS_URS_2025_01/764002414"/>
    <hyperlink ref="F408" r:id="rId35" display="https://podminky.urs.cz/item/CS_URS_2025_01/764111123"/>
    <hyperlink ref="F411" r:id="rId36" display="https://podminky.urs.cz/item/CS_URS_2025_01/764111641"/>
    <hyperlink ref="F414" r:id="rId37" display="https://podminky.urs.cz/item/CS_URS_2025_01/764111691"/>
    <hyperlink ref="F417" r:id="rId38" display="https://podminky.urs.cz/item/CS_URS_2025_01/764203152"/>
    <hyperlink ref="F420" r:id="rId39" display="https://podminky.urs.cz/item/CS_URS_2025_01/764208111"/>
    <hyperlink ref="F431" r:id="rId40" display="https://podminky.urs.cz/item/CS_URS_2025_01/764212634"/>
    <hyperlink ref="F433" r:id="rId41" display="https://podminky.urs.cz/item/CS_URS_2025_01/764212663"/>
    <hyperlink ref="F436" r:id="rId42" display="https://podminky.urs.cz/item/CS_URS_2025_01/764218406"/>
    <hyperlink ref="F439" r:id="rId43" display="https://podminky.urs.cz/item/CS_URS_2025_01/764218407"/>
    <hyperlink ref="F457" r:id="rId44" display="https://podminky.urs.cz/item/CS_URS_2025_01/764314612"/>
    <hyperlink ref="F464" r:id="rId45" display="https://podminky.urs.cz/item/CS_URS_2025_01/764315632"/>
    <hyperlink ref="F470" r:id="rId46" display="https://podminky.urs.cz/item/CS_URS_2025_01/764315633"/>
    <hyperlink ref="F477" r:id="rId47" display="https://podminky.urs.cz/item/CS_URS_2025_01/764511603"/>
    <hyperlink ref="F484" r:id="rId48" display="https://podminky.urs.cz/item/CS_URS_2025_01/764511644"/>
    <hyperlink ref="F487" r:id="rId49" display="https://podminky.urs.cz/item/CS_URS_2025_01/764518623"/>
    <hyperlink ref="F496" r:id="rId50" display="https://podminky.urs.cz/item/CS_URS_2025_01/998764112"/>
    <hyperlink ref="F499" r:id="rId51" display="https://podminky.urs.cz/item/CS_URS_2025_01/765115253"/>
    <hyperlink ref="F501" r:id="rId52" display="https://podminky.urs.cz/item/CS_URS_2025_01/765115421"/>
    <hyperlink ref="F510" r:id="rId53" display="https://podminky.urs.cz/item/CS_URS_2025_01/998765112"/>
    <hyperlink ref="F525" r:id="rId54" display="https://podminky.urs.cz/item/CS_URS_2025_01/783118201"/>
    <hyperlink ref="F531" r:id="rId55" display="https://podminky.urs.cz/item/CS_URS_2025_01/783118211"/>
    <hyperlink ref="F534" r:id="rId56" display="https://podminky.urs.cz/item/CS_URS_2025_01/783213101"/>
    <hyperlink ref="F540" r:id="rId57" display="https://podminky.urs.cz/item/CS_URS_2025_01/783218111"/>
    <hyperlink ref="F543" r:id="rId58" display="https://podminky.urs.cz/item/CS_URS_2025_01/783823137"/>
    <hyperlink ref="F546" r:id="rId59" display="https://podminky.urs.cz/item/CS_URS_2025_01/783827127"/>
    <hyperlink ref="F549" r:id="rId60" display="https://podminky.urs.cz/item/CS_URS_2025_01/783823167"/>
    <hyperlink ref="F552" r:id="rId61" display="https://podminky.urs.cz/item/CS_URS_2025_01/783827147"/>
    <hyperlink ref="F556" r:id="rId62" display="https://podminky.urs.cz/item/CS_URS_2025_01/784312001"/>
    <hyperlink ref="F563" r:id="rId63" display="https://podminky.urs.cz/item/CS_URS_2025_01/7843120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1"/>
      <c r="AT3" s="18" t="s">
        <v>90</v>
      </c>
    </row>
    <row r="4" s="1" customFormat="1" ht="24.96" customHeight="1">
      <c r="B4" s="21"/>
      <c r="D4" s="149" t="s">
        <v>106</v>
      </c>
      <c r="L4" s="21"/>
      <c r="M4" s="15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1" t="s">
        <v>16</v>
      </c>
      <c r="L6" s="21"/>
    </row>
    <row r="7" s="1" customFormat="1" ht="16.5" customHeight="1">
      <c r="B7" s="21"/>
      <c r="E7" s="152" t="str">
        <f>'Rekapitulace stavby'!K6</f>
        <v>Oprava krovu na objektu č.p.1935 v Jihlavě</v>
      </c>
      <c r="F7" s="151"/>
      <c r="G7" s="151"/>
      <c r="H7" s="151"/>
      <c r="L7" s="21"/>
    </row>
    <row r="8" s="1" customFormat="1" ht="12" customHeight="1">
      <c r="B8" s="21"/>
      <c r="D8" s="151" t="s">
        <v>107</v>
      </c>
      <c r="L8" s="21"/>
    </row>
    <row r="9" s="2" customFormat="1" ht="16.5" customHeight="1">
      <c r="A9" s="39"/>
      <c r="B9" s="45"/>
      <c r="C9" s="39"/>
      <c r="D9" s="39"/>
      <c r="E9" s="152" t="s">
        <v>197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1" t="s">
        <v>109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3" t="s">
        <v>1155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1" t="s">
        <v>18</v>
      </c>
      <c r="E13" s="39"/>
      <c r="F13" s="142" t="s">
        <v>19</v>
      </c>
      <c r="G13" s="39"/>
      <c r="H13" s="39"/>
      <c r="I13" s="151" t="s">
        <v>20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1" t="s">
        <v>21</v>
      </c>
      <c r="E14" s="39"/>
      <c r="F14" s="142" t="s">
        <v>22</v>
      </c>
      <c r="G14" s="39"/>
      <c r="H14" s="39"/>
      <c r="I14" s="151" t="s">
        <v>23</v>
      </c>
      <c r="J14" s="154" t="str">
        <f>'Rekapitulace stavby'!AN8</f>
        <v>31. 1. 2025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1" t="s">
        <v>25</v>
      </c>
      <c r="E16" s="39"/>
      <c r="F16" s="39"/>
      <c r="G16" s="39"/>
      <c r="H16" s="39"/>
      <c r="I16" s="151" t="s">
        <v>26</v>
      </c>
      <c r="J16" s="142" t="s">
        <v>27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28</v>
      </c>
      <c r="F17" s="39"/>
      <c r="G17" s="39"/>
      <c r="H17" s="39"/>
      <c r="I17" s="151" t="s">
        <v>29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1" t="s">
        <v>30</v>
      </c>
      <c r="E19" s="39"/>
      <c r="F19" s="39"/>
      <c r="G19" s="39"/>
      <c r="H19" s="39"/>
      <c r="I19" s="151" t="s">
        <v>26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1" t="s">
        <v>29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1" t="s">
        <v>32</v>
      </c>
      <c r="E22" s="39"/>
      <c r="F22" s="39"/>
      <c r="G22" s="39"/>
      <c r="H22" s="39"/>
      <c r="I22" s="151" t="s">
        <v>26</v>
      </c>
      <c r="J22" s="142" t="s">
        <v>33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34</v>
      </c>
      <c r="F23" s="39"/>
      <c r="G23" s="39"/>
      <c r="H23" s="39"/>
      <c r="I23" s="151" t="s">
        <v>29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1" t="s">
        <v>36</v>
      </c>
      <c r="E25" s="39"/>
      <c r="F25" s="39"/>
      <c r="G25" s="39"/>
      <c r="H25" s="39"/>
      <c r="I25" s="151" t="s">
        <v>26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1" t="s">
        <v>29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1" t="s">
        <v>38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7.25" customHeight="1">
      <c r="A29" s="155"/>
      <c r="B29" s="156"/>
      <c r="C29" s="155"/>
      <c r="D29" s="155"/>
      <c r="E29" s="157" t="s">
        <v>199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9"/>
      <c r="E31" s="159"/>
      <c r="F31" s="159"/>
      <c r="G31" s="159"/>
      <c r="H31" s="159"/>
      <c r="I31" s="159"/>
      <c r="J31" s="159"/>
      <c r="K31" s="15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0" t="s">
        <v>39</v>
      </c>
      <c r="E32" s="39"/>
      <c r="F32" s="39"/>
      <c r="G32" s="39"/>
      <c r="H32" s="39"/>
      <c r="I32" s="39"/>
      <c r="J32" s="161">
        <f>ROUND(J129,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9"/>
      <c r="E33" s="159"/>
      <c r="F33" s="159"/>
      <c r="G33" s="159"/>
      <c r="H33" s="159"/>
      <c r="I33" s="159"/>
      <c r="J33" s="159"/>
      <c r="K33" s="15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2" t="s">
        <v>41</v>
      </c>
      <c r="G34" s="39"/>
      <c r="H34" s="39"/>
      <c r="I34" s="162" t="s">
        <v>40</v>
      </c>
      <c r="J34" s="162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3" t="s">
        <v>43</v>
      </c>
      <c r="E35" s="151" t="s">
        <v>44</v>
      </c>
      <c r="F35" s="164">
        <f>ROUND((SUM(BE129:BE200)),  2)</f>
        <v>0</v>
      </c>
      <c r="G35" s="39"/>
      <c r="H35" s="39"/>
      <c r="I35" s="165">
        <v>0.20999999999999999</v>
      </c>
      <c r="J35" s="164">
        <f>ROUND(((SUM(BE129:BE200))*I35),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1" t="s">
        <v>45</v>
      </c>
      <c r="F36" s="164">
        <f>ROUND((SUM(BF129:BF200)),  2)</f>
        <v>0</v>
      </c>
      <c r="G36" s="39"/>
      <c r="H36" s="39"/>
      <c r="I36" s="165">
        <v>0.12</v>
      </c>
      <c r="J36" s="164">
        <f>ROUND(((SUM(BF129:BF200))*I36),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1" t="s">
        <v>46</v>
      </c>
      <c r="F37" s="164">
        <f>ROUND((SUM(BG129:BG200)),  2)</f>
        <v>0</v>
      </c>
      <c r="G37" s="39"/>
      <c r="H37" s="39"/>
      <c r="I37" s="165">
        <v>0.20999999999999999</v>
      </c>
      <c r="J37" s="164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1" t="s">
        <v>47</v>
      </c>
      <c r="F38" s="164">
        <f>ROUND((SUM(BH129:BH200)),  2)</f>
        <v>0</v>
      </c>
      <c r="G38" s="39"/>
      <c r="H38" s="39"/>
      <c r="I38" s="165">
        <v>0.12</v>
      </c>
      <c r="J38" s="164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1" t="s">
        <v>48</v>
      </c>
      <c r="F39" s="164">
        <f>ROUND((SUM(BI129:BI200)),  2)</f>
        <v>0</v>
      </c>
      <c r="G39" s="39"/>
      <c r="H39" s="39"/>
      <c r="I39" s="165">
        <v>0</v>
      </c>
      <c r="J39" s="164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6"/>
      <c r="D41" s="167" t="s">
        <v>49</v>
      </c>
      <c r="E41" s="168"/>
      <c r="F41" s="168"/>
      <c r="G41" s="169" t="s">
        <v>50</v>
      </c>
      <c r="H41" s="170" t="s">
        <v>51</v>
      </c>
      <c r="I41" s="168"/>
      <c r="J41" s="171">
        <f>SUM(J32:J39)</f>
        <v>0</v>
      </c>
      <c r="K41" s="172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3" t="s">
        <v>52</v>
      </c>
      <c r="E50" s="174"/>
      <c r="F50" s="174"/>
      <c r="G50" s="173" t="s">
        <v>53</v>
      </c>
      <c r="H50" s="174"/>
      <c r="I50" s="174"/>
      <c r="J50" s="174"/>
      <c r="K50" s="174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5" t="s">
        <v>54</v>
      </c>
      <c r="E61" s="176"/>
      <c r="F61" s="177" t="s">
        <v>55</v>
      </c>
      <c r="G61" s="175" t="s">
        <v>54</v>
      </c>
      <c r="H61" s="176"/>
      <c r="I61" s="176"/>
      <c r="J61" s="178" t="s">
        <v>55</v>
      </c>
      <c r="K61" s="176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3" t="s">
        <v>56</v>
      </c>
      <c r="E65" s="179"/>
      <c r="F65" s="179"/>
      <c r="G65" s="173" t="s">
        <v>57</v>
      </c>
      <c r="H65" s="179"/>
      <c r="I65" s="179"/>
      <c r="J65" s="179"/>
      <c r="K65" s="179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5" t="s">
        <v>54</v>
      </c>
      <c r="E76" s="176"/>
      <c r="F76" s="177" t="s">
        <v>55</v>
      </c>
      <c r="G76" s="175" t="s">
        <v>54</v>
      </c>
      <c r="H76" s="176"/>
      <c r="I76" s="176"/>
      <c r="J76" s="178" t="s">
        <v>55</v>
      </c>
      <c r="K76" s="176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4" t="str">
        <f>E7</f>
        <v>Oprava krovu na objektu č.p.1935 v Jihlavě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4" t="s">
        <v>197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01-02 - Zařízení silnoproudé elektrotechniky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>Jihlava, ulice Žižkova</v>
      </c>
      <c r="G91" s="41"/>
      <c r="H91" s="41"/>
      <c r="I91" s="33" t="s">
        <v>23</v>
      </c>
      <c r="J91" s="80" t="str">
        <f>IF(J14="","",J14)</f>
        <v>31. 1. 2025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>Statutární město Jihlava</v>
      </c>
      <c r="G93" s="41"/>
      <c r="H93" s="41"/>
      <c r="I93" s="33" t="s">
        <v>32</v>
      </c>
      <c r="J93" s="37" t="str">
        <f>E23</f>
        <v>Martin Norek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30</v>
      </c>
      <c r="D94" s="41"/>
      <c r="E94" s="41"/>
      <c r="F94" s="28" t="str">
        <f>IF(E20="","",E20)</f>
        <v>Vyplň údaj</v>
      </c>
      <c r="G94" s="41"/>
      <c r="H94" s="41"/>
      <c r="I94" s="33" t="s">
        <v>36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5" t="s">
        <v>112</v>
      </c>
      <c r="D96" s="186"/>
      <c r="E96" s="186"/>
      <c r="F96" s="186"/>
      <c r="G96" s="186"/>
      <c r="H96" s="186"/>
      <c r="I96" s="186"/>
      <c r="J96" s="187" t="s">
        <v>113</v>
      </c>
      <c r="K96" s="186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8" t="s">
        <v>114</v>
      </c>
      <c r="D98" s="41"/>
      <c r="E98" s="41"/>
      <c r="F98" s="41"/>
      <c r="G98" s="41"/>
      <c r="H98" s="41"/>
      <c r="I98" s="41"/>
      <c r="J98" s="111">
        <f>J129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115</v>
      </c>
    </row>
    <row r="99" s="9" customFormat="1" ht="24.96" customHeight="1">
      <c r="A99" s="9"/>
      <c r="B99" s="189"/>
      <c r="C99" s="190"/>
      <c r="D99" s="191" t="s">
        <v>1156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1157</v>
      </c>
      <c r="E100" s="192"/>
      <c r="F100" s="192"/>
      <c r="G100" s="192"/>
      <c r="H100" s="192"/>
      <c r="I100" s="192"/>
      <c r="J100" s="193">
        <f>J131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1158</v>
      </c>
      <c r="E101" s="192"/>
      <c r="F101" s="192"/>
      <c r="G101" s="192"/>
      <c r="H101" s="192"/>
      <c r="I101" s="192"/>
      <c r="J101" s="193">
        <f>J134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1159</v>
      </c>
      <c r="E102" s="192"/>
      <c r="F102" s="192"/>
      <c r="G102" s="192"/>
      <c r="H102" s="192"/>
      <c r="I102" s="192"/>
      <c r="J102" s="193">
        <f>J139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9"/>
      <c r="C103" s="190"/>
      <c r="D103" s="191" t="s">
        <v>1160</v>
      </c>
      <c r="E103" s="192"/>
      <c r="F103" s="192"/>
      <c r="G103" s="192"/>
      <c r="H103" s="192"/>
      <c r="I103" s="192"/>
      <c r="J103" s="193">
        <f>J142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9"/>
      <c r="C104" s="190"/>
      <c r="D104" s="191" t="s">
        <v>1161</v>
      </c>
      <c r="E104" s="192"/>
      <c r="F104" s="192"/>
      <c r="G104" s="192"/>
      <c r="H104" s="192"/>
      <c r="I104" s="192"/>
      <c r="J104" s="193">
        <f>J163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9"/>
      <c r="C105" s="190"/>
      <c r="D105" s="191" t="s">
        <v>1162</v>
      </c>
      <c r="E105" s="192"/>
      <c r="F105" s="192"/>
      <c r="G105" s="192"/>
      <c r="H105" s="192"/>
      <c r="I105" s="192"/>
      <c r="J105" s="193">
        <f>J188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9"/>
      <c r="C106" s="190"/>
      <c r="D106" s="191" t="s">
        <v>1163</v>
      </c>
      <c r="E106" s="192"/>
      <c r="F106" s="192"/>
      <c r="G106" s="192"/>
      <c r="H106" s="192"/>
      <c r="I106" s="192"/>
      <c r="J106" s="193">
        <f>J191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9"/>
      <c r="C107" s="190"/>
      <c r="D107" s="191" t="s">
        <v>1164</v>
      </c>
      <c r="E107" s="192"/>
      <c r="F107" s="192"/>
      <c r="G107" s="192"/>
      <c r="H107" s="192"/>
      <c r="I107" s="192"/>
      <c r="J107" s="193">
        <f>J194</f>
        <v>0</v>
      </c>
      <c r="K107" s="190"/>
      <c r="L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118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84" t="str">
        <f>E7</f>
        <v>Oprava krovu na objektu č.p.1935 v Jihlavě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" customFormat="1" ht="12" customHeight="1">
      <c r="B118" s="22"/>
      <c r="C118" s="33" t="s">
        <v>107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="2" customFormat="1" ht="16.5" customHeight="1">
      <c r="A119" s="39"/>
      <c r="B119" s="40"/>
      <c r="C119" s="41"/>
      <c r="D119" s="41"/>
      <c r="E119" s="184" t="s">
        <v>197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109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E11</f>
        <v>01-02 - Zařízení silnoproudé elektrotechniky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21</v>
      </c>
      <c r="D123" s="41"/>
      <c r="E123" s="41"/>
      <c r="F123" s="28" t="str">
        <f>F14</f>
        <v>Jihlava, ulice Žižkova</v>
      </c>
      <c r="G123" s="41"/>
      <c r="H123" s="41"/>
      <c r="I123" s="33" t="s">
        <v>23</v>
      </c>
      <c r="J123" s="80" t="str">
        <f>IF(J14="","",J14)</f>
        <v>31. 1. 2025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25</v>
      </c>
      <c r="D125" s="41"/>
      <c r="E125" s="41"/>
      <c r="F125" s="28" t="str">
        <f>E17</f>
        <v>Statutární město Jihlava</v>
      </c>
      <c r="G125" s="41"/>
      <c r="H125" s="41"/>
      <c r="I125" s="33" t="s">
        <v>32</v>
      </c>
      <c r="J125" s="37" t="str">
        <f>E23</f>
        <v>Martin Norek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30</v>
      </c>
      <c r="D126" s="41"/>
      <c r="E126" s="41"/>
      <c r="F126" s="28" t="str">
        <f>IF(E20="","",E20)</f>
        <v>Vyplň údaj</v>
      </c>
      <c r="G126" s="41"/>
      <c r="H126" s="41"/>
      <c r="I126" s="33" t="s">
        <v>36</v>
      </c>
      <c r="J126" s="37" t="str">
        <f>E26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0"/>
      <c r="B128" s="201"/>
      <c r="C128" s="202" t="s">
        <v>119</v>
      </c>
      <c r="D128" s="203" t="s">
        <v>64</v>
      </c>
      <c r="E128" s="203" t="s">
        <v>60</v>
      </c>
      <c r="F128" s="203" t="s">
        <v>61</v>
      </c>
      <c r="G128" s="203" t="s">
        <v>120</v>
      </c>
      <c r="H128" s="203" t="s">
        <v>121</v>
      </c>
      <c r="I128" s="203" t="s">
        <v>122</v>
      </c>
      <c r="J128" s="203" t="s">
        <v>113</v>
      </c>
      <c r="K128" s="204" t="s">
        <v>123</v>
      </c>
      <c r="L128" s="205"/>
      <c r="M128" s="101" t="s">
        <v>1</v>
      </c>
      <c r="N128" s="102" t="s">
        <v>43</v>
      </c>
      <c r="O128" s="102" t="s">
        <v>124</v>
      </c>
      <c r="P128" s="102" t="s">
        <v>125</v>
      </c>
      <c r="Q128" s="102" t="s">
        <v>126</v>
      </c>
      <c r="R128" s="102" t="s">
        <v>127</v>
      </c>
      <c r="S128" s="102" t="s">
        <v>128</v>
      </c>
      <c r="T128" s="103" t="s">
        <v>129</v>
      </c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</row>
    <row r="129" s="2" customFormat="1" ht="22.8" customHeight="1">
      <c r="A129" s="39"/>
      <c r="B129" s="40"/>
      <c r="C129" s="108" t="s">
        <v>130</v>
      </c>
      <c r="D129" s="41"/>
      <c r="E129" s="41"/>
      <c r="F129" s="41"/>
      <c r="G129" s="41"/>
      <c r="H129" s="41"/>
      <c r="I129" s="41"/>
      <c r="J129" s="206">
        <f>BK129</f>
        <v>0</v>
      </c>
      <c r="K129" s="41"/>
      <c r="L129" s="45"/>
      <c r="M129" s="104"/>
      <c r="N129" s="207"/>
      <c r="O129" s="105"/>
      <c r="P129" s="208">
        <f>P130+P131+P134+P139+P142+P163+P188+P191+P194</f>
        <v>0</v>
      </c>
      <c r="Q129" s="105"/>
      <c r="R129" s="208">
        <f>R130+R131+R134+R139+R142+R163+R188+R191+R194</f>
        <v>0</v>
      </c>
      <c r="S129" s="105"/>
      <c r="T129" s="209">
        <f>T130+T131+T134+T139+T142+T163+T188+T191+T194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78</v>
      </c>
      <c r="AU129" s="18" t="s">
        <v>115</v>
      </c>
      <c r="BK129" s="210">
        <f>BK130+BK131+BK134+BK139+BK142+BK163+BK188+BK191+BK194</f>
        <v>0</v>
      </c>
    </row>
    <row r="130" s="12" customFormat="1" ht="25.92" customHeight="1">
      <c r="A130" s="12"/>
      <c r="B130" s="211"/>
      <c r="C130" s="212"/>
      <c r="D130" s="213" t="s">
        <v>78</v>
      </c>
      <c r="E130" s="214" t="s">
        <v>1165</v>
      </c>
      <c r="F130" s="214" t="s">
        <v>1166</v>
      </c>
      <c r="G130" s="212"/>
      <c r="H130" s="212"/>
      <c r="I130" s="215"/>
      <c r="J130" s="216">
        <f>BK130</f>
        <v>0</v>
      </c>
      <c r="K130" s="212"/>
      <c r="L130" s="217"/>
      <c r="M130" s="218"/>
      <c r="N130" s="219"/>
      <c r="O130" s="219"/>
      <c r="P130" s="220">
        <v>0</v>
      </c>
      <c r="Q130" s="219"/>
      <c r="R130" s="220">
        <v>0</v>
      </c>
      <c r="S130" s="219"/>
      <c r="T130" s="221"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86</v>
      </c>
      <c r="AT130" s="223" t="s">
        <v>78</v>
      </c>
      <c r="AU130" s="223" t="s">
        <v>79</v>
      </c>
      <c r="AY130" s="222" t="s">
        <v>134</v>
      </c>
      <c r="BK130" s="224">
        <v>0</v>
      </c>
    </row>
    <row r="131" s="12" customFormat="1" ht="25.92" customHeight="1">
      <c r="A131" s="12"/>
      <c r="B131" s="211"/>
      <c r="C131" s="212"/>
      <c r="D131" s="213" t="s">
        <v>78</v>
      </c>
      <c r="E131" s="214" t="s">
        <v>1167</v>
      </c>
      <c r="F131" s="214" t="s">
        <v>1168</v>
      </c>
      <c r="G131" s="212"/>
      <c r="H131" s="212"/>
      <c r="I131" s="215"/>
      <c r="J131" s="216">
        <f>BK131</f>
        <v>0</v>
      </c>
      <c r="K131" s="212"/>
      <c r="L131" s="217"/>
      <c r="M131" s="218"/>
      <c r="N131" s="219"/>
      <c r="O131" s="219"/>
      <c r="P131" s="220">
        <f>SUM(P132:P133)</f>
        <v>0</v>
      </c>
      <c r="Q131" s="219"/>
      <c r="R131" s="220">
        <f>SUM(R132:R133)</f>
        <v>0</v>
      </c>
      <c r="S131" s="219"/>
      <c r="T131" s="221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86</v>
      </c>
      <c r="AT131" s="223" t="s">
        <v>78</v>
      </c>
      <c r="AU131" s="223" t="s">
        <v>79</v>
      </c>
      <c r="AY131" s="222" t="s">
        <v>134</v>
      </c>
      <c r="BK131" s="224">
        <f>SUM(BK132:BK133)</f>
        <v>0</v>
      </c>
    </row>
    <row r="132" s="2" customFormat="1" ht="44.25" customHeight="1">
      <c r="A132" s="39"/>
      <c r="B132" s="40"/>
      <c r="C132" s="227" t="s">
        <v>79</v>
      </c>
      <c r="D132" s="227" t="s">
        <v>137</v>
      </c>
      <c r="E132" s="228" t="s">
        <v>1169</v>
      </c>
      <c r="F132" s="229" t="s">
        <v>1170</v>
      </c>
      <c r="G132" s="230" t="s">
        <v>1171</v>
      </c>
      <c r="H132" s="231">
        <v>1</v>
      </c>
      <c r="I132" s="232"/>
      <c r="J132" s="233">
        <f>ROUND(I132*H132,2)</f>
        <v>0</v>
      </c>
      <c r="K132" s="229" t="s">
        <v>1</v>
      </c>
      <c r="L132" s="45"/>
      <c r="M132" s="234" t="s">
        <v>1</v>
      </c>
      <c r="N132" s="235" t="s">
        <v>45</v>
      </c>
      <c r="O132" s="92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8" t="s">
        <v>133</v>
      </c>
      <c r="AT132" s="238" t="s">
        <v>137</v>
      </c>
      <c r="AU132" s="238" t="s">
        <v>86</v>
      </c>
      <c r="AY132" s="18" t="s">
        <v>134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8" t="s">
        <v>90</v>
      </c>
      <c r="BK132" s="239">
        <f>ROUND(I132*H132,2)</f>
        <v>0</v>
      </c>
      <c r="BL132" s="18" t="s">
        <v>133</v>
      </c>
      <c r="BM132" s="238" t="s">
        <v>90</v>
      </c>
    </row>
    <row r="133" s="2" customFormat="1">
      <c r="A133" s="39"/>
      <c r="B133" s="40"/>
      <c r="C133" s="41"/>
      <c r="D133" s="240" t="s">
        <v>142</v>
      </c>
      <c r="E133" s="41"/>
      <c r="F133" s="241" t="s">
        <v>1170</v>
      </c>
      <c r="G133" s="41"/>
      <c r="H133" s="41"/>
      <c r="I133" s="242"/>
      <c r="J133" s="41"/>
      <c r="K133" s="41"/>
      <c r="L133" s="45"/>
      <c r="M133" s="243"/>
      <c r="N133" s="244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142</v>
      </c>
      <c r="AU133" s="18" t="s">
        <v>86</v>
      </c>
    </row>
    <row r="134" s="12" customFormat="1" ht="25.92" customHeight="1">
      <c r="A134" s="12"/>
      <c r="B134" s="211"/>
      <c r="C134" s="212"/>
      <c r="D134" s="213" t="s">
        <v>78</v>
      </c>
      <c r="E134" s="214" t="s">
        <v>1172</v>
      </c>
      <c r="F134" s="214" t="s">
        <v>1173</v>
      </c>
      <c r="G134" s="212"/>
      <c r="H134" s="212"/>
      <c r="I134" s="215"/>
      <c r="J134" s="216">
        <f>BK134</f>
        <v>0</v>
      </c>
      <c r="K134" s="212"/>
      <c r="L134" s="217"/>
      <c r="M134" s="218"/>
      <c r="N134" s="219"/>
      <c r="O134" s="219"/>
      <c r="P134" s="220">
        <f>SUM(P135:P138)</f>
        <v>0</v>
      </c>
      <c r="Q134" s="219"/>
      <c r="R134" s="220">
        <f>SUM(R135:R138)</f>
        <v>0</v>
      </c>
      <c r="S134" s="219"/>
      <c r="T134" s="221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86</v>
      </c>
      <c r="AT134" s="223" t="s">
        <v>78</v>
      </c>
      <c r="AU134" s="223" t="s">
        <v>79</v>
      </c>
      <c r="AY134" s="222" t="s">
        <v>134</v>
      </c>
      <c r="BK134" s="224">
        <f>SUM(BK135:BK138)</f>
        <v>0</v>
      </c>
    </row>
    <row r="135" s="2" customFormat="1" ht="21.75" customHeight="1">
      <c r="A135" s="39"/>
      <c r="B135" s="40"/>
      <c r="C135" s="227" t="s">
        <v>79</v>
      </c>
      <c r="D135" s="227" t="s">
        <v>137</v>
      </c>
      <c r="E135" s="228" t="s">
        <v>1174</v>
      </c>
      <c r="F135" s="229" t="s">
        <v>1175</v>
      </c>
      <c r="G135" s="230" t="s">
        <v>270</v>
      </c>
      <c r="H135" s="231">
        <v>50</v>
      </c>
      <c r="I135" s="232"/>
      <c r="J135" s="233">
        <f>ROUND(I135*H135,2)</f>
        <v>0</v>
      </c>
      <c r="K135" s="229" t="s">
        <v>1</v>
      </c>
      <c r="L135" s="45"/>
      <c r="M135" s="234" t="s">
        <v>1</v>
      </c>
      <c r="N135" s="235" t="s">
        <v>45</v>
      </c>
      <c r="O135" s="92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8" t="s">
        <v>133</v>
      </c>
      <c r="AT135" s="238" t="s">
        <v>137</v>
      </c>
      <c r="AU135" s="238" t="s">
        <v>86</v>
      </c>
      <c r="AY135" s="18" t="s">
        <v>134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8" t="s">
        <v>90</v>
      </c>
      <c r="BK135" s="239">
        <f>ROUND(I135*H135,2)</f>
        <v>0</v>
      </c>
      <c r="BL135" s="18" t="s">
        <v>133</v>
      </c>
      <c r="BM135" s="238" t="s">
        <v>133</v>
      </c>
    </row>
    <row r="136" s="2" customFormat="1">
      <c r="A136" s="39"/>
      <c r="B136" s="40"/>
      <c r="C136" s="41"/>
      <c r="D136" s="240" t="s">
        <v>142</v>
      </c>
      <c r="E136" s="41"/>
      <c r="F136" s="241" t="s">
        <v>1175</v>
      </c>
      <c r="G136" s="41"/>
      <c r="H136" s="41"/>
      <c r="I136" s="242"/>
      <c r="J136" s="41"/>
      <c r="K136" s="41"/>
      <c r="L136" s="45"/>
      <c r="M136" s="243"/>
      <c r="N136" s="244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142</v>
      </c>
      <c r="AU136" s="18" t="s">
        <v>86</v>
      </c>
    </row>
    <row r="137" s="2" customFormat="1" ht="24.15" customHeight="1">
      <c r="A137" s="39"/>
      <c r="B137" s="40"/>
      <c r="C137" s="227" t="s">
        <v>79</v>
      </c>
      <c r="D137" s="227" t="s">
        <v>137</v>
      </c>
      <c r="E137" s="228" t="s">
        <v>1176</v>
      </c>
      <c r="F137" s="229" t="s">
        <v>1177</v>
      </c>
      <c r="G137" s="230" t="s">
        <v>270</v>
      </c>
      <c r="H137" s="231">
        <v>10</v>
      </c>
      <c r="I137" s="232"/>
      <c r="J137" s="233">
        <f>ROUND(I137*H137,2)</f>
        <v>0</v>
      </c>
      <c r="K137" s="229" t="s">
        <v>1</v>
      </c>
      <c r="L137" s="45"/>
      <c r="M137" s="234" t="s">
        <v>1</v>
      </c>
      <c r="N137" s="235" t="s">
        <v>45</v>
      </c>
      <c r="O137" s="92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8" t="s">
        <v>133</v>
      </c>
      <c r="AT137" s="238" t="s">
        <v>137</v>
      </c>
      <c r="AU137" s="238" t="s">
        <v>86</v>
      </c>
      <c r="AY137" s="18" t="s">
        <v>134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8" t="s">
        <v>90</v>
      </c>
      <c r="BK137" s="239">
        <f>ROUND(I137*H137,2)</f>
        <v>0</v>
      </c>
      <c r="BL137" s="18" t="s">
        <v>133</v>
      </c>
      <c r="BM137" s="238" t="s">
        <v>162</v>
      </c>
    </row>
    <row r="138" s="2" customFormat="1">
      <c r="A138" s="39"/>
      <c r="B138" s="40"/>
      <c r="C138" s="41"/>
      <c r="D138" s="240" t="s">
        <v>142</v>
      </c>
      <c r="E138" s="41"/>
      <c r="F138" s="241" t="s">
        <v>1177</v>
      </c>
      <c r="G138" s="41"/>
      <c r="H138" s="41"/>
      <c r="I138" s="242"/>
      <c r="J138" s="41"/>
      <c r="K138" s="41"/>
      <c r="L138" s="45"/>
      <c r="M138" s="243"/>
      <c r="N138" s="244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142</v>
      </c>
      <c r="AU138" s="18" t="s">
        <v>86</v>
      </c>
    </row>
    <row r="139" s="12" customFormat="1" ht="25.92" customHeight="1">
      <c r="A139" s="12"/>
      <c r="B139" s="211"/>
      <c r="C139" s="212"/>
      <c r="D139" s="213" t="s">
        <v>78</v>
      </c>
      <c r="E139" s="214" t="s">
        <v>1178</v>
      </c>
      <c r="F139" s="214" t="s">
        <v>1179</v>
      </c>
      <c r="G139" s="212"/>
      <c r="H139" s="212"/>
      <c r="I139" s="215"/>
      <c r="J139" s="216">
        <f>BK139</f>
        <v>0</v>
      </c>
      <c r="K139" s="212"/>
      <c r="L139" s="217"/>
      <c r="M139" s="218"/>
      <c r="N139" s="219"/>
      <c r="O139" s="219"/>
      <c r="P139" s="220">
        <f>SUM(P140:P141)</f>
        <v>0</v>
      </c>
      <c r="Q139" s="219"/>
      <c r="R139" s="220">
        <f>SUM(R140:R141)</f>
        <v>0</v>
      </c>
      <c r="S139" s="219"/>
      <c r="T139" s="221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2" t="s">
        <v>86</v>
      </c>
      <c r="AT139" s="223" t="s">
        <v>78</v>
      </c>
      <c r="AU139" s="223" t="s">
        <v>79</v>
      </c>
      <c r="AY139" s="222" t="s">
        <v>134</v>
      </c>
      <c r="BK139" s="224">
        <f>SUM(BK140:BK141)</f>
        <v>0</v>
      </c>
    </row>
    <row r="140" s="2" customFormat="1" ht="33" customHeight="1">
      <c r="A140" s="39"/>
      <c r="B140" s="40"/>
      <c r="C140" s="227" t="s">
        <v>79</v>
      </c>
      <c r="D140" s="227" t="s">
        <v>137</v>
      </c>
      <c r="E140" s="228" t="s">
        <v>1180</v>
      </c>
      <c r="F140" s="229" t="s">
        <v>1181</v>
      </c>
      <c r="G140" s="230" t="s">
        <v>1171</v>
      </c>
      <c r="H140" s="231">
        <v>1</v>
      </c>
      <c r="I140" s="232"/>
      <c r="J140" s="233">
        <f>ROUND(I140*H140,2)</f>
        <v>0</v>
      </c>
      <c r="K140" s="229" t="s">
        <v>1</v>
      </c>
      <c r="L140" s="45"/>
      <c r="M140" s="234" t="s">
        <v>1</v>
      </c>
      <c r="N140" s="235" t="s">
        <v>45</v>
      </c>
      <c r="O140" s="92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8" t="s">
        <v>133</v>
      </c>
      <c r="AT140" s="238" t="s">
        <v>137</v>
      </c>
      <c r="AU140" s="238" t="s">
        <v>86</v>
      </c>
      <c r="AY140" s="18" t="s">
        <v>134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8" t="s">
        <v>90</v>
      </c>
      <c r="BK140" s="239">
        <f>ROUND(I140*H140,2)</f>
        <v>0</v>
      </c>
      <c r="BL140" s="18" t="s">
        <v>133</v>
      </c>
      <c r="BM140" s="238" t="s">
        <v>172</v>
      </c>
    </row>
    <row r="141" s="2" customFormat="1">
      <c r="A141" s="39"/>
      <c r="B141" s="40"/>
      <c r="C141" s="41"/>
      <c r="D141" s="240" t="s">
        <v>142</v>
      </c>
      <c r="E141" s="41"/>
      <c r="F141" s="241" t="s">
        <v>1181</v>
      </c>
      <c r="G141" s="41"/>
      <c r="H141" s="41"/>
      <c r="I141" s="242"/>
      <c r="J141" s="41"/>
      <c r="K141" s="41"/>
      <c r="L141" s="45"/>
      <c r="M141" s="243"/>
      <c r="N141" s="244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142</v>
      </c>
      <c r="AU141" s="18" t="s">
        <v>86</v>
      </c>
    </row>
    <row r="142" s="12" customFormat="1" ht="25.92" customHeight="1">
      <c r="A142" s="12"/>
      <c r="B142" s="211"/>
      <c r="C142" s="212"/>
      <c r="D142" s="213" t="s">
        <v>78</v>
      </c>
      <c r="E142" s="214" t="s">
        <v>1182</v>
      </c>
      <c r="F142" s="214" t="s">
        <v>1183</v>
      </c>
      <c r="G142" s="212"/>
      <c r="H142" s="212"/>
      <c r="I142" s="215"/>
      <c r="J142" s="216">
        <f>BK142</f>
        <v>0</v>
      </c>
      <c r="K142" s="212"/>
      <c r="L142" s="217"/>
      <c r="M142" s="218"/>
      <c r="N142" s="219"/>
      <c r="O142" s="219"/>
      <c r="P142" s="220">
        <f>SUM(P143:P162)</f>
        <v>0</v>
      </c>
      <c r="Q142" s="219"/>
      <c r="R142" s="220">
        <f>SUM(R143:R162)</f>
        <v>0</v>
      </c>
      <c r="S142" s="219"/>
      <c r="T142" s="221">
        <f>SUM(T143:T162)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2" t="s">
        <v>86</v>
      </c>
      <c r="AT142" s="223" t="s">
        <v>78</v>
      </c>
      <c r="AU142" s="223" t="s">
        <v>79</v>
      </c>
      <c r="AY142" s="222" t="s">
        <v>134</v>
      </c>
      <c r="BK142" s="224">
        <f>SUM(BK143:BK162)</f>
        <v>0</v>
      </c>
    </row>
    <row r="143" s="2" customFormat="1" ht="16.5" customHeight="1">
      <c r="A143" s="39"/>
      <c r="B143" s="40"/>
      <c r="C143" s="227" t="s">
        <v>79</v>
      </c>
      <c r="D143" s="227" t="s">
        <v>137</v>
      </c>
      <c r="E143" s="228" t="s">
        <v>1184</v>
      </c>
      <c r="F143" s="229" t="s">
        <v>1185</v>
      </c>
      <c r="G143" s="230" t="s">
        <v>270</v>
      </c>
      <c r="H143" s="231">
        <v>6</v>
      </c>
      <c r="I143" s="232"/>
      <c r="J143" s="233">
        <f>ROUND(I143*H143,2)</f>
        <v>0</v>
      </c>
      <c r="K143" s="229" t="s">
        <v>1</v>
      </c>
      <c r="L143" s="45"/>
      <c r="M143" s="234" t="s">
        <v>1</v>
      </c>
      <c r="N143" s="235" t="s">
        <v>45</v>
      </c>
      <c r="O143" s="92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8" t="s">
        <v>133</v>
      </c>
      <c r="AT143" s="238" t="s">
        <v>137</v>
      </c>
      <c r="AU143" s="238" t="s">
        <v>86</v>
      </c>
      <c r="AY143" s="18" t="s">
        <v>134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8" t="s">
        <v>90</v>
      </c>
      <c r="BK143" s="239">
        <f>ROUND(I143*H143,2)</f>
        <v>0</v>
      </c>
      <c r="BL143" s="18" t="s">
        <v>133</v>
      </c>
      <c r="BM143" s="238" t="s">
        <v>182</v>
      </c>
    </row>
    <row r="144" s="2" customFormat="1">
      <c r="A144" s="39"/>
      <c r="B144" s="40"/>
      <c r="C144" s="41"/>
      <c r="D144" s="240" t="s">
        <v>142</v>
      </c>
      <c r="E144" s="41"/>
      <c r="F144" s="241" t="s">
        <v>1185</v>
      </c>
      <c r="G144" s="41"/>
      <c r="H144" s="41"/>
      <c r="I144" s="242"/>
      <c r="J144" s="41"/>
      <c r="K144" s="41"/>
      <c r="L144" s="45"/>
      <c r="M144" s="243"/>
      <c r="N144" s="244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142</v>
      </c>
      <c r="AU144" s="18" t="s">
        <v>86</v>
      </c>
    </row>
    <row r="145" s="2" customFormat="1" ht="24.15" customHeight="1">
      <c r="A145" s="39"/>
      <c r="B145" s="40"/>
      <c r="C145" s="227" t="s">
        <v>79</v>
      </c>
      <c r="D145" s="227" t="s">
        <v>137</v>
      </c>
      <c r="E145" s="228" t="s">
        <v>1186</v>
      </c>
      <c r="F145" s="229" t="s">
        <v>1187</v>
      </c>
      <c r="G145" s="230" t="s">
        <v>1171</v>
      </c>
      <c r="H145" s="231">
        <v>4</v>
      </c>
      <c r="I145" s="232"/>
      <c r="J145" s="233">
        <f>ROUND(I145*H145,2)</f>
        <v>0</v>
      </c>
      <c r="K145" s="229" t="s">
        <v>1</v>
      </c>
      <c r="L145" s="45"/>
      <c r="M145" s="234" t="s">
        <v>1</v>
      </c>
      <c r="N145" s="235" t="s">
        <v>45</v>
      </c>
      <c r="O145" s="92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8" t="s">
        <v>133</v>
      </c>
      <c r="AT145" s="238" t="s">
        <v>137</v>
      </c>
      <c r="AU145" s="238" t="s">
        <v>86</v>
      </c>
      <c r="AY145" s="18" t="s">
        <v>134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8" t="s">
        <v>90</v>
      </c>
      <c r="BK145" s="239">
        <f>ROUND(I145*H145,2)</f>
        <v>0</v>
      </c>
      <c r="BL145" s="18" t="s">
        <v>133</v>
      </c>
      <c r="BM145" s="238" t="s">
        <v>8</v>
      </c>
    </row>
    <row r="146" s="2" customFormat="1">
      <c r="A146" s="39"/>
      <c r="B146" s="40"/>
      <c r="C146" s="41"/>
      <c r="D146" s="240" t="s">
        <v>142</v>
      </c>
      <c r="E146" s="41"/>
      <c r="F146" s="241" t="s">
        <v>1187</v>
      </c>
      <c r="G146" s="41"/>
      <c r="H146" s="41"/>
      <c r="I146" s="242"/>
      <c r="J146" s="41"/>
      <c r="K146" s="41"/>
      <c r="L146" s="45"/>
      <c r="M146" s="243"/>
      <c r="N146" s="244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142</v>
      </c>
      <c r="AU146" s="18" t="s">
        <v>86</v>
      </c>
    </row>
    <row r="147" s="2" customFormat="1" ht="16.5" customHeight="1">
      <c r="A147" s="39"/>
      <c r="B147" s="40"/>
      <c r="C147" s="227" t="s">
        <v>79</v>
      </c>
      <c r="D147" s="227" t="s">
        <v>137</v>
      </c>
      <c r="E147" s="228" t="s">
        <v>1188</v>
      </c>
      <c r="F147" s="229" t="s">
        <v>1189</v>
      </c>
      <c r="G147" s="230" t="s">
        <v>1171</v>
      </c>
      <c r="H147" s="231">
        <v>22</v>
      </c>
      <c r="I147" s="232"/>
      <c r="J147" s="233">
        <f>ROUND(I147*H147,2)</f>
        <v>0</v>
      </c>
      <c r="K147" s="229" t="s">
        <v>1</v>
      </c>
      <c r="L147" s="45"/>
      <c r="M147" s="234" t="s">
        <v>1</v>
      </c>
      <c r="N147" s="235" t="s">
        <v>45</v>
      </c>
      <c r="O147" s="92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8" t="s">
        <v>133</v>
      </c>
      <c r="AT147" s="238" t="s">
        <v>137</v>
      </c>
      <c r="AU147" s="238" t="s">
        <v>86</v>
      </c>
      <c r="AY147" s="18" t="s">
        <v>134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8" t="s">
        <v>90</v>
      </c>
      <c r="BK147" s="239">
        <f>ROUND(I147*H147,2)</f>
        <v>0</v>
      </c>
      <c r="BL147" s="18" t="s">
        <v>133</v>
      </c>
      <c r="BM147" s="238" t="s">
        <v>304</v>
      </c>
    </row>
    <row r="148" s="2" customFormat="1">
      <c r="A148" s="39"/>
      <c r="B148" s="40"/>
      <c r="C148" s="41"/>
      <c r="D148" s="240" t="s">
        <v>142</v>
      </c>
      <c r="E148" s="41"/>
      <c r="F148" s="241" t="s">
        <v>1189</v>
      </c>
      <c r="G148" s="41"/>
      <c r="H148" s="41"/>
      <c r="I148" s="242"/>
      <c r="J148" s="41"/>
      <c r="K148" s="41"/>
      <c r="L148" s="45"/>
      <c r="M148" s="243"/>
      <c r="N148" s="244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142</v>
      </c>
      <c r="AU148" s="18" t="s">
        <v>86</v>
      </c>
    </row>
    <row r="149" s="2" customFormat="1" ht="16.5" customHeight="1">
      <c r="A149" s="39"/>
      <c r="B149" s="40"/>
      <c r="C149" s="227" t="s">
        <v>79</v>
      </c>
      <c r="D149" s="227" t="s">
        <v>137</v>
      </c>
      <c r="E149" s="228" t="s">
        <v>1190</v>
      </c>
      <c r="F149" s="229" t="s">
        <v>1191</v>
      </c>
      <c r="G149" s="230" t="s">
        <v>270</v>
      </c>
      <c r="H149" s="231">
        <v>20</v>
      </c>
      <c r="I149" s="232"/>
      <c r="J149" s="233">
        <f>ROUND(I149*H149,2)</f>
        <v>0</v>
      </c>
      <c r="K149" s="229" t="s">
        <v>1</v>
      </c>
      <c r="L149" s="45"/>
      <c r="M149" s="234" t="s">
        <v>1</v>
      </c>
      <c r="N149" s="235" t="s">
        <v>45</v>
      </c>
      <c r="O149" s="92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8" t="s">
        <v>133</v>
      </c>
      <c r="AT149" s="238" t="s">
        <v>137</v>
      </c>
      <c r="AU149" s="238" t="s">
        <v>86</v>
      </c>
      <c r="AY149" s="18" t="s">
        <v>134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8" t="s">
        <v>90</v>
      </c>
      <c r="BK149" s="239">
        <f>ROUND(I149*H149,2)</f>
        <v>0</v>
      </c>
      <c r="BL149" s="18" t="s">
        <v>133</v>
      </c>
      <c r="BM149" s="238" t="s">
        <v>320</v>
      </c>
    </row>
    <row r="150" s="2" customFormat="1">
      <c r="A150" s="39"/>
      <c r="B150" s="40"/>
      <c r="C150" s="41"/>
      <c r="D150" s="240" t="s">
        <v>142</v>
      </c>
      <c r="E150" s="41"/>
      <c r="F150" s="241" t="s">
        <v>1191</v>
      </c>
      <c r="G150" s="41"/>
      <c r="H150" s="41"/>
      <c r="I150" s="242"/>
      <c r="J150" s="41"/>
      <c r="K150" s="41"/>
      <c r="L150" s="45"/>
      <c r="M150" s="243"/>
      <c r="N150" s="244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142</v>
      </c>
      <c r="AU150" s="18" t="s">
        <v>86</v>
      </c>
    </row>
    <row r="151" s="2" customFormat="1" ht="16.5" customHeight="1">
      <c r="A151" s="39"/>
      <c r="B151" s="40"/>
      <c r="C151" s="227" t="s">
        <v>79</v>
      </c>
      <c r="D151" s="227" t="s">
        <v>137</v>
      </c>
      <c r="E151" s="228" t="s">
        <v>1192</v>
      </c>
      <c r="F151" s="229" t="s">
        <v>1193</v>
      </c>
      <c r="G151" s="230" t="s">
        <v>270</v>
      </c>
      <c r="H151" s="231">
        <v>15</v>
      </c>
      <c r="I151" s="232"/>
      <c r="J151" s="233">
        <f>ROUND(I151*H151,2)</f>
        <v>0</v>
      </c>
      <c r="K151" s="229" t="s">
        <v>1</v>
      </c>
      <c r="L151" s="45"/>
      <c r="M151" s="234" t="s">
        <v>1</v>
      </c>
      <c r="N151" s="235" t="s">
        <v>45</v>
      </c>
      <c r="O151" s="92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8" t="s">
        <v>133</v>
      </c>
      <c r="AT151" s="238" t="s">
        <v>137</v>
      </c>
      <c r="AU151" s="238" t="s">
        <v>86</v>
      </c>
      <c r="AY151" s="18" t="s">
        <v>134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8" t="s">
        <v>90</v>
      </c>
      <c r="BK151" s="239">
        <f>ROUND(I151*H151,2)</f>
        <v>0</v>
      </c>
      <c r="BL151" s="18" t="s">
        <v>133</v>
      </c>
      <c r="BM151" s="238" t="s">
        <v>337</v>
      </c>
    </row>
    <row r="152" s="2" customFormat="1">
      <c r="A152" s="39"/>
      <c r="B152" s="40"/>
      <c r="C152" s="41"/>
      <c r="D152" s="240" t="s">
        <v>142</v>
      </c>
      <c r="E152" s="41"/>
      <c r="F152" s="241" t="s">
        <v>1193</v>
      </c>
      <c r="G152" s="41"/>
      <c r="H152" s="41"/>
      <c r="I152" s="242"/>
      <c r="J152" s="41"/>
      <c r="K152" s="41"/>
      <c r="L152" s="45"/>
      <c r="M152" s="243"/>
      <c r="N152" s="244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142</v>
      </c>
      <c r="AU152" s="18" t="s">
        <v>86</v>
      </c>
    </row>
    <row r="153" s="2" customFormat="1" ht="16.5" customHeight="1">
      <c r="A153" s="39"/>
      <c r="B153" s="40"/>
      <c r="C153" s="227" t="s">
        <v>79</v>
      </c>
      <c r="D153" s="227" t="s">
        <v>137</v>
      </c>
      <c r="E153" s="228" t="s">
        <v>1194</v>
      </c>
      <c r="F153" s="229" t="s">
        <v>1195</v>
      </c>
      <c r="G153" s="230" t="s">
        <v>1171</v>
      </c>
      <c r="H153" s="231">
        <v>1</v>
      </c>
      <c r="I153" s="232"/>
      <c r="J153" s="233">
        <f>ROUND(I153*H153,2)</f>
        <v>0</v>
      </c>
      <c r="K153" s="229" t="s">
        <v>1</v>
      </c>
      <c r="L153" s="45"/>
      <c r="M153" s="234" t="s">
        <v>1</v>
      </c>
      <c r="N153" s="235" t="s">
        <v>45</v>
      </c>
      <c r="O153" s="92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8" t="s">
        <v>133</v>
      </c>
      <c r="AT153" s="238" t="s">
        <v>137</v>
      </c>
      <c r="AU153" s="238" t="s">
        <v>86</v>
      </c>
      <c r="AY153" s="18" t="s">
        <v>134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8" t="s">
        <v>90</v>
      </c>
      <c r="BK153" s="239">
        <f>ROUND(I153*H153,2)</f>
        <v>0</v>
      </c>
      <c r="BL153" s="18" t="s">
        <v>133</v>
      </c>
      <c r="BM153" s="238" t="s">
        <v>353</v>
      </c>
    </row>
    <row r="154" s="2" customFormat="1">
      <c r="A154" s="39"/>
      <c r="B154" s="40"/>
      <c r="C154" s="41"/>
      <c r="D154" s="240" t="s">
        <v>142</v>
      </c>
      <c r="E154" s="41"/>
      <c r="F154" s="241" t="s">
        <v>1195</v>
      </c>
      <c r="G154" s="41"/>
      <c r="H154" s="41"/>
      <c r="I154" s="242"/>
      <c r="J154" s="41"/>
      <c r="K154" s="41"/>
      <c r="L154" s="45"/>
      <c r="M154" s="243"/>
      <c r="N154" s="244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142</v>
      </c>
      <c r="AU154" s="18" t="s">
        <v>86</v>
      </c>
    </row>
    <row r="155" s="2" customFormat="1" ht="16.5" customHeight="1">
      <c r="A155" s="39"/>
      <c r="B155" s="40"/>
      <c r="C155" s="227" t="s">
        <v>79</v>
      </c>
      <c r="D155" s="227" t="s">
        <v>137</v>
      </c>
      <c r="E155" s="228" t="s">
        <v>1196</v>
      </c>
      <c r="F155" s="229" t="s">
        <v>1197</v>
      </c>
      <c r="G155" s="230" t="s">
        <v>1171</v>
      </c>
      <c r="H155" s="231">
        <v>5</v>
      </c>
      <c r="I155" s="232"/>
      <c r="J155" s="233">
        <f>ROUND(I155*H155,2)</f>
        <v>0</v>
      </c>
      <c r="K155" s="229" t="s">
        <v>1</v>
      </c>
      <c r="L155" s="45"/>
      <c r="M155" s="234" t="s">
        <v>1</v>
      </c>
      <c r="N155" s="235" t="s">
        <v>45</v>
      </c>
      <c r="O155" s="92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8" t="s">
        <v>133</v>
      </c>
      <c r="AT155" s="238" t="s">
        <v>137</v>
      </c>
      <c r="AU155" s="238" t="s">
        <v>86</v>
      </c>
      <c r="AY155" s="18" t="s">
        <v>134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8" t="s">
        <v>90</v>
      </c>
      <c r="BK155" s="239">
        <f>ROUND(I155*H155,2)</f>
        <v>0</v>
      </c>
      <c r="BL155" s="18" t="s">
        <v>133</v>
      </c>
      <c r="BM155" s="238" t="s">
        <v>366</v>
      </c>
    </row>
    <row r="156" s="2" customFormat="1">
      <c r="A156" s="39"/>
      <c r="B156" s="40"/>
      <c r="C156" s="41"/>
      <c r="D156" s="240" t="s">
        <v>142</v>
      </c>
      <c r="E156" s="41"/>
      <c r="F156" s="241" t="s">
        <v>1197</v>
      </c>
      <c r="G156" s="41"/>
      <c r="H156" s="41"/>
      <c r="I156" s="242"/>
      <c r="J156" s="41"/>
      <c r="K156" s="41"/>
      <c r="L156" s="45"/>
      <c r="M156" s="243"/>
      <c r="N156" s="244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142</v>
      </c>
      <c r="AU156" s="18" t="s">
        <v>86</v>
      </c>
    </row>
    <row r="157" s="2" customFormat="1" ht="16.5" customHeight="1">
      <c r="A157" s="39"/>
      <c r="B157" s="40"/>
      <c r="C157" s="227" t="s">
        <v>79</v>
      </c>
      <c r="D157" s="227" t="s">
        <v>137</v>
      </c>
      <c r="E157" s="228" t="s">
        <v>1198</v>
      </c>
      <c r="F157" s="229" t="s">
        <v>1199</v>
      </c>
      <c r="G157" s="230" t="s">
        <v>1171</v>
      </c>
      <c r="H157" s="231">
        <v>1</v>
      </c>
      <c r="I157" s="232"/>
      <c r="J157" s="233">
        <f>ROUND(I157*H157,2)</f>
        <v>0</v>
      </c>
      <c r="K157" s="229" t="s">
        <v>1</v>
      </c>
      <c r="L157" s="45"/>
      <c r="M157" s="234" t="s">
        <v>1</v>
      </c>
      <c r="N157" s="235" t="s">
        <v>45</v>
      </c>
      <c r="O157" s="92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8" t="s">
        <v>133</v>
      </c>
      <c r="AT157" s="238" t="s">
        <v>137</v>
      </c>
      <c r="AU157" s="238" t="s">
        <v>86</v>
      </c>
      <c r="AY157" s="18" t="s">
        <v>134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8" t="s">
        <v>90</v>
      </c>
      <c r="BK157" s="239">
        <f>ROUND(I157*H157,2)</f>
        <v>0</v>
      </c>
      <c r="BL157" s="18" t="s">
        <v>133</v>
      </c>
      <c r="BM157" s="238" t="s">
        <v>379</v>
      </c>
    </row>
    <row r="158" s="2" customFormat="1">
      <c r="A158" s="39"/>
      <c r="B158" s="40"/>
      <c r="C158" s="41"/>
      <c r="D158" s="240" t="s">
        <v>142</v>
      </c>
      <c r="E158" s="41"/>
      <c r="F158" s="241" t="s">
        <v>1199</v>
      </c>
      <c r="G158" s="41"/>
      <c r="H158" s="41"/>
      <c r="I158" s="242"/>
      <c r="J158" s="41"/>
      <c r="K158" s="41"/>
      <c r="L158" s="45"/>
      <c r="M158" s="243"/>
      <c r="N158" s="244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142</v>
      </c>
      <c r="AU158" s="18" t="s">
        <v>86</v>
      </c>
    </row>
    <row r="159" s="2" customFormat="1" ht="16.5" customHeight="1">
      <c r="A159" s="39"/>
      <c r="B159" s="40"/>
      <c r="C159" s="227" t="s">
        <v>79</v>
      </c>
      <c r="D159" s="227" t="s">
        <v>137</v>
      </c>
      <c r="E159" s="228" t="s">
        <v>1200</v>
      </c>
      <c r="F159" s="229" t="s">
        <v>1201</v>
      </c>
      <c r="G159" s="230" t="s">
        <v>140</v>
      </c>
      <c r="H159" s="231">
        <v>1</v>
      </c>
      <c r="I159" s="232"/>
      <c r="J159" s="233">
        <f>ROUND(I159*H159,2)</f>
        <v>0</v>
      </c>
      <c r="K159" s="229" t="s">
        <v>1</v>
      </c>
      <c r="L159" s="45"/>
      <c r="M159" s="234" t="s">
        <v>1</v>
      </c>
      <c r="N159" s="235" t="s">
        <v>45</v>
      </c>
      <c r="O159" s="92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8" t="s">
        <v>133</v>
      </c>
      <c r="AT159" s="238" t="s">
        <v>137</v>
      </c>
      <c r="AU159" s="238" t="s">
        <v>86</v>
      </c>
      <c r="AY159" s="18" t="s">
        <v>134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8" t="s">
        <v>90</v>
      </c>
      <c r="BK159" s="239">
        <f>ROUND(I159*H159,2)</f>
        <v>0</v>
      </c>
      <c r="BL159" s="18" t="s">
        <v>133</v>
      </c>
      <c r="BM159" s="238" t="s">
        <v>394</v>
      </c>
    </row>
    <row r="160" s="2" customFormat="1">
      <c r="A160" s="39"/>
      <c r="B160" s="40"/>
      <c r="C160" s="41"/>
      <c r="D160" s="240" t="s">
        <v>142</v>
      </c>
      <c r="E160" s="41"/>
      <c r="F160" s="241" t="s">
        <v>1201</v>
      </c>
      <c r="G160" s="41"/>
      <c r="H160" s="41"/>
      <c r="I160" s="242"/>
      <c r="J160" s="41"/>
      <c r="K160" s="41"/>
      <c r="L160" s="45"/>
      <c r="M160" s="243"/>
      <c r="N160" s="244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142</v>
      </c>
      <c r="AU160" s="18" t="s">
        <v>86</v>
      </c>
    </row>
    <row r="161" s="2" customFormat="1" ht="16.5" customHeight="1">
      <c r="A161" s="39"/>
      <c r="B161" s="40"/>
      <c r="C161" s="227" t="s">
        <v>79</v>
      </c>
      <c r="D161" s="227" t="s">
        <v>137</v>
      </c>
      <c r="E161" s="228" t="s">
        <v>1202</v>
      </c>
      <c r="F161" s="229" t="s">
        <v>1203</v>
      </c>
      <c r="G161" s="230" t="s">
        <v>270</v>
      </c>
      <c r="H161" s="231">
        <v>10</v>
      </c>
      <c r="I161" s="232"/>
      <c r="J161" s="233">
        <f>ROUND(I161*H161,2)</f>
        <v>0</v>
      </c>
      <c r="K161" s="229" t="s">
        <v>1</v>
      </c>
      <c r="L161" s="45"/>
      <c r="M161" s="234" t="s">
        <v>1</v>
      </c>
      <c r="N161" s="235" t="s">
        <v>45</v>
      </c>
      <c r="O161" s="92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8" t="s">
        <v>133</v>
      </c>
      <c r="AT161" s="238" t="s">
        <v>137</v>
      </c>
      <c r="AU161" s="238" t="s">
        <v>86</v>
      </c>
      <c r="AY161" s="18" t="s">
        <v>134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8" t="s">
        <v>90</v>
      </c>
      <c r="BK161" s="239">
        <f>ROUND(I161*H161,2)</f>
        <v>0</v>
      </c>
      <c r="BL161" s="18" t="s">
        <v>133</v>
      </c>
      <c r="BM161" s="238" t="s">
        <v>410</v>
      </c>
    </row>
    <row r="162" s="2" customFormat="1">
      <c r="A162" s="39"/>
      <c r="B162" s="40"/>
      <c r="C162" s="41"/>
      <c r="D162" s="240" t="s">
        <v>142</v>
      </c>
      <c r="E162" s="41"/>
      <c r="F162" s="241" t="s">
        <v>1203</v>
      </c>
      <c r="G162" s="41"/>
      <c r="H162" s="41"/>
      <c r="I162" s="242"/>
      <c r="J162" s="41"/>
      <c r="K162" s="41"/>
      <c r="L162" s="45"/>
      <c r="M162" s="243"/>
      <c r="N162" s="244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142</v>
      </c>
      <c r="AU162" s="18" t="s">
        <v>86</v>
      </c>
    </row>
    <row r="163" s="12" customFormat="1" ht="25.92" customHeight="1">
      <c r="A163" s="12"/>
      <c r="B163" s="211"/>
      <c r="C163" s="212"/>
      <c r="D163" s="213" t="s">
        <v>78</v>
      </c>
      <c r="E163" s="214" t="s">
        <v>1204</v>
      </c>
      <c r="F163" s="214" t="s">
        <v>1205</v>
      </c>
      <c r="G163" s="212"/>
      <c r="H163" s="212"/>
      <c r="I163" s="215"/>
      <c r="J163" s="216">
        <f>BK163</f>
        <v>0</v>
      </c>
      <c r="K163" s="212"/>
      <c r="L163" s="217"/>
      <c r="M163" s="218"/>
      <c r="N163" s="219"/>
      <c r="O163" s="219"/>
      <c r="P163" s="220">
        <f>SUM(P164:P187)</f>
        <v>0</v>
      </c>
      <c r="Q163" s="219"/>
      <c r="R163" s="220">
        <f>SUM(R164:R187)</f>
        <v>0</v>
      </c>
      <c r="S163" s="219"/>
      <c r="T163" s="221">
        <f>SUM(T164:T187)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2" t="s">
        <v>86</v>
      </c>
      <c r="AT163" s="223" t="s">
        <v>78</v>
      </c>
      <c r="AU163" s="223" t="s">
        <v>79</v>
      </c>
      <c r="AY163" s="222" t="s">
        <v>134</v>
      </c>
      <c r="BK163" s="224">
        <f>SUM(BK164:BK187)</f>
        <v>0</v>
      </c>
    </row>
    <row r="164" s="2" customFormat="1" ht="24.15" customHeight="1">
      <c r="A164" s="39"/>
      <c r="B164" s="40"/>
      <c r="C164" s="227" t="s">
        <v>79</v>
      </c>
      <c r="D164" s="227" t="s">
        <v>137</v>
      </c>
      <c r="E164" s="228" t="s">
        <v>1206</v>
      </c>
      <c r="F164" s="229" t="s">
        <v>1207</v>
      </c>
      <c r="G164" s="230" t="s">
        <v>1171</v>
      </c>
      <c r="H164" s="231">
        <v>2</v>
      </c>
      <c r="I164" s="232"/>
      <c r="J164" s="233">
        <f>ROUND(I164*H164,2)</f>
        <v>0</v>
      </c>
      <c r="K164" s="229" t="s">
        <v>1</v>
      </c>
      <c r="L164" s="45"/>
      <c r="M164" s="234" t="s">
        <v>1</v>
      </c>
      <c r="N164" s="235" t="s">
        <v>45</v>
      </c>
      <c r="O164" s="92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8" t="s">
        <v>133</v>
      </c>
      <c r="AT164" s="238" t="s">
        <v>137</v>
      </c>
      <c r="AU164" s="238" t="s">
        <v>86</v>
      </c>
      <c r="AY164" s="18" t="s">
        <v>134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8" t="s">
        <v>90</v>
      </c>
      <c r="BK164" s="239">
        <f>ROUND(I164*H164,2)</f>
        <v>0</v>
      </c>
      <c r="BL164" s="18" t="s">
        <v>133</v>
      </c>
      <c r="BM164" s="238" t="s">
        <v>429</v>
      </c>
    </row>
    <row r="165" s="2" customFormat="1">
      <c r="A165" s="39"/>
      <c r="B165" s="40"/>
      <c r="C165" s="41"/>
      <c r="D165" s="240" t="s">
        <v>142</v>
      </c>
      <c r="E165" s="41"/>
      <c r="F165" s="241" t="s">
        <v>1207</v>
      </c>
      <c r="G165" s="41"/>
      <c r="H165" s="41"/>
      <c r="I165" s="242"/>
      <c r="J165" s="41"/>
      <c r="K165" s="41"/>
      <c r="L165" s="45"/>
      <c r="M165" s="243"/>
      <c r="N165" s="244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142</v>
      </c>
      <c r="AU165" s="18" t="s">
        <v>86</v>
      </c>
    </row>
    <row r="166" s="2" customFormat="1" ht="21.75" customHeight="1">
      <c r="A166" s="39"/>
      <c r="B166" s="40"/>
      <c r="C166" s="227" t="s">
        <v>79</v>
      </c>
      <c r="D166" s="227" t="s">
        <v>137</v>
      </c>
      <c r="E166" s="228" t="s">
        <v>1208</v>
      </c>
      <c r="F166" s="229" t="s">
        <v>1209</v>
      </c>
      <c r="G166" s="230" t="s">
        <v>1171</v>
      </c>
      <c r="H166" s="231">
        <v>4</v>
      </c>
      <c r="I166" s="232"/>
      <c r="J166" s="233">
        <f>ROUND(I166*H166,2)</f>
        <v>0</v>
      </c>
      <c r="K166" s="229" t="s">
        <v>1</v>
      </c>
      <c r="L166" s="45"/>
      <c r="M166" s="234" t="s">
        <v>1</v>
      </c>
      <c r="N166" s="235" t="s">
        <v>45</v>
      </c>
      <c r="O166" s="92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8" t="s">
        <v>133</v>
      </c>
      <c r="AT166" s="238" t="s">
        <v>137</v>
      </c>
      <c r="AU166" s="238" t="s">
        <v>86</v>
      </c>
      <c r="AY166" s="18" t="s">
        <v>134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8" t="s">
        <v>90</v>
      </c>
      <c r="BK166" s="239">
        <f>ROUND(I166*H166,2)</f>
        <v>0</v>
      </c>
      <c r="BL166" s="18" t="s">
        <v>133</v>
      </c>
      <c r="BM166" s="238" t="s">
        <v>444</v>
      </c>
    </row>
    <row r="167" s="2" customFormat="1">
      <c r="A167" s="39"/>
      <c r="B167" s="40"/>
      <c r="C167" s="41"/>
      <c r="D167" s="240" t="s">
        <v>142</v>
      </c>
      <c r="E167" s="41"/>
      <c r="F167" s="241" t="s">
        <v>1209</v>
      </c>
      <c r="G167" s="41"/>
      <c r="H167" s="41"/>
      <c r="I167" s="242"/>
      <c r="J167" s="41"/>
      <c r="K167" s="41"/>
      <c r="L167" s="45"/>
      <c r="M167" s="243"/>
      <c r="N167" s="244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142</v>
      </c>
      <c r="AU167" s="18" t="s">
        <v>86</v>
      </c>
    </row>
    <row r="168" s="2" customFormat="1" ht="21.75" customHeight="1">
      <c r="A168" s="39"/>
      <c r="B168" s="40"/>
      <c r="C168" s="227" t="s">
        <v>79</v>
      </c>
      <c r="D168" s="227" t="s">
        <v>137</v>
      </c>
      <c r="E168" s="228" t="s">
        <v>1210</v>
      </c>
      <c r="F168" s="229" t="s">
        <v>1211</v>
      </c>
      <c r="G168" s="230" t="s">
        <v>1171</v>
      </c>
      <c r="H168" s="231">
        <v>6</v>
      </c>
      <c r="I168" s="232"/>
      <c r="J168" s="233">
        <f>ROUND(I168*H168,2)</f>
        <v>0</v>
      </c>
      <c r="K168" s="229" t="s">
        <v>1</v>
      </c>
      <c r="L168" s="45"/>
      <c r="M168" s="234" t="s">
        <v>1</v>
      </c>
      <c r="N168" s="235" t="s">
        <v>45</v>
      </c>
      <c r="O168" s="92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8" t="s">
        <v>133</v>
      </c>
      <c r="AT168" s="238" t="s">
        <v>137</v>
      </c>
      <c r="AU168" s="238" t="s">
        <v>86</v>
      </c>
      <c r="AY168" s="18" t="s">
        <v>134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8" t="s">
        <v>90</v>
      </c>
      <c r="BK168" s="239">
        <f>ROUND(I168*H168,2)</f>
        <v>0</v>
      </c>
      <c r="BL168" s="18" t="s">
        <v>133</v>
      </c>
      <c r="BM168" s="238" t="s">
        <v>466</v>
      </c>
    </row>
    <row r="169" s="2" customFormat="1">
      <c r="A169" s="39"/>
      <c r="B169" s="40"/>
      <c r="C169" s="41"/>
      <c r="D169" s="240" t="s">
        <v>142</v>
      </c>
      <c r="E169" s="41"/>
      <c r="F169" s="241" t="s">
        <v>1211</v>
      </c>
      <c r="G169" s="41"/>
      <c r="H169" s="41"/>
      <c r="I169" s="242"/>
      <c r="J169" s="41"/>
      <c r="K169" s="41"/>
      <c r="L169" s="45"/>
      <c r="M169" s="243"/>
      <c r="N169" s="244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142</v>
      </c>
      <c r="AU169" s="18" t="s">
        <v>86</v>
      </c>
    </row>
    <row r="170" s="2" customFormat="1" ht="16.5" customHeight="1">
      <c r="A170" s="39"/>
      <c r="B170" s="40"/>
      <c r="C170" s="227" t="s">
        <v>79</v>
      </c>
      <c r="D170" s="227" t="s">
        <v>137</v>
      </c>
      <c r="E170" s="228" t="s">
        <v>1212</v>
      </c>
      <c r="F170" s="229" t="s">
        <v>1213</v>
      </c>
      <c r="G170" s="230" t="s">
        <v>1171</v>
      </c>
      <c r="H170" s="231">
        <v>15</v>
      </c>
      <c r="I170" s="232"/>
      <c r="J170" s="233">
        <f>ROUND(I170*H170,2)</f>
        <v>0</v>
      </c>
      <c r="K170" s="229" t="s">
        <v>1</v>
      </c>
      <c r="L170" s="45"/>
      <c r="M170" s="234" t="s">
        <v>1</v>
      </c>
      <c r="N170" s="235" t="s">
        <v>45</v>
      </c>
      <c r="O170" s="92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8" t="s">
        <v>133</v>
      </c>
      <c r="AT170" s="238" t="s">
        <v>137</v>
      </c>
      <c r="AU170" s="238" t="s">
        <v>86</v>
      </c>
      <c r="AY170" s="18" t="s">
        <v>134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8" t="s">
        <v>90</v>
      </c>
      <c r="BK170" s="239">
        <f>ROUND(I170*H170,2)</f>
        <v>0</v>
      </c>
      <c r="BL170" s="18" t="s">
        <v>133</v>
      </c>
      <c r="BM170" s="238" t="s">
        <v>494</v>
      </c>
    </row>
    <row r="171" s="2" customFormat="1">
      <c r="A171" s="39"/>
      <c r="B171" s="40"/>
      <c r="C171" s="41"/>
      <c r="D171" s="240" t="s">
        <v>142</v>
      </c>
      <c r="E171" s="41"/>
      <c r="F171" s="241" t="s">
        <v>1213</v>
      </c>
      <c r="G171" s="41"/>
      <c r="H171" s="41"/>
      <c r="I171" s="242"/>
      <c r="J171" s="41"/>
      <c r="K171" s="41"/>
      <c r="L171" s="45"/>
      <c r="M171" s="243"/>
      <c r="N171" s="244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142</v>
      </c>
      <c r="AU171" s="18" t="s">
        <v>86</v>
      </c>
    </row>
    <row r="172" s="2" customFormat="1" ht="16.5" customHeight="1">
      <c r="A172" s="39"/>
      <c r="B172" s="40"/>
      <c r="C172" s="227" t="s">
        <v>79</v>
      </c>
      <c r="D172" s="227" t="s">
        <v>137</v>
      </c>
      <c r="E172" s="228" t="s">
        <v>1214</v>
      </c>
      <c r="F172" s="229" t="s">
        <v>1215</v>
      </c>
      <c r="G172" s="230" t="s">
        <v>1171</v>
      </c>
      <c r="H172" s="231">
        <v>30</v>
      </c>
      <c r="I172" s="232"/>
      <c r="J172" s="233">
        <f>ROUND(I172*H172,2)</f>
        <v>0</v>
      </c>
      <c r="K172" s="229" t="s">
        <v>1</v>
      </c>
      <c r="L172" s="45"/>
      <c r="M172" s="234" t="s">
        <v>1</v>
      </c>
      <c r="N172" s="235" t="s">
        <v>45</v>
      </c>
      <c r="O172" s="92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8" t="s">
        <v>133</v>
      </c>
      <c r="AT172" s="238" t="s">
        <v>137</v>
      </c>
      <c r="AU172" s="238" t="s">
        <v>86</v>
      </c>
      <c r="AY172" s="18" t="s">
        <v>134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8" t="s">
        <v>90</v>
      </c>
      <c r="BK172" s="239">
        <f>ROUND(I172*H172,2)</f>
        <v>0</v>
      </c>
      <c r="BL172" s="18" t="s">
        <v>133</v>
      </c>
      <c r="BM172" s="238" t="s">
        <v>514</v>
      </c>
    </row>
    <row r="173" s="2" customFormat="1">
      <c r="A173" s="39"/>
      <c r="B173" s="40"/>
      <c r="C173" s="41"/>
      <c r="D173" s="240" t="s">
        <v>142</v>
      </c>
      <c r="E173" s="41"/>
      <c r="F173" s="241" t="s">
        <v>1215</v>
      </c>
      <c r="G173" s="41"/>
      <c r="H173" s="41"/>
      <c r="I173" s="242"/>
      <c r="J173" s="41"/>
      <c r="K173" s="41"/>
      <c r="L173" s="45"/>
      <c r="M173" s="243"/>
      <c r="N173" s="244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142</v>
      </c>
      <c r="AU173" s="18" t="s">
        <v>86</v>
      </c>
    </row>
    <row r="174" s="2" customFormat="1" ht="16.5" customHeight="1">
      <c r="A174" s="39"/>
      <c r="B174" s="40"/>
      <c r="C174" s="227" t="s">
        <v>79</v>
      </c>
      <c r="D174" s="227" t="s">
        <v>137</v>
      </c>
      <c r="E174" s="228" t="s">
        <v>1216</v>
      </c>
      <c r="F174" s="229" t="s">
        <v>1217</v>
      </c>
      <c r="G174" s="230" t="s">
        <v>1171</v>
      </c>
      <c r="H174" s="231">
        <v>20</v>
      </c>
      <c r="I174" s="232"/>
      <c r="J174" s="233">
        <f>ROUND(I174*H174,2)</f>
        <v>0</v>
      </c>
      <c r="K174" s="229" t="s">
        <v>1</v>
      </c>
      <c r="L174" s="45"/>
      <c r="M174" s="234" t="s">
        <v>1</v>
      </c>
      <c r="N174" s="235" t="s">
        <v>45</v>
      </c>
      <c r="O174" s="92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8" t="s">
        <v>133</v>
      </c>
      <c r="AT174" s="238" t="s">
        <v>137</v>
      </c>
      <c r="AU174" s="238" t="s">
        <v>86</v>
      </c>
      <c r="AY174" s="18" t="s">
        <v>134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8" t="s">
        <v>90</v>
      </c>
      <c r="BK174" s="239">
        <f>ROUND(I174*H174,2)</f>
        <v>0</v>
      </c>
      <c r="BL174" s="18" t="s">
        <v>133</v>
      </c>
      <c r="BM174" s="238" t="s">
        <v>528</v>
      </c>
    </row>
    <row r="175" s="2" customFormat="1">
      <c r="A175" s="39"/>
      <c r="B175" s="40"/>
      <c r="C175" s="41"/>
      <c r="D175" s="240" t="s">
        <v>142</v>
      </c>
      <c r="E175" s="41"/>
      <c r="F175" s="241" t="s">
        <v>1217</v>
      </c>
      <c r="G175" s="41"/>
      <c r="H175" s="41"/>
      <c r="I175" s="242"/>
      <c r="J175" s="41"/>
      <c r="K175" s="41"/>
      <c r="L175" s="45"/>
      <c r="M175" s="243"/>
      <c r="N175" s="244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142</v>
      </c>
      <c r="AU175" s="18" t="s">
        <v>86</v>
      </c>
    </row>
    <row r="176" s="2" customFormat="1" ht="16.5" customHeight="1">
      <c r="A176" s="39"/>
      <c r="B176" s="40"/>
      <c r="C176" s="227" t="s">
        <v>79</v>
      </c>
      <c r="D176" s="227" t="s">
        <v>137</v>
      </c>
      <c r="E176" s="228" t="s">
        <v>1218</v>
      </c>
      <c r="F176" s="229" t="s">
        <v>1219</v>
      </c>
      <c r="G176" s="230" t="s">
        <v>270</v>
      </c>
      <c r="H176" s="231">
        <v>70</v>
      </c>
      <c r="I176" s="232"/>
      <c r="J176" s="233">
        <f>ROUND(I176*H176,2)</f>
        <v>0</v>
      </c>
      <c r="K176" s="229" t="s">
        <v>1</v>
      </c>
      <c r="L176" s="45"/>
      <c r="M176" s="234" t="s">
        <v>1</v>
      </c>
      <c r="N176" s="235" t="s">
        <v>45</v>
      </c>
      <c r="O176" s="92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8" t="s">
        <v>133</v>
      </c>
      <c r="AT176" s="238" t="s">
        <v>137</v>
      </c>
      <c r="AU176" s="238" t="s">
        <v>86</v>
      </c>
      <c r="AY176" s="18" t="s">
        <v>134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8" t="s">
        <v>90</v>
      </c>
      <c r="BK176" s="239">
        <f>ROUND(I176*H176,2)</f>
        <v>0</v>
      </c>
      <c r="BL176" s="18" t="s">
        <v>133</v>
      </c>
      <c r="BM176" s="238" t="s">
        <v>543</v>
      </c>
    </row>
    <row r="177" s="2" customFormat="1">
      <c r="A177" s="39"/>
      <c r="B177" s="40"/>
      <c r="C177" s="41"/>
      <c r="D177" s="240" t="s">
        <v>142</v>
      </c>
      <c r="E177" s="41"/>
      <c r="F177" s="241" t="s">
        <v>1219</v>
      </c>
      <c r="G177" s="41"/>
      <c r="H177" s="41"/>
      <c r="I177" s="242"/>
      <c r="J177" s="41"/>
      <c r="K177" s="41"/>
      <c r="L177" s="45"/>
      <c r="M177" s="243"/>
      <c r="N177" s="244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142</v>
      </c>
      <c r="AU177" s="18" t="s">
        <v>86</v>
      </c>
    </row>
    <row r="178" s="2" customFormat="1" ht="16.5" customHeight="1">
      <c r="A178" s="39"/>
      <c r="B178" s="40"/>
      <c r="C178" s="227" t="s">
        <v>79</v>
      </c>
      <c r="D178" s="227" t="s">
        <v>137</v>
      </c>
      <c r="E178" s="228" t="s">
        <v>1220</v>
      </c>
      <c r="F178" s="229" t="s">
        <v>1221</v>
      </c>
      <c r="G178" s="230" t="s">
        <v>140</v>
      </c>
      <c r="H178" s="231">
        <v>1</v>
      </c>
      <c r="I178" s="232"/>
      <c r="J178" s="233">
        <f>ROUND(I178*H178,2)</f>
        <v>0</v>
      </c>
      <c r="K178" s="229" t="s">
        <v>1</v>
      </c>
      <c r="L178" s="45"/>
      <c r="M178" s="234" t="s">
        <v>1</v>
      </c>
      <c r="N178" s="235" t="s">
        <v>45</v>
      </c>
      <c r="O178" s="92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8" t="s">
        <v>133</v>
      </c>
      <c r="AT178" s="238" t="s">
        <v>137</v>
      </c>
      <c r="AU178" s="238" t="s">
        <v>86</v>
      </c>
      <c r="AY178" s="18" t="s">
        <v>134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8" t="s">
        <v>90</v>
      </c>
      <c r="BK178" s="239">
        <f>ROUND(I178*H178,2)</f>
        <v>0</v>
      </c>
      <c r="BL178" s="18" t="s">
        <v>133</v>
      </c>
      <c r="BM178" s="238" t="s">
        <v>557</v>
      </c>
    </row>
    <row r="179" s="2" customFormat="1">
      <c r="A179" s="39"/>
      <c r="B179" s="40"/>
      <c r="C179" s="41"/>
      <c r="D179" s="240" t="s">
        <v>142</v>
      </c>
      <c r="E179" s="41"/>
      <c r="F179" s="241" t="s">
        <v>1221</v>
      </c>
      <c r="G179" s="41"/>
      <c r="H179" s="41"/>
      <c r="I179" s="242"/>
      <c r="J179" s="41"/>
      <c r="K179" s="41"/>
      <c r="L179" s="45"/>
      <c r="M179" s="243"/>
      <c r="N179" s="244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142</v>
      </c>
      <c r="AU179" s="18" t="s">
        <v>86</v>
      </c>
    </row>
    <row r="180" s="2" customFormat="1" ht="16.5" customHeight="1">
      <c r="A180" s="39"/>
      <c r="B180" s="40"/>
      <c r="C180" s="227" t="s">
        <v>79</v>
      </c>
      <c r="D180" s="227" t="s">
        <v>137</v>
      </c>
      <c r="E180" s="228" t="s">
        <v>1222</v>
      </c>
      <c r="F180" s="229" t="s">
        <v>1223</v>
      </c>
      <c r="G180" s="230" t="s">
        <v>1171</v>
      </c>
      <c r="H180" s="231">
        <v>16</v>
      </c>
      <c r="I180" s="232"/>
      <c r="J180" s="233">
        <f>ROUND(I180*H180,2)</f>
        <v>0</v>
      </c>
      <c r="K180" s="229" t="s">
        <v>1</v>
      </c>
      <c r="L180" s="45"/>
      <c r="M180" s="234" t="s">
        <v>1</v>
      </c>
      <c r="N180" s="235" t="s">
        <v>45</v>
      </c>
      <c r="O180" s="92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8" t="s">
        <v>133</v>
      </c>
      <c r="AT180" s="238" t="s">
        <v>137</v>
      </c>
      <c r="AU180" s="238" t="s">
        <v>86</v>
      </c>
      <c r="AY180" s="18" t="s">
        <v>134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8" t="s">
        <v>90</v>
      </c>
      <c r="BK180" s="239">
        <f>ROUND(I180*H180,2)</f>
        <v>0</v>
      </c>
      <c r="BL180" s="18" t="s">
        <v>133</v>
      </c>
      <c r="BM180" s="238" t="s">
        <v>571</v>
      </c>
    </row>
    <row r="181" s="2" customFormat="1">
      <c r="A181" s="39"/>
      <c r="B181" s="40"/>
      <c r="C181" s="41"/>
      <c r="D181" s="240" t="s">
        <v>142</v>
      </c>
      <c r="E181" s="41"/>
      <c r="F181" s="241" t="s">
        <v>1223</v>
      </c>
      <c r="G181" s="41"/>
      <c r="H181" s="41"/>
      <c r="I181" s="242"/>
      <c r="J181" s="41"/>
      <c r="K181" s="41"/>
      <c r="L181" s="45"/>
      <c r="M181" s="243"/>
      <c r="N181" s="244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142</v>
      </c>
      <c r="AU181" s="18" t="s">
        <v>86</v>
      </c>
    </row>
    <row r="182" s="2" customFormat="1" ht="16.5" customHeight="1">
      <c r="A182" s="39"/>
      <c r="B182" s="40"/>
      <c r="C182" s="227" t="s">
        <v>79</v>
      </c>
      <c r="D182" s="227" t="s">
        <v>137</v>
      </c>
      <c r="E182" s="228" t="s">
        <v>1224</v>
      </c>
      <c r="F182" s="229" t="s">
        <v>1225</v>
      </c>
      <c r="G182" s="230" t="s">
        <v>1171</v>
      </c>
      <c r="H182" s="231">
        <v>5</v>
      </c>
      <c r="I182" s="232"/>
      <c r="J182" s="233">
        <f>ROUND(I182*H182,2)</f>
        <v>0</v>
      </c>
      <c r="K182" s="229" t="s">
        <v>1</v>
      </c>
      <c r="L182" s="45"/>
      <c r="M182" s="234" t="s">
        <v>1</v>
      </c>
      <c r="N182" s="235" t="s">
        <v>45</v>
      </c>
      <c r="O182" s="92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8" t="s">
        <v>133</v>
      </c>
      <c r="AT182" s="238" t="s">
        <v>137</v>
      </c>
      <c r="AU182" s="238" t="s">
        <v>86</v>
      </c>
      <c r="AY182" s="18" t="s">
        <v>134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8" t="s">
        <v>90</v>
      </c>
      <c r="BK182" s="239">
        <f>ROUND(I182*H182,2)</f>
        <v>0</v>
      </c>
      <c r="BL182" s="18" t="s">
        <v>133</v>
      </c>
      <c r="BM182" s="238" t="s">
        <v>587</v>
      </c>
    </row>
    <row r="183" s="2" customFormat="1">
      <c r="A183" s="39"/>
      <c r="B183" s="40"/>
      <c r="C183" s="41"/>
      <c r="D183" s="240" t="s">
        <v>142</v>
      </c>
      <c r="E183" s="41"/>
      <c r="F183" s="241" t="s">
        <v>1225</v>
      </c>
      <c r="G183" s="41"/>
      <c r="H183" s="41"/>
      <c r="I183" s="242"/>
      <c r="J183" s="41"/>
      <c r="K183" s="41"/>
      <c r="L183" s="45"/>
      <c r="M183" s="243"/>
      <c r="N183" s="244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142</v>
      </c>
      <c r="AU183" s="18" t="s">
        <v>86</v>
      </c>
    </row>
    <row r="184" s="2" customFormat="1" ht="16.5" customHeight="1">
      <c r="A184" s="39"/>
      <c r="B184" s="40"/>
      <c r="C184" s="227" t="s">
        <v>79</v>
      </c>
      <c r="D184" s="227" t="s">
        <v>137</v>
      </c>
      <c r="E184" s="228" t="s">
        <v>1226</v>
      </c>
      <c r="F184" s="229" t="s">
        <v>1227</v>
      </c>
      <c r="G184" s="230" t="s">
        <v>1171</v>
      </c>
      <c r="H184" s="231">
        <v>3</v>
      </c>
      <c r="I184" s="232"/>
      <c r="J184" s="233">
        <f>ROUND(I184*H184,2)</f>
        <v>0</v>
      </c>
      <c r="K184" s="229" t="s">
        <v>1</v>
      </c>
      <c r="L184" s="45"/>
      <c r="M184" s="234" t="s">
        <v>1</v>
      </c>
      <c r="N184" s="235" t="s">
        <v>45</v>
      </c>
      <c r="O184" s="92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8" t="s">
        <v>133</v>
      </c>
      <c r="AT184" s="238" t="s">
        <v>137</v>
      </c>
      <c r="AU184" s="238" t="s">
        <v>86</v>
      </c>
      <c r="AY184" s="18" t="s">
        <v>134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8" t="s">
        <v>90</v>
      </c>
      <c r="BK184" s="239">
        <f>ROUND(I184*H184,2)</f>
        <v>0</v>
      </c>
      <c r="BL184" s="18" t="s">
        <v>133</v>
      </c>
      <c r="BM184" s="238" t="s">
        <v>602</v>
      </c>
    </row>
    <row r="185" s="2" customFormat="1">
      <c r="A185" s="39"/>
      <c r="B185" s="40"/>
      <c r="C185" s="41"/>
      <c r="D185" s="240" t="s">
        <v>142</v>
      </c>
      <c r="E185" s="41"/>
      <c r="F185" s="241" t="s">
        <v>1227</v>
      </c>
      <c r="G185" s="41"/>
      <c r="H185" s="41"/>
      <c r="I185" s="242"/>
      <c r="J185" s="41"/>
      <c r="K185" s="41"/>
      <c r="L185" s="45"/>
      <c r="M185" s="243"/>
      <c r="N185" s="244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142</v>
      </c>
      <c r="AU185" s="18" t="s">
        <v>86</v>
      </c>
    </row>
    <row r="186" s="2" customFormat="1" ht="16.5" customHeight="1">
      <c r="A186" s="39"/>
      <c r="B186" s="40"/>
      <c r="C186" s="227" t="s">
        <v>79</v>
      </c>
      <c r="D186" s="227" t="s">
        <v>137</v>
      </c>
      <c r="E186" s="228" t="s">
        <v>1228</v>
      </c>
      <c r="F186" s="229" t="s">
        <v>1229</v>
      </c>
      <c r="G186" s="230" t="s">
        <v>1171</v>
      </c>
      <c r="H186" s="231">
        <v>3</v>
      </c>
      <c r="I186" s="232"/>
      <c r="J186" s="233">
        <f>ROUND(I186*H186,2)</f>
        <v>0</v>
      </c>
      <c r="K186" s="229" t="s">
        <v>1</v>
      </c>
      <c r="L186" s="45"/>
      <c r="M186" s="234" t="s">
        <v>1</v>
      </c>
      <c r="N186" s="235" t="s">
        <v>45</v>
      </c>
      <c r="O186" s="92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8" t="s">
        <v>133</v>
      </c>
      <c r="AT186" s="238" t="s">
        <v>137</v>
      </c>
      <c r="AU186" s="238" t="s">
        <v>86</v>
      </c>
      <c r="AY186" s="18" t="s">
        <v>134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8" t="s">
        <v>90</v>
      </c>
      <c r="BK186" s="239">
        <f>ROUND(I186*H186,2)</f>
        <v>0</v>
      </c>
      <c r="BL186" s="18" t="s">
        <v>133</v>
      </c>
      <c r="BM186" s="238" t="s">
        <v>614</v>
      </c>
    </row>
    <row r="187" s="2" customFormat="1">
      <c r="A187" s="39"/>
      <c r="B187" s="40"/>
      <c r="C187" s="41"/>
      <c r="D187" s="240" t="s">
        <v>142</v>
      </c>
      <c r="E187" s="41"/>
      <c r="F187" s="241" t="s">
        <v>1229</v>
      </c>
      <c r="G187" s="41"/>
      <c r="H187" s="41"/>
      <c r="I187" s="242"/>
      <c r="J187" s="41"/>
      <c r="K187" s="41"/>
      <c r="L187" s="45"/>
      <c r="M187" s="243"/>
      <c r="N187" s="244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142</v>
      </c>
      <c r="AU187" s="18" t="s">
        <v>86</v>
      </c>
    </row>
    <row r="188" s="12" customFormat="1" ht="25.92" customHeight="1">
      <c r="A188" s="12"/>
      <c r="B188" s="211"/>
      <c r="C188" s="212"/>
      <c r="D188" s="213" t="s">
        <v>78</v>
      </c>
      <c r="E188" s="214" t="s">
        <v>1230</v>
      </c>
      <c r="F188" s="214" t="s">
        <v>1231</v>
      </c>
      <c r="G188" s="212"/>
      <c r="H188" s="212"/>
      <c r="I188" s="215"/>
      <c r="J188" s="216">
        <f>BK188</f>
        <v>0</v>
      </c>
      <c r="K188" s="212"/>
      <c r="L188" s="217"/>
      <c r="M188" s="218"/>
      <c r="N188" s="219"/>
      <c r="O188" s="219"/>
      <c r="P188" s="220">
        <f>SUM(P189:P190)</f>
        <v>0</v>
      </c>
      <c r="Q188" s="219"/>
      <c r="R188" s="220">
        <f>SUM(R189:R190)</f>
        <v>0</v>
      </c>
      <c r="S188" s="219"/>
      <c r="T188" s="221">
        <f>SUM(T189:T190)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2" t="s">
        <v>86</v>
      </c>
      <c r="AT188" s="223" t="s">
        <v>78</v>
      </c>
      <c r="AU188" s="223" t="s">
        <v>79</v>
      </c>
      <c r="AY188" s="222" t="s">
        <v>134</v>
      </c>
      <c r="BK188" s="224">
        <f>SUM(BK189:BK190)</f>
        <v>0</v>
      </c>
    </row>
    <row r="189" s="2" customFormat="1" ht="24.15" customHeight="1">
      <c r="A189" s="39"/>
      <c r="B189" s="40"/>
      <c r="C189" s="227" t="s">
        <v>79</v>
      </c>
      <c r="D189" s="227" t="s">
        <v>137</v>
      </c>
      <c r="E189" s="228" t="s">
        <v>1232</v>
      </c>
      <c r="F189" s="229" t="s">
        <v>1233</v>
      </c>
      <c r="G189" s="230" t="s">
        <v>1171</v>
      </c>
      <c r="H189" s="231">
        <v>3</v>
      </c>
      <c r="I189" s="232"/>
      <c r="J189" s="233">
        <f>ROUND(I189*H189,2)</f>
        <v>0</v>
      </c>
      <c r="K189" s="229" t="s">
        <v>1</v>
      </c>
      <c r="L189" s="45"/>
      <c r="M189" s="234" t="s">
        <v>1</v>
      </c>
      <c r="N189" s="235" t="s">
        <v>45</v>
      </c>
      <c r="O189" s="92"/>
      <c r="P189" s="236">
        <f>O189*H189</f>
        <v>0</v>
      </c>
      <c r="Q189" s="236">
        <v>0</v>
      </c>
      <c r="R189" s="236">
        <f>Q189*H189</f>
        <v>0</v>
      </c>
      <c r="S189" s="236">
        <v>0</v>
      </c>
      <c r="T189" s="237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8" t="s">
        <v>133</v>
      </c>
      <c r="AT189" s="238" t="s">
        <v>137</v>
      </c>
      <c r="AU189" s="238" t="s">
        <v>86</v>
      </c>
      <c r="AY189" s="18" t="s">
        <v>134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8" t="s">
        <v>90</v>
      </c>
      <c r="BK189" s="239">
        <f>ROUND(I189*H189,2)</f>
        <v>0</v>
      </c>
      <c r="BL189" s="18" t="s">
        <v>133</v>
      </c>
      <c r="BM189" s="238" t="s">
        <v>626</v>
      </c>
    </row>
    <row r="190" s="2" customFormat="1">
      <c r="A190" s="39"/>
      <c r="B190" s="40"/>
      <c r="C190" s="41"/>
      <c r="D190" s="240" t="s">
        <v>142</v>
      </c>
      <c r="E190" s="41"/>
      <c r="F190" s="241" t="s">
        <v>1233</v>
      </c>
      <c r="G190" s="41"/>
      <c r="H190" s="41"/>
      <c r="I190" s="242"/>
      <c r="J190" s="41"/>
      <c r="K190" s="41"/>
      <c r="L190" s="45"/>
      <c r="M190" s="243"/>
      <c r="N190" s="244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142</v>
      </c>
      <c r="AU190" s="18" t="s">
        <v>86</v>
      </c>
    </row>
    <row r="191" s="12" customFormat="1" ht="25.92" customHeight="1">
      <c r="A191" s="12"/>
      <c r="B191" s="211"/>
      <c r="C191" s="212"/>
      <c r="D191" s="213" t="s">
        <v>78</v>
      </c>
      <c r="E191" s="214" t="s">
        <v>1234</v>
      </c>
      <c r="F191" s="214" t="s">
        <v>1235</v>
      </c>
      <c r="G191" s="212"/>
      <c r="H191" s="212"/>
      <c r="I191" s="215"/>
      <c r="J191" s="216">
        <f>BK191</f>
        <v>0</v>
      </c>
      <c r="K191" s="212"/>
      <c r="L191" s="217"/>
      <c r="M191" s="218"/>
      <c r="N191" s="219"/>
      <c r="O191" s="219"/>
      <c r="P191" s="220">
        <f>SUM(P192:P193)</f>
        <v>0</v>
      </c>
      <c r="Q191" s="219"/>
      <c r="R191" s="220">
        <f>SUM(R192:R193)</f>
        <v>0</v>
      </c>
      <c r="S191" s="219"/>
      <c r="T191" s="221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2" t="s">
        <v>86</v>
      </c>
      <c r="AT191" s="223" t="s">
        <v>78</v>
      </c>
      <c r="AU191" s="223" t="s">
        <v>79</v>
      </c>
      <c r="AY191" s="222" t="s">
        <v>134</v>
      </c>
      <c r="BK191" s="224">
        <f>SUM(BK192:BK193)</f>
        <v>0</v>
      </c>
    </row>
    <row r="192" s="2" customFormat="1" ht="16.5" customHeight="1">
      <c r="A192" s="39"/>
      <c r="B192" s="40"/>
      <c r="C192" s="227" t="s">
        <v>79</v>
      </c>
      <c r="D192" s="227" t="s">
        <v>137</v>
      </c>
      <c r="E192" s="228" t="s">
        <v>1236</v>
      </c>
      <c r="F192" s="229" t="s">
        <v>1237</v>
      </c>
      <c r="G192" s="230" t="s">
        <v>270</v>
      </c>
      <c r="H192" s="231">
        <v>40</v>
      </c>
      <c r="I192" s="232"/>
      <c r="J192" s="233">
        <f>ROUND(I192*H192,2)</f>
        <v>0</v>
      </c>
      <c r="K192" s="229" t="s">
        <v>1</v>
      </c>
      <c r="L192" s="45"/>
      <c r="M192" s="234" t="s">
        <v>1</v>
      </c>
      <c r="N192" s="235" t="s">
        <v>45</v>
      </c>
      <c r="O192" s="92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8" t="s">
        <v>133</v>
      </c>
      <c r="AT192" s="238" t="s">
        <v>137</v>
      </c>
      <c r="AU192" s="238" t="s">
        <v>86</v>
      </c>
      <c r="AY192" s="18" t="s">
        <v>134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8" t="s">
        <v>90</v>
      </c>
      <c r="BK192" s="239">
        <f>ROUND(I192*H192,2)</f>
        <v>0</v>
      </c>
      <c r="BL192" s="18" t="s">
        <v>133</v>
      </c>
      <c r="BM192" s="238" t="s">
        <v>640</v>
      </c>
    </row>
    <row r="193" s="2" customFormat="1">
      <c r="A193" s="39"/>
      <c r="B193" s="40"/>
      <c r="C193" s="41"/>
      <c r="D193" s="240" t="s">
        <v>142</v>
      </c>
      <c r="E193" s="41"/>
      <c r="F193" s="241" t="s">
        <v>1237</v>
      </c>
      <c r="G193" s="41"/>
      <c r="H193" s="41"/>
      <c r="I193" s="242"/>
      <c r="J193" s="41"/>
      <c r="K193" s="41"/>
      <c r="L193" s="45"/>
      <c r="M193" s="243"/>
      <c r="N193" s="244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142</v>
      </c>
      <c r="AU193" s="18" t="s">
        <v>86</v>
      </c>
    </row>
    <row r="194" s="12" customFormat="1" ht="25.92" customHeight="1">
      <c r="A194" s="12"/>
      <c r="B194" s="211"/>
      <c r="C194" s="212"/>
      <c r="D194" s="213" t="s">
        <v>78</v>
      </c>
      <c r="E194" s="214" t="s">
        <v>1238</v>
      </c>
      <c r="F194" s="214" t="s">
        <v>1239</v>
      </c>
      <c r="G194" s="212"/>
      <c r="H194" s="212"/>
      <c r="I194" s="215"/>
      <c r="J194" s="216">
        <f>BK194</f>
        <v>0</v>
      </c>
      <c r="K194" s="212"/>
      <c r="L194" s="217"/>
      <c r="M194" s="218"/>
      <c r="N194" s="219"/>
      <c r="O194" s="219"/>
      <c r="P194" s="220">
        <f>SUM(P195:P200)</f>
        <v>0</v>
      </c>
      <c r="Q194" s="219"/>
      <c r="R194" s="220">
        <f>SUM(R195:R200)</f>
        <v>0</v>
      </c>
      <c r="S194" s="219"/>
      <c r="T194" s="221">
        <f>SUM(T195:T200)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2" t="s">
        <v>86</v>
      </c>
      <c r="AT194" s="223" t="s">
        <v>78</v>
      </c>
      <c r="AU194" s="223" t="s">
        <v>79</v>
      </c>
      <c r="AY194" s="222" t="s">
        <v>134</v>
      </c>
      <c r="BK194" s="224">
        <f>SUM(BK195:BK200)</f>
        <v>0</v>
      </c>
    </row>
    <row r="195" s="2" customFormat="1" ht="24.15" customHeight="1">
      <c r="A195" s="39"/>
      <c r="B195" s="40"/>
      <c r="C195" s="227" t="s">
        <v>79</v>
      </c>
      <c r="D195" s="227" t="s">
        <v>137</v>
      </c>
      <c r="E195" s="228" t="s">
        <v>1240</v>
      </c>
      <c r="F195" s="229" t="s">
        <v>1241</v>
      </c>
      <c r="G195" s="230" t="s">
        <v>1242</v>
      </c>
      <c r="H195" s="231">
        <v>1</v>
      </c>
      <c r="I195" s="232"/>
      <c r="J195" s="233">
        <f>ROUND(I195*H195,2)</f>
        <v>0</v>
      </c>
      <c r="K195" s="229" t="s">
        <v>1</v>
      </c>
      <c r="L195" s="45"/>
      <c r="M195" s="234" t="s">
        <v>1</v>
      </c>
      <c r="N195" s="235" t="s">
        <v>45</v>
      </c>
      <c r="O195" s="92"/>
      <c r="P195" s="236">
        <f>O195*H195</f>
        <v>0</v>
      </c>
      <c r="Q195" s="236">
        <v>0</v>
      </c>
      <c r="R195" s="236">
        <f>Q195*H195</f>
        <v>0</v>
      </c>
      <c r="S195" s="236">
        <v>0</v>
      </c>
      <c r="T195" s="237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8" t="s">
        <v>133</v>
      </c>
      <c r="AT195" s="238" t="s">
        <v>137</v>
      </c>
      <c r="AU195" s="238" t="s">
        <v>86</v>
      </c>
      <c r="AY195" s="18" t="s">
        <v>134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8" t="s">
        <v>90</v>
      </c>
      <c r="BK195" s="239">
        <f>ROUND(I195*H195,2)</f>
        <v>0</v>
      </c>
      <c r="BL195" s="18" t="s">
        <v>133</v>
      </c>
      <c r="BM195" s="238" t="s">
        <v>656</v>
      </c>
    </row>
    <row r="196" s="2" customFormat="1">
      <c r="A196" s="39"/>
      <c r="B196" s="40"/>
      <c r="C196" s="41"/>
      <c r="D196" s="240" t="s">
        <v>142</v>
      </c>
      <c r="E196" s="41"/>
      <c r="F196" s="241" t="s">
        <v>1241</v>
      </c>
      <c r="G196" s="41"/>
      <c r="H196" s="41"/>
      <c r="I196" s="242"/>
      <c r="J196" s="41"/>
      <c r="K196" s="41"/>
      <c r="L196" s="45"/>
      <c r="M196" s="243"/>
      <c r="N196" s="244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142</v>
      </c>
      <c r="AU196" s="18" t="s">
        <v>86</v>
      </c>
    </row>
    <row r="197" s="2" customFormat="1" ht="24.15" customHeight="1">
      <c r="A197" s="39"/>
      <c r="B197" s="40"/>
      <c r="C197" s="227" t="s">
        <v>79</v>
      </c>
      <c r="D197" s="227" t="s">
        <v>137</v>
      </c>
      <c r="E197" s="228" t="s">
        <v>1243</v>
      </c>
      <c r="F197" s="229" t="s">
        <v>1244</v>
      </c>
      <c r="G197" s="230" t="s">
        <v>1242</v>
      </c>
      <c r="H197" s="231">
        <v>1</v>
      </c>
      <c r="I197" s="232"/>
      <c r="J197" s="233">
        <f>ROUND(I197*H197,2)</f>
        <v>0</v>
      </c>
      <c r="K197" s="229" t="s">
        <v>1</v>
      </c>
      <c r="L197" s="45"/>
      <c r="M197" s="234" t="s">
        <v>1</v>
      </c>
      <c r="N197" s="235" t="s">
        <v>45</v>
      </c>
      <c r="O197" s="92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8" t="s">
        <v>133</v>
      </c>
      <c r="AT197" s="238" t="s">
        <v>137</v>
      </c>
      <c r="AU197" s="238" t="s">
        <v>86</v>
      </c>
      <c r="AY197" s="18" t="s">
        <v>134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8" t="s">
        <v>90</v>
      </c>
      <c r="BK197" s="239">
        <f>ROUND(I197*H197,2)</f>
        <v>0</v>
      </c>
      <c r="BL197" s="18" t="s">
        <v>133</v>
      </c>
      <c r="BM197" s="238" t="s">
        <v>450</v>
      </c>
    </row>
    <row r="198" s="2" customFormat="1">
      <c r="A198" s="39"/>
      <c r="B198" s="40"/>
      <c r="C198" s="41"/>
      <c r="D198" s="240" t="s">
        <v>142</v>
      </c>
      <c r="E198" s="41"/>
      <c r="F198" s="241" t="s">
        <v>1244</v>
      </c>
      <c r="G198" s="41"/>
      <c r="H198" s="41"/>
      <c r="I198" s="242"/>
      <c r="J198" s="41"/>
      <c r="K198" s="41"/>
      <c r="L198" s="45"/>
      <c r="M198" s="243"/>
      <c r="N198" s="244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142</v>
      </c>
      <c r="AU198" s="18" t="s">
        <v>86</v>
      </c>
    </row>
    <row r="199" s="2" customFormat="1" ht="24.15" customHeight="1">
      <c r="A199" s="39"/>
      <c r="B199" s="40"/>
      <c r="C199" s="227" t="s">
        <v>79</v>
      </c>
      <c r="D199" s="227" t="s">
        <v>137</v>
      </c>
      <c r="E199" s="228" t="s">
        <v>1245</v>
      </c>
      <c r="F199" s="229" t="s">
        <v>1246</v>
      </c>
      <c r="G199" s="230" t="s">
        <v>1242</v>
      </c>
      <c r="H199" s="231">
        <v>1</v>
      </c>
      <c r="I199" s="232"/>
      <c r="J199" s="233">
        <f>ROUND(I199*H199,2)</f>
        <v>0</v>
      </c>
      <c r="K199" s="229" t="s">
        <v>1</v>
      </c>
      <c r="L199" s="45"/>
      <c r="M199" s="234" t="s">
        <v>1</v>
      </c>
      <c r="N199" s="235" t="s">
        <v>45</v>
      </c>
      <c r="O199" s="92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8" t="s">
        <v>133</v>
      </c>
      <c r="AT199" s="238" t="s">
        <v>137</v>
      </c>
      <c r="AU199" s="238" t="s">
        <v>86</v>
      </c>
      <c r="AY199" s="18" t="s">
        <v>134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8" t="s">
        <v>90</v>
      </c>
      <c r="BK199" s="239">
        <f>ROUND(I199*H199,2)</f>
        <v>0</v>
      </c>
      <c r="BL199" s="18" t="s">
        <v>133</v>
      </c>
      <c r="BM199" s="238" t="s">
        <v>701</v>
      </c>
    </row>
    <row r="200" s="2" customFormat="1">
      <c r="A200" s="39"/>
      <c r="B200" s="40"/>
      <c r="C200" s="41"/>
      <c r="D200" s="240" t="s">
        <v>142</v>
      </c>
      <c r="E200" s="41"/>
      <c r="F200" s="241" t="s">
        <v>1246</v>
      </c>
      <c r="G200" s="41"/>
      <c r="H200" s="41"/>
      <c r="I200" s="242"/>
      <c r="J200" s="41"/>
      <c r="K200" s="41"/>
      <c r="L200" s="45"/>
      <c r="M200" s="245"/>
      <c r="N200" s="246"/>
      <c r="O200" s="247"/>
      <c r="P200" s="247"/>
      <c r="Q200" s="247"/>
      <c r="R200" s="247"/>
      <c r="S200" s="247"/>
      <c r="T200" s="248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142</v>
      </c>
      <c r="AU200" s="18" t="s">
        <v>86</v>
      </c>
    </row>
    <row r="201" s="2" customFormat="1" ht="6.96" customHeight="1">
      <c r="A201" s="39"/>
      <c r="B201" s="67"/>
      <c r="C201" s="68"/>
      <c r="D201" s="68"/>
      <c r="E201" s="68"/>
      <c r="F201" s="68"/>
      <c r="G201" s="68"/>
      <c r="H201" s="68"/>
      <c r="I201" s="68"/>
      <c r="J201" s="68"/>
      <c r="K201" s="68"/>
      <c r="L201" s="45"/>
      <c r="M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</row>
  </sheetData>
  <sheetProtection sheet="1" autoFilter="0" formatColumns="0" formatRows="0" objects="1" scenarios="1" spinCount="100000" saltValue="XDGKSNkBgLSnpcCnN5/AAnjmnre8MmNaB4PR5oZ0rBP55m1QoG8ZAeXgcZxzBfN5J2Nllq+aMB+fW3VA3jZpiQ==" hashValue="4cGd3r0ne4uus5wgPfL1JcYX9bNiZrmHB/SrgvujBvyYIKFwhMz7m9WkKpD69bQ/G2vpckKDJcDVt0Jg72U6XQ==" algorithmName="SHA-512" password="CC35"/>
  <autoFilter ref="C128:K20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K-36-W11\k36-n</dc:creator>
  <cp:lastModifiedBy>K-36-W11\k36-n</cp:lastModifiedBy>
  <dcterms:created xsi:type="dcterms:W3CDTF">2025-04-08T10:15:35Z</dcterms:created>
  <dcterms:modified xsi:type="dcterms:W3CDTF">2025-04-08T10:15:40Z</dcterms:modified>
</cp:coreProperties>
</file>