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ůj disk\Projekce\Třebízského 22\Rozpočet\"/>
    </mc:Choice>
  </mc:AlternateContent>
  <bookViews>
    <workbookView xWindow="28680" yWindow="-120" windowWidth="25440" windowHeight="1539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Rekapitulace!$G$28</definedName>
    <definedName name="Dodavka0">Položky!#REF!</definedName>
    <definedName name="HSV">Rekapitulace!$E$28</definedName>
    <definedName name="HSV0">Položky!#REF!</definedName>
    <definedName name="HZS">Rekapitulace!$I$28</definedName>
    <definedName name="HZS0">Položky!#REF!</definedName>
    <definedName name="JKSO">'Krycí list'!$F$4</definedName>
    <definedName name="MJ">'Krycí list'!$G$4</definedName>
    <definedName name="Mont">Rekapitulace!$H$28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Položky!$A$1:$K$101</definedName>
    <definedName name="_xlnm.Print_Area" localSheetId="1">Rekapitulace!$A$1:$I$34</definedName>
    <definedName name="PocetMJ">'Krycí list'!$G$7</definedName>
    <definedName name="Poznamka">'Krycí list'!$B$37</definedName>
    <definedName name="Projektant">'Krycí list'!$C$7</definedName>
    <definedName name="PSV">Rekapitulace!$F$28</definedName>
    <definedName name="PSV0">Položky!#REF!</definedName>
    <definedName name="SloupecCC">Položky!$G$6</definedName>
    <definedName name="SloupecCisloPol">Položky!$B$6</definedName>
    <definedName name="SloupecCH">Položky!$I$6</definedName>
    <definedName name="SloupecJC">Položky!$F$6</definedName>
    <definedName name="SloupecJH">Položky!$H$6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Rekapitulace!$H$34</definedName>
    <definedName name="VRNKc">Rekapitulace!$E$33</definedName>
    <definedName name="VRNnazev">Rekapitulace!$A$33</definedName>
    <definedName name="VRNproc">Rekapitulace!$F$33</definedName>
    <definedName name="VRNzakl">Rekapitulace!$G$33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00" i="3" l="1"/>
  <c r="BF100" i="3"/>
  <c r="BE100" i="3"/>
  <c r="BD100" i="3"/>
  <c r="K100" i="3"/>
  <c r="I100" i="3"/>
  <c r="G100" i="3"/>
  <c r="BC100" i="3" s="1"/>
  <c r="BG99" i="3"/>
  <c r="BF99" i="3"/>
  <c r="BE99" i="3"/>
  <c r="BD99" i="3"/>
  <c r="K99" i="3"/>
  <c r="I99" i="3"/>
  <c r="G99" i="3"/>
  <c r="BC99" i="3" s="1"/>
  <c r="BG98" i="3"/>
  <c r="BF98" i="3"/>
  <c r="BE98" i="3"/>
  <c r="BD98" i="3"/>
  <c r="K98" i="3"/>
  <c r="I98" i="3"/>
  <c r="G98" i="3"/>
  <c r="BC98" i="3" s="1"/>
  <c r="BG97" i="3"/>
  <c r="BF97" i="3"/>
  <c r="BE97" i="3"/>
  <c r="BD97" i="3"/>
  <c r="K97" i="3"/>
  <c r="I97" i="3"/>
  <c r="G97" i="3"/>
  <c r="BC97" i="3" s="1"/>
  <c r="BG96" i="3"/>
  <c r="BF96" i="3"/>
  <c r="BE96" i="3"/>
  <c r="BD96" i="3"/>
  <c r="BD101" i="3" s="1"/>
  <c r="F27" i="2" s="1"/>
  <c r="BC96" i="3"/>
  <c r="K96" i="3"/>
  <c r="I96" i="3"/>
  <c r="G96" i="3"/>
  <c r="BG95" i="3"/>
  <c r="BF95" i="3"/>
  <c r="BE95" i="3"/>
  <c r="BD95" i="3"/>
  <c r="K95" i="3"/>
  <c r="K101" i="3" s="1"/>
  <c r="I95" i="3"/>
  <c r="G95" i="3"/>
  <c r="BC95" i="3" s="1"/>
  <c r="B27" i="2"/>
  <c r="A27" i="2"/>
  <c r="BF101" i="3"/>
  <c r="H27" i="2" s="1"/>
  <c r="C101" i="3"/>
  <c r="BG92" i="3"/>
  <c r="BG93" i="3" s="1"/>
  <c r="I26" i="2" s="1"/>
  <c r="BF92" i="3"/>
  <c r="BF93" i="3" s="1"/>
  <c r="H26" i="2" s="1"/>
  <c r="BE92" i="3"/>
  <c r="BE93" i="3" s="1"/>
  <c r="G26" i="2" s="1"/>
  <c r="BD92" i="3"/>
  <c r="BD93" i="3" s="1"/>
  <c r="F26" i="2" s="1"/>
  <c r="K92" i="3"/>
  <c r="I92" i="3"/>
  <c r="I93" i="3" s="1"/>
  <c r="G92" i="3"/>
  <c r="BC92" i="3" s="1"/>
  <c r="BC93" i="3" s="1"/>
  <c r="E26" i="2" s="1"/>
  <c r="B26" i="2"/>
  <c r="A26" i="2"/>
  <c r="K93" i="3"/>
  <c r="C93" i="3"/>
  <c r="BG89" i="3"/>
  <c r="BG90" i="3" s="1"/>
  <c r="I25" i="2" s="1"/>
  <c r="BF89" i="3"/>
  <c r="BF90" i="3" s="1"/>
  <c r="H25" i="2" s="1"/>
  <c r="BE89" i="3"/>
  <c r="BE90" i="3" s="1"/>
  <c r="G25" i="2" s="1"/>
  <c r="BD89" i="3"/>
  <c r="BD90" i="3" s="1"/>
  <c r="F25" i="2" s="1"/>
  <c r="K89" i="3"/>
  <c r="I89" i="3"/>
  <c r="I90" i="3" s="1"/>
  <c r="G89" i="3"/>
  <c r="G90" i="3" s="1"/>
  <c r="B25" i="2"/>
  <c r="A25" i="2"/>
  <c r="K90" i="3"/>
  <c r="C90" i="3"/>
  <c r="BG86" i="3"/>
  <c r="BG87" i="3" s="1"/>
  <c r="I24" i="2" s="1"/>
  <c r="BF86" i="3"/>
  <c r="BF87" i="3" s="1"/>
  <c r="H24" i="2" s="1"/>
  <c r="BE86" i="3"/>
  <c r="BE87" i="3" s="1"/>
  <c r="G24" i="2" s="1"/>
  <c r="BD86" i="3"/>
  <c r="BD87" i="3" s="1"/>
  <c r="F24" i="2" s="1"/>
  <c r="K86" i="3"/>
  <c r="I86" i="3"/>
  <c r="I87" i="3" s="1"/>
  <c r="G86" i="3"/>
  <c r="BC86" i="3" s="1"/>
  <c r="BC87" i="3" s="1"/>
  <c r="E24" i="2" s="1"/>
  <c r="B24" i="2"/>
  <c r="A24" i="2"/>
  <c r="K87" i="3"/>
  <c r="C87" i="3"/>
  <c r="BG83" i="3"/>
  <c r="BG84" i="3" s="1"/>
  <c r="I23" i="2" s="1"/>
  <c r="BE83" i="3"/>
  <c r="BE84" i="3" s="1"/>
  <c r="G23" i="2" s="1"/>
  <c r="BD83" i="3"/>
  <c r="BD84" i="3" s="1"/>
  <c r="F23" i="2" s="1"/>
  <c r="BC83" i="3"/>
  <c r="BC84" i="3" s="1"/>
  <c r="E23" i="2" s="1"/>
  <c r="K83" i="3"/>
  <c r="I83" i="3"/>
  <c r="I84" i="3" s="1"/>
  <c r="G83" i="3"/>
  <c r="BF83" i="3" s="1"/>
  <c r="BF84" i="3" s="1"/>
  <c r="H23" i="2" s="1"/>
  <c r="B23" i="2"/>
  <c r="A23" i="2"/>
  <c r="K84" i="3"/>
  <c r="C84" i="3"/>
  <c r="BG80" i="3"/>
  <c r="BF80" i="3"/>
  <c r="BE80" i="3"/>
  <c r="BC80" i="3"/>
  <c r="K80" i="3"/>
  <c r="I80" i="3"/>
  <c r="G80" i="3"/>
  <c r="BD80" i="3" s="1"/>
  <c r="BG79" i="3"/>
  <c r="BF79" i="3"/>
  <c r="BF81" i="3" s="1"/>
  <c r="H22" i="2" s="1"/>
  <c r="BE79" i="3"/>
  <c r="BC79" i="3"/>
  <c r="K79" i="3"/>
  <c r="I79" i="3"/>
  <c r="G79" i="3"/>
  <c r="BD79" i="3" s="1"/>
  <c r="BG78" i="3"/>
  <c r="BF78" i="3"/>
  <c r="BE78" i="3"/>
  <c r="BC78" i="3"/>
  <c r="K78" i="3"/>
  <c r="I78" i="3"/>
  <c r="I81" i="3" s="1"/>
  <c r="G78" i="3"/>
  <c r="BD78" i="3" s="1"/>
  <c r="B22" i="2"/>
  <c r="A22" i="2"/>
  <c r="K81" i="3"/>
  <c r="C81" i="3"/>
  <c r="BG74" i="3"/>
  <c r="BG76" i="3" s="1"/>
  <c r="I21" i="2" s="1"/>
  <c r="BF74" i="3"/>
  <c r="BE74" i="3"/>
  <c r="BE76" i="3" s="1"/>
  <c r="G21" i="2" s="1"/>
  <c r="BC74" i="3"/>
  <c r="BC76" i="3" s="1"/>
  <c r="E21" i="2" s="1"/>
  <c r="K74" i="3"/>
  <c r="I74" i="3"/>
  <c r="I76" i="3" s="1"/>
  <c r="G74" i="3"/>
  <c r="BD74" i="3" s="1"/>
  <c r="BD76" i="3" s="1"/>
  <c r="F21" i="2" s="1"/>
  <c r="B21" i="2"/>
  <c r="A21" i="2"/>
  <c r="BF76" i="3"/>
  <c r="H21" i="2" s="1"/>
  <c r="K76" i="3"/>
  <c r="G76" i="3"/>
  <c r="C76" i="3"/>
  <c r="BG67" i="3"/>
  <c r="BG72" i="3" s="1"/>
  <c r="I20" i="2" s="1"/>
  <c r="BF67" i="3"/>
  <c r="BE67" i="3"/>
  <c r="BE72" i="3" s="1"/>
  <c r="G20" i="2" s="1"/>
  <c r="BC67" i="3"/>
  <c r="BC72" i="3" s="1"/>
  <c r="E20" i="2" s="1"/>
  <c r="K67" i="3"/>
  <c r="I67" i="3"/>
  <c r="I72" i="3" s="1"/>
  <c r="G67" i="3"/>
  <c r="BD67" i="3" s="1"/>
  <c r="BD72" i="3" s="1"/>
  <c r="F20" i="2" s="1"/>
  <c r="B20" i="2"/>
  <c r="A20" i="2"/>
  <c r="BF72" i="3"/>
  <c r="H20" i="2" s="1"/>
  <c r="K72" i="3"/>
  <c r="C72" i="3"/>
  <c r="BG64" i="3"/>
  <c r="BF64" i="3"/>
  <c r="BE64" i="3"/>
  <c r="BC64" i="3"/>
  <c r="K64" i="3"/>
  <c r="I64" i="3"/>
  <c r="G64" i="3"/>
  <c r="BG62" i="3"/>
  <c r="BG65" i="3" s="1"/>
  <c r="I19" i="2" s="1"/>
  <c r="BF62" i="3"/>
  <c r="BE62" i="3"/>
  <c r="BE65" i="3" s="1"/>
  <c r="G19" i="2" s="1"/>
  <c r="BC62" i="3"/>
  <c r="BC65" i="3" s="1"/>
  <c r="E19" i="2" s="1"/>
  <c r="K62" i="3"/>
  <c r="K65" i="3" s="1"/>
  <c r="I62" i="3"/>
  <c r="G62" i="3"/>
  <c r="BD62" i="3" s="1"/>
  <c r="B19" i="2"/>
  <c r="A19" i="2"/>
  <c r="C65" i="3"/>
  <c r="BG59" i="3"/>
  <c r="BG60" i="3" s="1"/>
  <c r="I18" i="2" s="1"/>
  <c r="BF59" i="3"/>
  <c r="BE59" i="3"/>
  <c r="BE60" i="3" s="1"/>
  <c r="G18" i="2" s="1"/>
  <c r="BC59" i="3"/>
  <c r="BC60" i="3" s="1"/>
  <c r="E18" i="2" s="1"/>
  <c r="K59" i="3"/>
  <c r="K60" i="3" s="1"/>
  <c r="I59" i="3"/>
  <c r="I60" i="3" s="1"/>
  <c r="G59" i="3"/>
  <c r="BD59" i="3" s="1"/>
  <c r="BD60" i="3" s="1"/>
  <c r="F18" i="2" s="1"/>
  <c r="B18" i="2"/>
  <c r="A18" i="2"/>
  <c r="BF60" i="3"/>
  <c r="H18" i="2" s="1"/>
  <c r="G60" i="3"/>
  <c r="C60" i="3"/>
  <c r="BG56" i="3"/>
  <c r="BF56" i="3"/>
  <c r="BE56" i="3"/>
  <c r="BC56" i="3"/>
  <c r="K56" i="3"/>
  <c r="K57" i="3" s="1"/>
  <c r="I56" i="3"/>
  <c r="G56" i="3"/>
  <c r="BD56" i="3" s="1"/>
  <c r="BG55" i="3"/>
  <c r="BF55" i="3"/>
  <c r="BE55" i="3"/>
  <c r="BC55" i="3"/>
  <c r="K55" i="3"/>
  <c r="I55" i="3"/>
  <c r="G55" i="3"/>
  <c r="BD55" i="3" s="1"/>
  <c r="BG54" i="3"/>
  <c r="BF54" i="3"/>
  <c r="BE54" i="3"/>
  <c r="BC54" i="3"/>
  <c r="K54" i="3"/>
  <c r="I54" i="3"/>
  <c r="I57" i="3" s="1"/>
  <c r="G54" i="3"/>
  <c r="BD54" i="3" s="1"/>
  <c r="B17" i="2"/>
  <c r="A17" i="2"/>
  <c r="C57" i="3"/>
  <c r="BG51" i="3"/>
  <c r="BG52" i="3" s="1"/>
  <c r="I16" i="2" s="1"/>
  <c r="BF51" i="3"/>
  <c r="BF52" i="3" s="1"/>
  <c r="H16" i="2" s="1"/>
  <c r="BE51" i="3"/>
  <c r="BE52" i="3" s="1"/>
  <c r="G16" i="2" s="1"/>
  <c r="BC51" i="3"/>
  <c r="BC52" i="3" s="1"/>
  <c r="E16" i="2" s="1"/>
  <c r="K51" i="3"/>
  <c r="I51" i="3"/>
  <c r="I52" i="3" s="1"/>
  <c r="G51" i="3"/>
  <c r="BD51" i="3" s="1"/>
  <c r="BD52" i="3" s="1"/>
  <c r="F16" i="2" s="1"/>
  <c r="B16" i="2"/>
  <c r="A16" i="2"/>
  <c r="K52" i="3"/>
  <c r="C52" i="3"/>
  <c r="BG48" i="3"/>
  <c r="BG49" i="3" s="1"/>
  <c r="I15" i="2" s="1"/>
  <c r="BF48" i="3"/>
  <c r="BF49" i="3" s="1"/>
  <c r="H15" i="2" s="1"/>
  <c r="BE48" i="3"/>
  <c r="BE49" i="3" s="1"/>
  <c r="G15" i="2" s="1"/>
  <c r="BD48" i="3"/>
  <c r="BD49" i="3" s="1"/>
  <c r="F15" i="2" s="1"/>
  <c r="K48" i="3"/>
  <c r="I48" i="3"/>
  <c r="I49" i="3" s="1"/>
  <c r="G48" i="3"/>
  <c r="BC48" i="3" s="1"/>
  <c r="BC49" i="3" s="1"/>
  <c r="E15" i="2" s="1"/>
  <c r="B15" i="2"/>
  <c r="A15" i="2"/>
  <c r="K49" i="3"/>
  <c r="G49" i="3"/>
  <c r="C49" i="3"/>
  <c r="BG45" i="3"/>
  <c r="BF45" i="3"/>
  <c r="BE45" i="3"/>
  <c r="BD45" i="3"/>
  <c r="K45" i="3"/>
  <c r="I45" i="3"/>
  <c r="G45" i="3"/>
  <c r="BC45" i="3" s="1"/>
  <c r="BG44" i="3"/>
  <c r="BF44" i="3"/>
  <c r="BE44" i="3"/>
  <c r="BD44" i="3"/>
  <c r="K44" i="3"/>
  <c r="I44" i="3"/>
  <c r="G44" i="3"/>
  <c r="BC44" i="3" s="1"/>
  <c r="BG43" i="3"/>
  <c r="BF43" i="3"/>
  <c r="BE43" i="3"/>
  <c r="BD43" i="3"/>
  <c r="K43" i="3"/>
  <c r="I43" i="3"/>
  <c r="G43" i="3"/>
  <c r="BC43" i="3" s="1"/>
  <c r="BG42" i="3"/>
  <c r="BF42" i="3"/>
  <c r="BE42" i="3"/>
  <c r="BD42" i="3"/>
  <c r="K42" i="3"/>
  <c r="I42" i="3"/>
  <c r="G42" i="3"/>
  <c r="BC42" i="3" s="1"/>
  <c r="BG41" i="3"/>
  <c r="BF41" i="3"/>
  <c r="BE41" i="3"/>
  <c r="BD41" i="3"/>
  <c r="K41" i="3"/>
  <c r="K46" i="3" s="1"/>
  <c r="I41" i="3"/>
  <c r="G41" i="3"/>
  <c r="BC41" i="3" s="1"/>
  <c r="BG40" i="3"/>
  <c r="BF40" i="3"/>
  <c r="BE40" i="3"/>
  <c r="BD40" i="3"/>
  <c r="K40" i="3"/>
  <c r="I40" i="3"/>
  <c r="G40" i="3"/>
  <c r="BC40" i="3" s="1"/>
  <c r="B14" i="2"/>
  <c r="A14" i="2"/>
  <c r="C46" i="3"/>
  <c r="BG37" i="3"/>
  <c r="BG38" i="3" s="1"/>
  <c r="I13" i="2" s="1"/>
  <c r="BF37" i="3"/>
  <c r="BF38" i="3" s="1"/>
  <c r="H13" i="2" s="1"/>
  <c r="BE37" i="3"/>
  <c r="BE38" i="3" s="1"/>
  <c r="G13" i="2" s="1"/>
  <c r="BD37" i="3"/>
  <c r="BD38" i="3" s="1"/>
  <c r="F13" i="2" s="1"/>
  <c r="K37" i="3"/>
  <c r="I37" i="3"/>
  <c r="I38" i="3" s="1"/>
  <c r="G37" i="3"/>
  <c r="BC37" i="3" s="1"/>
  <c r="BC38" i="3" s="1"/>
  <c r="E13" i="2" s="1"/>
  <c r="B13" i="2"/>
  <c r="A13" i="2"/>
  <c r="K38" i="3"/>
  <c r="C38" i="3"/>
  <c r="BG34" i="3"/>
  <c r="BF34" i="3"/>
  <c r="BF35" i="3" s="1"/>
  <c r="H12" i="2" s="1"/>
  <c r="BE34" i="3"/>
  <c r="BD34" i="3"/>
  <c r="K34" i="3"/>
  <c r="I34" i="3"/>
  <c r="G34" i="3"/>
  <c r="BC34" i="3" s="1"/>
  <c r="BG33" i="3"/>
  <c r="BF33" i="3"/>
  <c r="BE33" i="3"/>
  <c r="BD33" i="3"/>
  <c r="K33" i="3"/>
  <c r="I33" i="3"/>
  <c r="G33" i="3"/>
  <c r="BC33" i="3" s="1"/>
  <c r="BG32" i="3"/>
  <c r="BF32" i="3"/>
  <c r="BE32" i="3"/>
  <c r="BD32" i="3"/>
  <c r="K32" i="3"/>
  <c r="I32" i="3"/>
  <c r="G32" i="3"/>
  <c r="BC32" i="3" s="1"/>
  <c r="B12" i="2"/>
  <c r="A12" i="2"/>
  <c r="K35" i="3"/>
  <c r="G35" i="3"/>
  <c r="C35" i="3"/>
  <c r="BG29" i="3"/>
  <c r="BF29" i="3"/>
  <c r="BE29" i="3"/>
  <c r="BD29" i="3"/>
  <c r="K29" i="3"/>
  <c r="I29" i="3"/>
  <c r="G29" i="3"/>
  <c r="G30" i="3" s="1"/>
  <c r="BG28" i="3"/>
  <c r="BF28" i="3"/>
  <c r="BF30" i="3" s="1"/>
  <c r="H11" i="2" s="1"/>
  <c r="BE28" i="3"/>
  <c r="BE30" i="3" s="1"/>
  <c r="G11" i="2" s="1"/>
  <c r="BD28" i="3"/>
  <c r="BC28" i="3"/>
  <c r="K28" i="3"/>
  <c r="I28" i="3"/>
  <c r="G28" i="3"/>
  <c r="B11" i="2"/>
  <c r="A11" i="2"/>
  <c r="K30" i="3"/>
  <c r="C30" i="3"/>
  <c r="BG25" i="3"/>
  <c r="BF25" i="3"/>
  <c r="BF26" i="3" s="1"/>
  <c r="H10" i="2" s="1"/>
  <c r="BE25" i="3"/>
  <c r="BD25" i="3"/>
  <c r="K25" i="3"/>
  <c r="I25" i="3"/>
  <c r="G25" i="3"/>
  <c r="BG22" i="3"/>
  <c r="BF22" i="3"/>
  <c r="BE22" i="3"/>
  <c r="BD22" i="3"/>
  <c r="K22" i="3"/>
  <c r="K26" i="3" s="1"/>
  <c r="I22" i="3"/>
  <c r="I26" i="3" s="1"/>
  <c r="G22" i="3"/>
  <c r="BC22" i="3" s="1"/>
  <c r="B10" i="2"/>
  <c r="A10" i="2"/>
  <c r="C26" i="3"/>
  <c r="BG19" i="3"/>
  <c r="BF19" i="3"/>
  <c r="BE19" i="3"/>
  <c r="BD19" i="3"/>
  <c r="K19" i="3"/>
  <c r="I19" i="3"/>
  <c r="G19" i="3"/>
  <c r="BC19" i="3" s="1"/>
  <c r="BG18" i="3"/>
  <c r="BF18" i="3"/>
  <c r="BF20" i="3" s="1"/>
  <c r="H9" i="2" s="1"/>
  <c r="BE18" i="3"/>
  <c r="BD18" i="3"/>
  <c r="K18" i="3"/>
  <c r="I18" i="3"/>
  <c r="G18" i="3"/>
  <c r="BC18" i="3" s="1"/>
  <c r="BG17" i="3"/>
  <c r="BF17" i="3"/>
  <c r="BE17" i="3"/>
  <c r="BD17" i="3"/>
  <c r="BC17" i="3"/>
  <c r="K17" i="3"/>
  <c r="K20" i="3" s="1"/>
  <c r="I17" i="3"/>
  <c r="G17" i="3"/>
  <c r="B9" i="2"/>
  <c r="A9" i="2"/>
  <c r="C20" i="3"/>
  <c r="BG14" i="3"/>
  <c r="BF14" i="3"/>
  <c r="BE14" i="3"/>
  <c r="BD14" i="3"/>
  <c r="K14" i="3"/>
  <c r="I14" i="3"/>
  <c r="G14" i="3"/>
  <c r="BC14" i="3" s="1"/>
  <c r="BG13" i="3"/>
  <c r="BF13" i="3"/>
  <c r="BE13" i="3"/>
  <c r="BD13" i="3"/>
  <c r="K13" i="3"/>
  <c r="I13" i="3"/>
  <c r="G13" i="3"/>
  <c r="BC13" i="3" s="1"/>
  <c r="BG12" i="3"/>
  <c r="BF12" i="3"/>
  <c r="BE12" i="3"/>
  <c r="BD12" i="3"/>
  <c r="K12" i="3"/>
  <c r="I12" i="3"/>
  <c r="G12" i="3"/>
  <c r="BC12" i="3" s="1"/>
  <c r="BG11" i="3"/>
  <c r="BF11" i="3"/>
  <c r="BE11" i="3"/>
  <c r="BD11" i="3"/>
  <c r="BD15" i="3" s="1"/>
  <c r="F8" i="2" s="1"/>
  <c r="K11" i="3"/>
  <c r="K15" i="3" s="1"/>
  <c r="I11" i="3"/>
  <c r="I15" i="3" s="1"/>
  <c r="G11" i="3"/>
  <c r="BC11" i="3" s="1"/>
  <c r="B8" i="2"/>
  <c r="A8" i="2"/>
  <c r="C15" i="3"/>
  <c r="BG8" i="3"/>
  <c r="BG9" i="3" s="1"/>
  <c r="I7" i="2" s="1"/>
  <c r="BF8" i="3"/>
  <c r="BF9" i="3" s="1"/>
  <c r="H7" i="2" s="1"/>
  <c r="BE8" i="3"/>
  <c r="BE9" i="3" s="1"/>
  <c r="G7" i="2" s="1"/>
  <c r="BD8" i="3"/>
  <c r="BD9" i="3" s="1"/>
  <c r="F7" i="2" s="1"/>
  <c r="BC8" i="3"/>
  <c r="BC9" i="3" s="1"/>
  <c r="E7" i="2" s="1"/>
  <c r="K8" i="3"/>
  <c r="K9" i="3" s="1"/>
  <c r="I8" i="3"/>
  <c r="I9" i="3" s="1"/>
  <c r="G8" i="3"/>
  <c r="G9" i="3" s="1"/>
  <c r="B7" i="2"/>
  <c r="A7" i="2"/>
  <c r="C9" i="3"/>
  <c r="C4" i="3"/>
  <c r="H3" i="3"/>
  <c r="C3" i="3"/>
  <c r="I33" i="2"/>
  <c r="H34" i="2" s="1"/>
  <c r="G22" i="1" s="1"/>
  <c r="G21" i="1" s="1"/>
  <c r="C2" i="2"/>
  <c r="C1" i="2"/>
  <c r="F33" i="1"/>
  <c r="F31" i="1"/>
  <c r="G8" i="1"/>
  <c r="G20" i="3" l="1"/>
  <c r="BG26" i="3"/>
  <c r="I10" i="2" s="1"/>
  <c r="BC29" i="3"/>
  <c r="I35" i="3"/>
  <c r="G26" i="3"/>
  <c r="I46" i="3"/>
  <c r="I101" i="3"/>
  <c r="I30" i="3"/>
  <c r="BD35" i="3"/>
  <c r="F12" i="2" s="1"/>
  <c r="BF65" i="3"/>
  <c r="H19" i="2" s="1"/>
  <c r="BC89" i="3"/>
  <c r="BC90" i="3" s="1"/>
  <c r="E25" i="2" s="1"/>
  <c r="BF15" i="3"/>
  <c r="H8" i="2" s="1"/>
  <c r="BD26" i="3"/>
  <c r="F10" i="2" s="1"/>
  <c r="BE26" i="3"/>
  <c r="G10" i="2" s="1"/>
  <c r="BE35" i="3"/>
  <c r="G12" i="2" s="1"/>
  <c r="I65" i="3"/>
  <c r="I20" i="3"/>
  <c r="BC30" i="3"/>
  <c r="E11" i="2" s="1"/>
  <c r="G84" i="3"/>
  <c r="G87" i="3"/>
  <c r="BE101" i="3"/>
  <c r="G27" i="2" s="1"/>
  <c r="G101" i="3"/>
  <c r="BC101" i="3"/>
  <c r="E27" i="2" s="1"/>
  <c r="BG101" i="3"/>
  <c r="I27" i="2" s="1"/>
  <c r="G93" i="3"/>
  <c r="BE81" i="3"/>
  <c r="G22" i="2" s="1"/>
  <c r="BG81" i="3"/>
  <c r="I22" i="2" s="1"/>
  <c r="BC81" i="3"/>
  <c r="E22" i="2" s="1"/>
  <c r="G81" i="3"/>
  <c r="G72" i="3"/>
  <c r="G65" i="3"/>
  <c r="BG57" i="3"/>
  <c r="I17" i="2" s="1"/>
  <c r="BF57" i="3"/>
  <c r="H17" i="2" s="1"/>
  <c r="BE57" i="3"/>
  <c r="G17" i="2" s="1"/>
  <c r="BC57" i="3"/>
  <c r="E17" i="2" s="1"/>
  <c r="G57" i="3"/>
  <c r="G52" i="3"/>
  <c r="BG46" i="3"/>
  <c r="I14" i="2" s="1"/>
  <c r="BF46" i="3"/>
  <c r="H14" i="2" s="1"/>
  <c r="G46" i="3"/>
  <c r="BE46" i="3"/>
  <c r="G14" i="2" s="1"/>
  <c r="BD46" i="3"/>
  <c r="F14" i="2" s="1"/>
  <c r="BC46" i="3"/>
  <c r="E14" i="2" s="1"/>
  <c r="G38" i="3"/>
  <c r="BC35" i="3"/>
  <c r="E12" i="2" s="1"/>
  <c r="BG35" i="3"/>
  <c r="I12" i="2" s="1"/>
  <c r="BD30" i="3"/>
  <c r="F11" i="2" s="1"/>
  <c r="BG30" i="3"/>
  <c r="I11" i="2" s="1"/>
  <c r="BC25" i="3"/>
  <c r="BC26" i="3"/>
  <c r="E10" i="2" s="1"/>
  <c r="BC20" i="3"/>
  <c r="E9" i="2" s="1"/>
  <c r="BE20" i="3"/>
  <c r="G9" i="2" s="1"/>
  <c r="BD20" i="3"/>
  <c r="F9" i="2" s="1"/>
  <c r="BG20" i="3"/>
  <c r="I9" i="2" s="1"/>
  <c r="BG15" i="3"/>
  <c r="I8" i="2" s="1"/>
  <c r="G15" i="3"/>
  <c r="BE15" i="3"/>
  <c r="G8" i="2" s="1"/>
  <c r="BC15" i="3"/>
  <c r="E8" i="2" s="1"/>
  <c r="BD57" i="3"/>
  <c r="F17" i="2" s="1"/>
  <c r="BD81" i="3"/>
  <c r="F22" i="2" s="1"/>
  <c r="BD64" i="3"/>
  <c r="BD65" i="3" s="1"/>
  <c r="F19" i="2" s="1"/>
  <c r="H28" i="2" l="1"/>
  <c r="C15" i="1" s="1"/>
  <c r="G28" i="2"/>
  <c r="C14" i="1" s="1"/>
  <c r="F28" i="2"/>
  <c r="C17" i="1" s="1"/>
  <c r="E28" i="2"/>
  <c r="C16" i="1" s="1"/>
  <c r="I28" i="2"/>
  <c r="C20" i="1" s="1"/>
  <c r="C18" i="1" l="1"/>
  <c r="C21" i="1" s="1"/>
  <c r="C22" i="1" s="1"/>
  <c r="F29" i="1" s="1"/>
  <c r="F34" i="1" s="1"/>
</calcChain>
</file>

<file path=xl/sharedStrings.xml><?xml version="1.0" encoding="utf-8"?>
<sst xmlns="http://schemas.openxmlformats.org/spreadsheetml/2006/main" count="326" uniqueCount="220">
  <si>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</si>
  <si>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</si>
  <si>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</si>
  <si>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</si>
  <si>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</si>
  <si>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</si>
  <si>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</si>
  <si>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</si>
  <si>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</si>
  <si>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</si>
  <si>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</si>
  <si>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</si>
  <si>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</si>
  <si>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</si>
  <si>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</si>
  <si>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</si>
  <si>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</si>
  <si>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</si>
  <si>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</si>
  <si>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</si>
  <si>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</si>
  <si>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</si>
  <si>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</si>
  <si>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</si>
  <si>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</si>
  <si>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</si>
  <si>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</si>
  <si>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</si>
  <si>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</si>
  <si>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</si>
  <si>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</si>
  <si>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</si>
  <si>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</si>
  <si>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</si>
  <si>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</si>
  <si>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</si>
  <si>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</si>
  <si>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</si>
  <si>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</si>
  <si>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</si>
  <si>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</si>
  <si>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</si>
  <si>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</si>
  <si>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</si>
  <si>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</si>
  <si>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</si>
  <si>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</si>
  <si>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</si>
  <si>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</si>
  <si>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</si>
  <si>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</si>
  <si>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</si>
  <si>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</si>
  <si>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</si>
  <si>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</si>
  <si>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</si>
  <si>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</si>
  <si>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</si>
  <si>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</si>
  <si>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</si>
  <si>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</si>
  <si>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</si>
  <si>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</si>
  <si>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</si>
  <si>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</si>
  <si>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</si>
  <si>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</si>
  <si>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demhmot / MJ</t>
  </si>
  <si>
    <t>demhmot celk.(t)</t>
  </si>
  <si>
    <t>Díl:</t>
  </si>
  <si>
    <t>1</t>
  </si>
  <si>
    <t>Celkem za</t>
  </si>
  <si>
    <t>2</t>
  </si>
  <si>
    <t>Základy,zvláštní zakládání</t>
  </si>
  <si>
    <t>273 32-0020.RAB</t>
  </si>
  <si>
    <t>Základová deska ŽB z betonu C 12/15, vč. bednění výztuž 120 kg/m3, štěrkopískový polštář 25 cm</t>
  </si>
  <si>
    <t>m3</t>
  </si>
  <si>
    <t>3</t>
  </si>
  <si>
    <t>Svislé a kompletní konstrukce</t>
  </si>
  <si>
    <t>342 01-2221.R00</t>
  </si>
  <si>
    <t>Příčka SDK,ocel.kce,1x oplášť. tl 100mm, RB 12,5mm TI 60 mm + Keraštuk</t>
  </si>
  <si>
    <t>m2</t>
  </si>
  <si>
    <t>283-76634.5</t>
  </si>
  <si>
    <t>EPS 150 S tl. 100 mm podlahový</t>
  </si>
  <si>
    <t>342 01-2223.R00</t>
  </si>
  <si>
    <t>Příčka SDK,ocel.kce,1x oplášť. tl.100mm,RBI přípla tek za impregnovanou desku TI 60  mm + keraštuk</t>
  </si>
  <si>
    <t>311 23-1404.RT1</t>
  </si>
  <si>
    <t>Zdivo nosné cihelné 1NF P10, MVC 2,5 cihla plná odlehč. 1NF 1,8 kg/dm3  24/11,5/7,1 P10</t>
  </si>
  <si>
    <t>4</t>
  </si>
  <si>
    <t>Vodorovné konstrukce</t>
  </si>
  <si>
    <t>416 02-2121.R00</t>
  </si>
  <si>
    <t>Podhledy SDK,ocel.dvouúrov.křížový rošt,1x RB 12,5 + keraštuk</t>
  </si>
  <si>
    <t>611-60104</t>
  </si>
  <si>
    <t>Dveře vnitřní hladké plné 1kř. 70-90x197 bílé Záruvně</t>
  </si>
  <si>
    <t>kus</t>
  </si>
  <si>
    <t>611-73142.1</t>
  </si>
  <si>
    <t>Dveře vchodové plné protipožární se zárubní</t>
  </si>
  <si>
    <t>60</t>
  </si>
  <si>
    <t>Úpravy povrchů, omítky</t>
  </si>
  <si>
    <t>Prostřik 2-4mm</t>
  </si>
  <si>
    <t>5,47+4+5,47+4+5,47+5,47+2,9+2,9+5+5=42,78</t>
  </si>
  <si>
    <t>42,78x3=132,618</t>
  </si>
  <si>
    <t>602 01-1211.RT1</t>
  </si>
  <si>
    <t>Omítka jádrová Cemix 012 strojně tloušťka vrstvy 15 mm</t>
  </si>
  <si>
    <t>61</t>
  </si>
  <si>
    <t>Upravy povrchů vnitřní</t>
  </si>
  <si>
    <t>612 42-0016.RAA</t>
  </si>
  <si>
    <t>Omítka stěn vnitřní vápenocementová štuková montáž a demontáž pomocného lešení</t>
  </si>
  <si>
    <t>610 99-1111.R00</t>
  </si>
  <si>
    <t>Zakrývání výplní vnitřních otvorů podlah a dalších</t>
  </si>
  <si>
    <t>63</t>
  </si>
  <si>
    <t>Podlahy a podlahové konstrukce</t>
  </si>
  <si>
    <t>630 90-0030.RAB</t>
  </si>
  <si>
    <t>Vybourání dlažby a podkladního betonu tloušťka 10 cm</t>
  </si>
  <si>
    <t>631 34-2521.R00</t>
  </si>
  <si>
    <t>Mazanina z betonu 6 cm</t>
  </si>
  <si>
    <t>632 47-3104.R00</t>
  </si>
  <si>
    <t>Potěr FERMACELL samonivelační ručně tl. 4 mm</t>
  </si>
  <si>
    <t>96</t>
  </si>
  <si>
    <t>Bourání konstrukcí</t>
  </si>
  <si>
    <t>965 20-0014.RA0</t>
  </si>
  <si>
    <t>Bourání mazanin vyztužených svařovanou sítí</t>
  </si>
  <si>
    <t>97</t>
  </si>
  <si>
    <t>Prorážení otvorů</t>
  </si>
  <si>
    <t>978 10-0010.RA0</t>
  </si>
  <si>
    <t>Otlučení vnitřních omítek stropů vápenocem. 100 %</t>
  </si>
  <si>
    <t>978 20-0020.RA0</t>
  </si>
  <si>
    <t>Otlučení vnitřních omítek stěn cementových 100 %</t>
  </si>
  <si>
    <t>979 08-7113.R00</t>
  </si>
  <si>
    <t>Nakládání vybouraných hmot na dopravní prostředky</t>
  </si>
  <si>
    <t>t</t>
  </si>
  <si>
    <t>979 99-0102.R00</t>
  </si>
  <si>
    <t>Poplatek za skládku suti - směs betonu a cihel</t>
  </si>
  <si>
    <t>979 08-1111.R00</t>
  </si>
  <si>
    <t>Odvoz suti a vybour. hmot na skládku do 1 km</t>
  </si>
  <si>
    <t>979 08-1121.R00</t>
  </si>
  <si>
    <t>Příplatek k odvozu za každý další 1 km</t>
  </si>
  <si>
    <t>99</t>
  </si>
  <si>
    <t>Staveništní přesun hmot</t>
  </si>
  <si>
    <t>998 01-1001.R00</t>
  </si>
  <si>
    <t>Přesun hmot pro budovy zděné výšky do 6 m</t>
  </si>
  <si>
    <t>711</t>
  </si>
  <si>
    <t>Izolace proti vodě</t>
  </si>
  <si>
    <t>711 21-0020.RAA</t>
  </si>
  <si>
    <t>Stěrka hydroizolační těsnící hmotou Aquafin 2 K, proti vlhkosti</t>
  </si>
  <si>
    <t>725</t>
  </si>
  <si>
    <t>Zařizovací předměty</t>
  </si>
  <si>
    <t>725 29-0020.RA0</t>
  </si>
  <si>
    <t>Demontáž umyvadla včetně baterie a konzol</t>
  </si>
  <si>
    <t>725 12-2813.R00</t>
  </si>
  <si>
    <t>Demontáž WCs nádrží + 1 záchodkem</t>
  </si>
  <si>
    <t>soubor</t>
  </si>
  <si>
    <t>725 31-0821.R00</t>
  </si>
  <si>
    <t>Demontáž dřezů jednodílných na konzolách</t>
  </si>
  <si>
    <t>764</t>
  </si>
  <si>
    <t>Konstrukce klempířské</t>
  </si>
  <si>
    <t>764 41-0010.RAB</t>
  </si>
  <si>
    <t>Oplechování parapetů z Pz plechu rš 330 mm</t>
  </si>
  <si>
    <t>m</t>
  </si>
  <si>
    <t>766</t>
  </si>
  <si>
    <t>Konstrukce truhlářské</t>
  </si>
  <si>
    <t>766 62-2222.R00</t>
  </si>
  <si>
    <t>Okna komplet.otvíravá do rámů, špaletová</t>
  </si>
  <si>
    <t>3 x okno</t>
  </si>
  <si>
    <t>766 69-0010.RAC</t>
  </si>
  <si>
    <t>Desky parapetní dřevěné dodávka a montáž šířka 35 cm</t>
  </si>
  <si>
    <t>771</t>
  </si>
  <si>
    <t>Podlahy z dlaždic a obklady</t>
  </si>
  <si>
    <t>771 57-5024.RAI</t>
  </si>
  <si>
    <t>Dlažba s izolací Schomburg 30 x 30 cm izolace Aquafin, tmel Unifix, dlažba ve specifik.</t>
  </si>
  <si>
    <t>5,47x 2,8=15,316</t>
  </si>
  <si>
    <t>5,47x4=21,88</t>
  </si>
  <si>
    <t>1,4x2=2,8</t>
  </si>
  <si>
    <t>781</t>
  </si>
  <si>
    <t>Obklady keramické</t>
  </si>
  <si>
    <t>781 47-5118.RV1</t>
  </si>
  <si>
    <t>Obklad vnitřní stěn keramický, do tmele, 45x45 cm CARO FK flex (lepidlo), ASO-Fugenbunt (spára)</t>
  </si>
  <si>
    <t>2,6+2,6+0,9+0,9x2</t>
  </si>
  <si>
    <t>784</t>
  </si>
  <si>
    <t>Malby</t>
  </si>
  <si>
    <t>784 19-1101.R00</t>
  </si>
  <si>
    <t>Penetrace podkladu univerzální Primalex 1x</t>
  </si>
  <si>
    <t>784 19-1201.R00</t>
  </si>
  <si>
    <t>Penetrace podkladu hloubková Primalex 1x</t>
  </si>
  <si>
    <t>784 19-5422.R00</t>
  </si>
  <si>
    <t>Malba tekutá Primalex Polar, barva, 2 x</t>
  </si>
  <si>
    <t>M21</t>
  </si>
  <si>
    <t>Elektromontáže</t>
  </si>
  <si>
    <t>210 10-0010.RA0</t>
  </si>
  <si>
    <t>Provedení rekonstrukce dle PD</t>
  </si>
  <si>
    <t>A23</t>
  </si>
  <si>
    <t>Vzduchotechnika</t>
  </si>
  <si>
    <t>VZT dle projektu</t>
  </si>
  <si>
    <t>A24</t>
  </si>
  <si>
    <t>ZTI-voda a odpady</t>
  </si>
  <si>
    <t>ZTI - voda a odpady provedení dle PD</t>
  </si>
  <si>
    <t>A25</t>
  </si>
  <si>
    <t>Topení</t>
  </si>
  <si>
    <t>Topení Provedení dle pD</t>
  </si>
  <si>
    <t>VRN</t>
  </si>
  <si>
    <t>Zařízení staveniště</t>
  </si>
  <si>
    <t>5</t>
  </si>
  <si>
    <t>zřízení staveniště</t>
  </si>
  <si>
    <t>6</t>
  </si>
  <si>
    <t>Provoz staveniště po dobu stavby</t>
  </si>
  <si>
    <t>7</t>
  </si>
  <si>
    <t>Zrušení staveniště</t>
  </si>
  <si>
    <t>souvor</t>
  </si>
  <si>
    <t>8</t>
  </si>
  <si>
    <t>Zábor a oplocení</t>
  </si>
  <si>
    <t>9</t>
  </si>
  <si>
    <t>Čištění veřejné komunikace</t>
  </si>
  <si>
    <t>10</t>
  </si>
  <si>
    <t>Koordinační práce</t>
  </si>
  <si>
    <t>Rezerva rozpočtu</t>
  </si>
  <si>
    <t>Bytový dům Třebízského 22, Jihlava</t>
  </si>
  <si>
    <t>Selta s.r.o.</t>
  </si>
  <si>
    <t>Statutární město Jihlava, Masarykovo náměstí 97/1, Jihlava</t>
  </si>
  <si>
    <t>Miroslav Smetana</t>
  </si>
  <si>
    <t>Rekonstrukce bytu č.3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</si>
</sst>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"/>
    <numFmt numFmtId="165" formatCode="#,##0.00\ &quot;Kč&quot;"/>
    <numFmt numFmtId="166" formatCode="0.0"/>
    <numFmt numFmtId="167" formatCode="#,##0.00000"/>
  </numFmts>
  <fonts count="21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color indexed="5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2" fillId="2" borderId="6" xfId="0" applyNumberFormat="1" applyFont="1" applyFill="1" applyBorder="1"/>
    <xf numFmtId="49" fontId="0" fillId="2" borderId="7" xfId="0" applyNumberFormat="1" applyFill="1" applyBorder="1"/>
    <xf numFmtId="0" fontId="3" fillId="2" borderId="0" xfId="0" applyFont="1" applyFill="1"/>
    <xf numFmtId="0" fontId="0" fillId="2" borderId="0" xfId="0" applyFill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0" fillId="0" borderId="8" xfId="0" applyNumberFormat="1" applyBorder="1" applyAlignment="1">
      <alignment horizontal="left"/>
    </xf>
    <xf numFmtId="3" fontId="0" fillId="0" borderId="14" xfId="0" applyNumberFormat="1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6" xfId="0" applyBorder="1"/>
    <xf numFmtId="3" fontId="0" fillId="0" borderId="0" xfId="0" applyNumberFormat="1"/>
    <xf numFmtId="0" fontId="1" fillId="0" borderId="23" xfId="0" applyFont="1" applyBorder="1" applyAlignment="1">
      <alignment horizontal="centerContinuous" vertical="center"/>
    </xf>
    <xf numFmtId="0" fontId="6" fillId="0" borderId="24" xfId="0" applyFont="1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0" fontId="5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centerContinuous"/>
    </xf>
    <xf numFmtId="0" fontId="5" fillId="0" borderId="27" xfId="0" applyFont="1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0" fillId="0" borderId="29" xfId="0" applyBorder="1"/>
    <xf numFmtId="0" fontId="0" fillId="0" borderId="21" xfId="0" applyBorder="1"/>
    <xf numFmtId="3" fontId="0" fillId="0" borderId="30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3" fontId="0" fillId="0" borderId="15" xfId="0" applyNumberFormat="1" applyBorder="1"/>
    <xf numFmtId="0" fontId="0" fillId="0" borderId="16" xfId="0" applyBorder="1"/>
    <xf numFmtId="0" fontId="0" fillId="0" borderId="34" xfId="0" applyBorder="1"/>
    <xf numFmtId="0" fontId="0" fillId="0" borderId="35" xfId="0" applyBorder="1"/>
    <xf numFmtId="0" fontId="7" fillId="0" borderId="17" xfId="0" applyFont="1" applyBorder="1"/>
    <xf numFmtId="3" fontId="0" fillId="0" borderId="36" xfId="0" applyNumberFormat="1" applyBorder="1"/>
    <xf numFmtId="0" fontId="0" fillId="0" borderId="37" xfId="0" applyBorder="1"/>
    <xf numFmtId="3" fontId="0" fillId="0" borderId="38" xfId="0" applyNumberFormat="1" applyBorder="1"/>
    <xf numFmtId="0" fontId="0" fillId="0" borderId="39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13" xfId="0" applyBorder="1" applyAlignment="1">
      <alignment horizontal="right"/>
    </xf>
    <xf numFmtId="165" fontId="0" fillId="0" borderId="15" xfId="0" applyNumberFormat="1" applyBorder="1"/>
    <xf numFmtId="165" fontId="0" fillId="0" borderId="0" xfId="0" applyNumberFormat="1"/>
    <xf numFmtId="0" fontId="6" fillId="0" borderId="37" xfId="0" applyFont="1" applyBorder="1"/>
    <xf numFmtId="0" fontId="6" fillId="0" borderId="38" xfId="0" applyFont="1" applyBorder="1"/>
    <xf numFmtId="0" fontId="6" fillId="0" borderId="40" xfId="0" applyFont="1" applyBorder="1"/>
    <xf numFmtId="165" fontId="6" fillId="0" borderId="38" xfId="0" applyNumberFormat="1" applyFont="1" applyBorder="1"/>
    <xf numFmtId="0" fontId="6" fillId="0" borderId="41" xfId="0" applyFont="1" applyBorder="1"/>
    <xf numFmtId="0" fontId="6" fillId="0" borderId="0" xfId="0" applyFo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0" fillId="0" borderId="44" xfId="0" applyBorder="1" applyAlignment="1">
      <alignment horizontal="left"/>
    </xf>
    <xf numFmtId="0" fontId="0" fillId="0" borderId="45" xfId="0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49" fontId="5" fillId="0" borderId="26" xfId="0" applyNumberFormat="1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10" fillId="0" borderId="0" xfId="0" applyFont="1"/>
    <xf numFmtId="3" fontId="7" fillId="0" borderId="9" xfId="0" applyNumberFormat="1" applyFont="1" applyBorder="1"/>
    <xf numFmtId="0" fontId="5" fillId="0" borderId="26" xfId="0" applyFont="1" applyBorder="1"/>
    <xf numFmtId="3" fontId="5" fillId="0" borderId="28" xfId="0" applyNumberFormat="1" applyFont="1" applyBorder="1"/>
    <xf numFmtId="3" fontId="5" fillId="0" borderId="50" xfId="0" applyNumberFormat="1" applyFont="1" applyBorder="1"/>
    <xf numFmtId="3" fontId="5" fillId="0" borderId="51" xfId="0" applyNumberFormat="1" applyFont="1" applyBorder="1"/>
    <xf numFmtId="3" fontId="5" fillId="0" borderId="52" xfId="0" applyNumberFormat="1" applyFont="1" applyBorder="1"/>
    <xf numFmtId="0" fontId="5" fillId="0" borderId="0" xfId="0" applyFont="1"/>
    <xf numFmtId="3" fontId="1" fillId="0" borderId="0" xfId="0" applyNumberFormat="1" applyFont="1" applyAlignment="1">
      <alignment horizontal="centerContinuous"/>
    </xf>
    <xf numFmtId="0" fontId="11" fillId="0" borderId="31" xfId="0" applyFont="1" applyBorder="1"/>
    <xf numFmtId="0" fontId="11" fillId="0" borderId="32" xfId="0" applyFont="1" applyBorder="1"/>
    <xf numFmtId="0" fontId="0" fillId="0" borderId="55" xfId="0" applyBorder="1"/>
    <xf numFmtId="0" fontId="11" fillId="0" borderId="56" xfId="0" applyFont="1" applyBorder="1" applyAlignment="1">
      <alignment horizontal="right"/>
    </xf>
    <xf numFmtId="0" fontId="11" fillId="0" borderId="32" xfId="0" applyFont="1" applyBorder="1" applyAlignment="1">
      <alignment horizontal="right"/>
    </xf>
    <xf numFmtId="0" fontId="11" fillId="0" borderId="33" xfId="0" applyFont="1" applyBorder="1" applyAlignment="1">
      <alignment horizontal="center"/>
    </xf>
    <xf numFmtId="4" fontId="12" fillId="0" borderId="32" xfId="0" applyNumberFormat="1" applyFont="1" applyBorder="1" applyAlignment="1">
      <alignment horizontal="right"/>
    </xf>
    <xf numFmtId="4" fontId="12" fillId="0" borderId="55" xfId="0" applyNumberFormat="1" applyFont="1" applyBorder="1" applyAlignment="1">
      <alignment horizontal="right"/>
    </xf>
    <xf numFmtId="0" fontId="7" fillId="0" borderId="35" xfId="0" applyFont="1" applyBorder="1"/>
    <xf numFmtId="0" fontId="7" fillId="0" borderId="21" xfId="0" applyFont="1" applyBorder="1"/>
    <xf numFmtId="0" fontId="7" fillId="0" borderId="22" xfId="0" applyFont="1" applyBorder="1"/>
    <xf numFmtId="3" fontId="7" fillId="0" borderId="34" xfId="0" applyNumberFormat="1" applyFont="1" applyBorder="1" applyAlignment="1">
      <alignment horizontal="right"/>
    </xf>
    <xf numFmtId="166" fontId="7" fillId="0" borderId="57" xfId="0" applyNumberFormat="1" applyFont="1" applyBorder="1" applyAlignment="1">
      <alignment horizontal="right"/>
    </xf>
    <xf numFmtId="3" fontId="7" fillId="0" borderId="58" xfId="0" applyNumberFormat="1" applyFont="1" applyBorder="1" applyAlignment="1">
      <alignment horizontal="right"/>
    </xf>
    <xf numFmtId="4" fontId="7" fillId="0" borderId="21" xfId="0" applyNumberFormat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0" fontId="5" fillId="0" borderId="38" xfId="0" applyFont="1" applyBorder="1"/>
    <xf numFmtId="0" fontId="0" fillId="0" borderId="38" xfId="0" applyBorder="1"/>
    <xf numFmtId="4" fontId="0" fillId="0" borderId="59" xfId="0" applyNumberFormat="1" applyBorder="1"/>
    <xf numFmtId="4" fontId="0" fillId="0" borderId="37" xfId="0" applyNumberFormat="1" applyBorder="1"/>
    <xf numFmtId="4" fontId="0" fillId="0" borderId="38" xfId="0" applyNumberFormat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9" fillId="0" borderId="44" xfId="1" applyBorder="1" applyAlignment="1">
      <alignment horizontal="center"/>
    </xf>
    <xf numFmtId="0" fontId="9" fillId="0" borderId="44" xfId="1" applyBorder="1" applyAlignment="1">
      <alignment horizontal="left"/>
    </xf>
    <xf numFmtId="0" fontId="9" fillId="0" borderId="45" xfId="1" applyBorder="1"/>
    <xf numFmtId="0" fontId="10" fillId="0" borderId="0" xfId="1" applyFont="1"/>
    <xf numFmtId="0" fontId="9" fillId="0" borderId="0" xfId="1" applyAlignment="1">
      <alignment horizontal="right"/>
    </xf>
    <xf numFmtId="49" fontId="4" fillId="0" borderId="57" xfId="1" applyNumberFormat="1" applyFont="1" applyBorder="1"/>
    <xf numFmtId="0" fontId="4" fillId="0" borderId="16" xfId="1" applyFont="1" applyBorder="1" applyAlignment="1">
      <alignment horizontal="center"/>
    </xf>
    <xf numFmtId="0" fontId="4" fillId="0" borderId="57" xfId="1" applyFont="1" applyBorder="1" applyAlignment="1">
      <alignment horizontal="center"/>
    </xf>
    <xf numFmtId="0" fontId="16" fillId="0" borderId="57" xfId="1" applyFont="1" applyBorder="1"/>
    <xf numFmtId="0" fontId="5" fillId="0" borderId="53" xfId="1" applyFont="1" applyBorder="1" applyAlignment="1">
      <alignment horizontal="center"/>
    </xf>
    <xf numFmtId="49" fontId="5" fillId="0" borderId="53" xfId="1" applyNumberFormat="1" applyFont="1" applyBorder="1" applyAlignment="1">
      <alignment horizontal="left"/>
    </xf>
    <xf numFmtId="0" fontId="5" fillId="0" borderId="53" xfId="1" applyFont="1" applyBorder="1"/>
    <xf numFmtId="0" fontId="9" fillId="0" borderId="53" xfId="1" applyBorder="1" applyAlignment="1">
      <alignment horizontal="center"/>
    </xf>
    <xf numFmtId="0" fontId="9" fillId="0" borderId="53" xfId="1" applyBorder="1" applyAlignment="1">
      <alignment horizontal="right"/>
    </xf>
    <xf numFmtId="0" fontId="9" fillId="0" borderId="53" xfId="1" applyBorder="1"/>
    <xf numFmtId="0" fontId="8" fillId="0" borderId="60" xfId="1" applyFont="1" applyBorder="1"/>
    <xf numFmtId="0" fontId="17" fillId="0" borderId="0" xfId="1" applyFont="1"/>
    <xf numFmtId="0" fontId="7" fillId="0" borderId="53" xfId="1" applyFont="1" applyBorder="1" applyAlignment="1">
      <alignment horizontal="center"/>
    </xf>
    <xf numFmtId="49" fontId="7" fillId="0" borderId="53" xfId="1" applyNumberFormat="1" applyFont="1" applyBorder="1" applyAlignment="1">
      <alignment horizontal="left"/>
    </xf>
    <xf numFmtId="0" fontId="7" fillId="0" borderId="53" xfId="1" applyFont="1" applyBorder="1" applyAlignment="1">
      <alignment wrapText="1"/>
    </xf>
    <xf numFmtId="49" fontId="7" fillId="0" borderId="53" xfId="1" applyNumberFormat="1" applyFont="1" applyBorder="1" applyAlignment="1">
      <alignment horizontal="center" shrinkToFit="1"/>
    </xf>
    <xf numFmtId="4" fontId="7" fillId="0" borderId="53" xfId="1" applyNumberFormat="1" applyFont="1" applyBorder="1" applyAlignment="1">
      <alignment horizontal="right"/>
    </xf>
    <xf numFmtId="4" fontId="7" fillId="0" borderId="53" xfId="1" applyNumberFormat="1" applyFont="1" applyBorder="1"/>
    <xf numFmtId="167" fontId="7" fillId="0" borderId="53" xfId="1" applyNumberFormat="1" applyFont="1" applyBorder="1"/>
    <xf numFmtId="0" fontId="10" fillId="0" borderId="53" xfId="1" applyFont="1" applyBorder="1" applyAlignment="1">
      <alignment horizontal="center"/>
    </xf>
    <xf numFmtId="49" fontId="10" fillId="0" borderId="53" xfId="1" applyNumberFormat="1" applyFont="1" applyBorder="1" applyAlignment="1">
      <alignment horizontal="left"/>
    </xf>
    <xf numFmtId="0" fontId="8" fillId="0" borderId="53" xfId="1" applyFont="1" applyBorder="1"/>
    <xf numFmtId="0" fontId="9" fillId="0" borderId="61" xfId="1" applyBorder="1" applyAlignment="1">
      <alignment horizontal="center"/>
    </xf>
    <xf numFmtId="49" fontId="3" fillId="0" borderId="61" xfId="1" applyNumberFormat="1" applyFont="1" applyBorder="1" applyAlignment="1">
      <alignment horizontal="left"/>
    </xf>
    <xf numFmtId="0" fontId="3" fillId="0" borderId="61" xfId="1" applyFont="1" applyBorder="1"/>
    <xf numFmtId="4" fontId="9" fillId="0" borderId="61" xfId="1" applyNumberFormat="1" applyBorder="1" applyAlignment="1">
      <alignment horizontal="right"/>
    </xf>
    <xf numFmtId="4" fontId="5" fillId="0" borderId="61" xfId="1" applyNumberFormat="1" applyFont="1" applyBorder="1"/>
    <xf numFmtId="0" fontId="5" fillId="0" borderId="61" xfId="1" applyFont="1" applyBorder="1"/>
    <xf numFmtId="167" fontId="5" fillId="0" borderId="61" xfId="1" applyNumberFormat="1" applyFont="1" applyBorder="1"/>
    <xf numFmtId="3" fontId="9" fillId="0" borderId="0" xfId="1" applyNumberFormat="1"/>
    <xf numFmtId="0" fontId="19" fillId="0" borderId="0" xfId="1" applyFont="1"/>
    <xf numFmtId="0" fontId="20" fillId="0" borderId="0" xfId="1" applyFont="1"/>
    <xf numFmtId="3" fontId="20" fillId="0" borderId="0" xfId="1" applyNumberFormat="1" applyFont="1" applyAlignment="1">
      <alignment horizontal="right"/>
    </xf>
    <xf numFmtId="4" fontId="20" fillId="0" borderId="0" xfId="1" applyNumberFormat="1" applyFont="1"/>
    <xf numFmtId="49" fontId="10" fillId="0" borderId="6" xfId="0" applyNumberFormat="1" applyFont="1" applyBorder="1"/>
    <xf numFmtId="3" fontId="7" fillId="0" borderId="7" xfId="0" applyNumberFormat="1" applyFont="1" applyBorder="1"/>
    <xf numFmtId="3" fontId="7" fillId="0" borderId="53" xfId="0" applyNumberFormat="1" applyFont="1" applyBorder="1"/>
    <xf numFmtId="3" fontId="7" fillId="0" borderId="54" xfId="0" applyNumberFormat="1" applyFont="1" applyBorder="1"/>
    <xf numFmtId="0" fontId="0" fillId="0" borderId="0" xfId="0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Border="1" applyAlignment="1">
      <alignment horizontal="center"/>
    </xf>
    <xf numFmtId="0" fontId="9" fillId="0" borderId="43" xfId="1" applyBorder="1" applyAlignment="1">
      <alignment horizontal="center"/>
    </xf>
    <xf numFmtId="0" fontId="9" fillId="0" borderId="46" xfId="1" applyBorder="1" applyAlignment="1">
      <alignment horizontal="center"/>
    </xf>
    <xf numFmtId="0" fontId="9" fillId="0" borderId="47" xfId="1" applyBorder="1" applyAlignment="1">
      <alignment horizontal="center"/>
    </xf>
    <xf numFmtId="0" fontId="9" fillId="0" borderId="48" xfId="1" applyBorder="1" applyAlignment="1">
      <alignment horizontal="left" shrinkToFit="1"/>
    </xf>
    <xf numFmtId="0" fontId="9" fillId="0" borderId="49" xfId="1" applyBorder="1" applyAlignment="1">
      <alignment horizontal="left" shrinkToFit="1"/>
    </xf>
    <xf numFmtId="3" fontId="5" fillId="0" borderId="38" xfId="0" applyNumberFormat="1" applyFont="1" applyBorder="1" applyAlignment="1">
      <alignment horizontal="right"/>
    </xf>
    <xf numFmtId="3" fontId="5" fillId="0" borderId="59" xfId="0" applyNumberFormat="1" applyFont="1" applyBorder="1" applyAlignment="1">
      <alignment horizontal="right"/>
    </xf>
    <xf numFmtId="0" fontId="18" fillId="0" borderId="8" xfId="1" applyFont="1" applyBorder="1" applyAlignment="1">
      <alignment horizontal="left" wrapText="1" indent="1"/>
    </xf>
    <xf numFmtId="0" fontId="18" fillId="0" borderId="0" xfId="1" applyFont="1" applyAlignment="1">
      <alignment horizontal="left" wrapText="1" indent="1"/>
    </xf>
    <xf numFmtId="0" fontId="18" fillId="0" borderId="7" xfId="1" applyFont="1" applyBorder="1" applyAlignment="1">
      <alignment horizontal="left" wrapText="1" indent="1"/>
    </xf>
    <xf numFmtId="0" fontId="13" fillId="0" borderId="0" xfId="1" applyFont="1" applyAlignment="1">
      <alignment horizontal="center"/>
    </xf>
    <xf numFmtId="49" fontId="9" fillId="0" borderId="46" xfId="1" applyNumberFormat="1" applyBorder="1" applyAlignment="1">
      <alignment horizontal="center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opLeftCell="A10" workbookViewId="0">
      <selection activeCell="C5" sqref="C5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6" t="s">
        <v>3</v>
      </c>
      <c r="G3" s="7"/>
    </row>
    <row r="4" spans="1:57" ht="12.95" customHeight="1" x14ac:dyDescent="0.2">
      <c r="A4" s="8"/>
      <c r="B4" s="9"/>
      <c r="C4" s="10" t="s">
        <v>215</v>
      </c>
      <c r="D4" s="11"/>
      <c r="E4" s="11"/>
      <c r="F4" s="12"/>
      <c r="G4" s="13"/>
    </row>
    <row r="5" spans="1:57" ht="12.95" customHeight="1" x14ac:dyDescent="0.2">
      <c r="A5" s="14" t="s">
        <v>5</v>
      </c>
      <c r="B5" s="15"/>
      <c r="C5" s="16" t="s">
        <v>6</v>
      </c>
      <c r="D5" s="16"/>
      <c r="E5" s="16"/>
      <c r="F5" s="17" t="s">
        <v>7</v>
      </c>
      <c r="G5" s="18"/>
    </row>
    <row r="6" spans="1:57" ht="12.95" customHeight="1" x14ac:dyDescent="0.2">
      <c r="A6" s="8"/>
      <c r="B6" s="9"/>
      <c r="C6" s="10" t="s">
        <v>219</v>
      </c>
      <c r="D6" s="11"/>
      <c r="E6" s="11"/>
      <c r="F6" s="19"/>
      <c r="G6" s="13"/>
    </row>
    <row r="7" spans="1:57" x14ac:dyDescent="0.2">
      <c r="A7" s="14" t="s">
        <v>8</v>
      </c>
      <c r="B7" s="16"/>
      <c r="C7" s="159" t="s">
        <v>216</v>
      </c>
      <c r="D7" s="160"/>
      <c r="E7" s="17" t="s">
        <v>9</v>
      </c>
      <c r="F7" s="16"/>
      <c r="G7" s="18">
        <v>0</v>
      </c>
    </row>
    <row r="8" spans="1:57" x14ac:dyDescent="0.2">
      <c r="A8" s="14" t="s">
        <v>10</v>
      </c>
      <c r="B8" s="16"/>
      <c r="C8" s="159" t="s">
        <v>217</v>
      </c>
      <c r="D8" s="160"/>
      <c r="E8" s="17" t="s">
        <v>11</v>
      </c>
      <c r="F8" s="16"/>
      <c r="G8" s="20">
        <f>IF(PocetMJ=0,,ROUND((F30+F32)/PocetMJ,1))</f>
        <v>0</v>
      </c>
    </row>
    <row r="9" spans="1:57" x14ac:dyDescent="0.2">
      <c r="A9" s="21" t="s">
        <v>12</v>
      </c>
      <c r="B9" s="22"/>
      <c r="C9" s="22"/>
      <c r="D9" s="22"/>
      <c r="E9" s="23" t="s">
        <v>13</v>
      </c>
      <c r="F9" s="22"/>
      <c r="G9" s="24"/>
    </row>
    <row r="10" spans="1:57" x14ac:dyDescent="0.2">
      <c r="A10" s="25" t="s">
        <v>14</v>
      </c>
      <c r="E10" s="12" t="s">
        <v>15</v>
      </c>
      <c r="G10" s="13"/>
      <c r="BA10" s="26"/>
      <c r="BB10" s="26"/>
      <c r="BC10" s="26"/>
      <c r="BD10" s="26"/>
      <c r="BE10" s="26"/>
    </row>
    <row r="11" spans="1:57" x14ac:dyDescent="0.2">
      <c r="A11" s="25"/>
      <c r="C11" t="s">
        <v>218</v>
      </c>
      <c r="E11" s="161"/>
      <c r="F11" s="162"/>
      <c r="G11" s="163"/>
    </row>
    <row r="12" spans="1:57" ht="28.5" customHeight="1" thickBot="1" x14ac:dyDescent="0.25">
      <c r="A12" s="27" t="s">
        <v>16</v>
      </c>
      <c r="B12" s="28"/>
      <c r="C12" s="28"/>
      <c r="D12" s="28"/>
      <c r="E12" s="29"/>
      <c r="F12" s="29"/>
      <c r="G12" s="30"/>
    </row>
    <row r="13" spans="1:57" ht="17.25" customHeight="1" thickBot="1" x14ac:dyDescent="0.25">
      <c r="A13" s="31" t="s">
        <v>17</v>
      </c>
      <c r="B13" s="32"/>
      <c r="C13" s="33"/>
      <c r="D13" s="34" t="s">
        <v>18</v>
      </c>
      <c r="E13" s="35"/>
      <c r="F13" s="35"/>
      <c r="G13" s="33"/>
    </row>
    <row r="14" spans="1:57" ht="15.95" customHeight="1" x14ac:dyDescent="0.2">
      <c r="A14" s="36"/>
      <c r="B14" s="37" t="s">
        <v>19</v>
      </c>
      <c r="C14" s="38">
        <f>Dodavka</f>
        <v>0</v>
      </c>
      <c r="D14" s="39"/>
      <c r="E14" s="40"/>
      <c r="F14" s="41"/>
      <c r="G14" s="38"/>
    </row>
    <row r="15" spans="1:57" ht="15.95" customHeight="1" x14ac:dyDescent="0.2">
      <c r="A15" s="36" t="s">
        <v>20</v>
      </c>
      <c r="B15" s="37" t="s">
        <v>21</v>
      </c>
      <c r="C15" s="38">
        <f>Mont</f>
        <v>0</v>
      </c>
      <c r="D15" s="21"/>
      <c r="E15" s="42"/>
      <c r="F15" s="43"/>
      <c r="G15" s="38"/>
    </row>
    <row r="16" spans="1:57" ht="15.95" customHeight="1" x14ac:dyDescent="0.2">
      <c r="A16" s="36" t="s">
        <v>22</v>
      </c>
      <c r="B16" s="37" t="s">
        <v>23</v>
      </c>
      <c r="C16" s="38">
        <f>HSV</f>
        <v>0</v>
      </c>
      <c r="D16" s="21"/>
      <c r="E16" s="42"/>
      <c r="F16" s="43"/>
      <c r="G16" s="38"/>
    </row>
    <row r="17" spans="1:7" ht="15.95" customHeight="1" x14ac:dyDescent="0.2">
      <c r="A17" s="44" t="s">
        <v>24</v>
      </c>
      <c r="B17" s="37" t="s">
        <v>25</v>
      </c>
      <c r="C17" s="38">
        <f>PSV</f>
        <v>0</v>
      </c>
      <c r="D17" s="21"/>
      <c r="E17" s="42"/>
      <c r="F17" s="43"/>
      <c r="G17" s="38"/>
    </row>
    <row r="18" spans="1:7" ht="15.95" customHeight="1" x14ac:dyDescent="0.2">
      <c r="A18" s="45" t="s">
        <v>26</v>
      </c>
      <c r="B18" s="37"/>
      <c r="C18" s="38">
        <f>SUM(C14:C17)</f>
        <v>0</v>
      </c>
      <c r="D18" s="46"/>
      <c r="E18" s="42"/>
      <c r="F18" s="43"/>
      <c r="G18" s="38"/>
    </row>
    <row r="19" spans="1:7" ht="15.95" customHeight="1" x14ac:dyDescent="0.2">
      <c r="A19" s="45"/>
      <c r="B19" s="37"/>
      <c r="C19" s="38"/>
      <c r="D19" s="21"/>
      <c r="E19" s="42"/>
      <c r="F19" s="43"/>
      <c r="G19" s="38"/>
    </row>
    <row r="20" spans="1:7" ht="15.95" customHeight="1" x14ac:dyDescent="0.2">
      <c r="A20" s="45" t="s">
        <v>27</v>
      </c>
      <c r="B20" s="37"/>
      <c r="C20" s="38">
        <f>HZS</f>
        <v>0</v>
      </c>
      <c r="D20" s="21"/>
      <c r="E20" s="42"/>
      <c r="F20" s="43"/>
      <c r="G20" s="38"/>
    </row>
    <row r="21" spans="1:7" ht="15.95" customHeight="1" x14ac:dyDescent="0.2">
      <c r="A21" s="25" t="s">
        <v>28</v>
      </c>
      <c r="C21" s="38">
        <f>C18+C20</f>
        <v>0</v>
      </c>
      <c r="D21" s="21" t="s">
        <v>29</v>
      </c>
      <c r="E21" s="42"/>
      <c r="F21" s="43"/>
      <c r="G21" s="38">
        <f>G22-SUM(G14:G20)</f>
        <v>0</v>
      </c>
    </row>
    <row r="22" spans="1:7" ht="15.95" customHeight="1" thickBot="1" x14ac:dyDescent="0.25">
      <c r="A22" s="21" t="s">
        <v>30</v>
      </c>
      <c r="B22" s="22"/>
      <c r="C22" s="47">
        <f>C21+G22</f>
        <v>0</v>
      </c>
      <c r="D22" s="48" t="s">
        <v>31</v>
      </c>
      <c r="E22" s="49"/>
      <c r="F22" s="50"/>
      <c r="G22" s="38">
        <f>VRN</f>
        <v>0</v>
      </c>
    </row>
    <row r="23" spans="1:7" x14ac:dyDescent="0.2">
      <c r="A23" s="3" t="s">
        <v>32</v>
      </c>
      <c r="B23" s="5"/>
      <c r="C23" s="6" t="s">
        <v>33</v>
      </c>
      <c r="D23" s="5"/>
      <c r="E23" s="6" t="s">
        <v>34</v>
      </c>
      <c r="F23" s="5"/>
      <c r="G23" s="7"/>
    </row>
    <row r="24" spans="1:7" x14ac:dyDescent="0.2">
      <c r="A24" s="14"/>
      <c r="B24" s="16"/>
      <c r="C24" s="17" t="s">
        <v>35</v>
      </c>
      <c r="D24" s="16"/>
      <c r="E24" s="17" t="s">
        <v>35</v>
      </c>
      <c r="F24" s="16"/>
      <c r="G24" s="18"/>
    </row>
    <row r="25" spans="1:7" x14ac:dyDescent="0.2">
      <c r="A25" s="25" t="s">
        <v>36</v>
      </c>
      <c r="B25" s="51"/>
      <c r="C25" s="12" t="s">
        <v>36</v>
      </c>
      <c r="E25" s="12" t="s">
        <v>36</v>
      </c>
      <c r="G25" s="13"/>
    </row>
    <row r="26" spans="1:7" x14ac:dyDescent="0.2">
      <c r="A26" s="25"/>
      <c r="B26" s="52"/>
      <c r="C26" s="12" t="s">
        <v>37</v>
      </c>
      <c r="E26" s="12" t="s">
        <v>38</v>
      </c>
      <c r="G26" s="13"/>
    </row>
    <row r="27" spans="1:7" x14ac:dyDescent="0.2">
      <c r="A27" s="25"/>
      <c r="C27" s="12"/>
      <c r="E27" s="12"/>
      <c r="G27" s="13"/>
    </row>
    <row r="28" spans="1:7" ht="97.5" customHeight="1" x14ac:dyDescent="0.2">
      <c r="A28" s="25"/>
      <c r="C28" s="12"/>
      <c r="E28" s="12"/>
      <c r="G28" s="13"/>
    </row>
    <row r="29" spans="1:7" x14ac:dyDescent="0.2">
      <c r="A29" s="14" t="s">
        <v>39</v>
      </c>
      <c r="B29" s="16"/>
      <c r="C29" s="53">
        <v>0</v>
      </c>
      <c r="D29" s="16" t="s">
        <v>40</v>
      </c>
      <c r="E29" s="17"/>
      <c r="F29" s="54">
        <f>C22</f>
        <v>0</v>
      </c>
      <c r="G29" s="18"/>
    </row>
    <row r="30" spans="1:7" x14ac:dyDescent="0.2">
      <c r="A30" s="14" t="s">
        <v>39</v>
      </c>
      <c r="B30" s="16"/>
      <c r="C30" s="53">
        <v>0</v>
      </c>
      <c r="D30" s="16" t="s">
        <v>40</v>
      </c>
      <c r="E30" s="17"/>
      <c r="F30" s="54"/>
      <c r="G30" s="18"/>
    </row>
    <row r="31" spans="1:7" x14ac:dyDescent="0.2">
      <c r="A31" s="14" t="s">
        <v>41</v>
      </c>
      <c r="B31" s="16"/>
      <c r="C31" s="53">
        <v>0</v>
      </c>
      <c r="D31" s="16" t="s">
        <v>40</v>
      </c>
      <c r="E31" s="17"/>
      <c r="F31" s="55">
        <f>ROUND(PRODUCT(F30,C31/100),0)</f>
        <v>0</v>
      </c>
      <c r="G31" s="24"/>
    </row>
    <row r="32" spans="1:7" x14ac:dyDescent="0.2">
      <c r="A32" s="14" t="s">
        <v>39</v>
      </c>
      <c r="B32" s="16"/>
      <c r="C32" s="53">
        <v>0</v>
      </c>
      <c r="D32" s="16" t="s">
        <v>40</v>
      </c>
      <c r="E32" s="17"/>
      <c r="F32" s="54">
        <v>0</v>
      </c>
      <c r="G32" s="18"/>
    </row>
    <row r="33" spans="1:8" x14ac:dyDescent="0.2">
      <c r="A33" s="14" t="s">
        <v>41</v>
      </c>
      <c r="B33" s="16"/>
      <c r="C33" s="53">
        <v>0</v>
      </c>
      <c r="D33" s="16" t="s">
        <v>40</v>
      </c>
      <c r="E33" s="17"/>
      <c r="F33" s="55">
        <f>ROUND(PRODUCT(F32,C33/100),0)</f>
        <v>0</v>
      </c>
      <c r="G33" s="24"/>
    </row>
    <row r="34" spans="1:8" s="61" customFormat="1" ht="19.5" customHeight="1" thickBot="1" x14ac:dyDescent="0.3">
      <c r="A34" s="56" t="s">
        <v>42</v>
      </c>
      <c r="B34" s="57"/>
      <c r="C34" s="57"/>
      <c r="D34" s="57"/>
      <c r="E34" s="58"/>
      <c r="F34" s="59">
        <f>F29</f>
        <v>0</v>
      </c>
      <c r="G34" s="60"/>
    </row>
    <row r="36" spans="1:8" x14ac:dyDescent="0.2">
      <c r="A36" t="s">
        <v>43</v>
      </c>
      <c r="H36" t="s">
        <v>4</v>
      </c>
    </row>
    <row r="37" spans="1:8" ht="14.25" customHeight="1" x14ac:dyDescent="0.2">
      <c r="B37" s="164"/>
      <c r="C37" s="164"/>
      <c r="D37" s="164"/>
      <c r="E37" s="164"/>
      <c r="F37" s="164"/>
      <c r="G37" s="164"/>
      <c r="H37" t="s">
        <v>4</v>
      </c>
    </row>
    <row r="38" spans="1:8" ht="12.75" customHeight="1" x14ac:dyDescent="0.2">
      <c r="A38" s="62"/>
      <c r="B38" s="164"/>
      <c r="C38" s="164"/>
      <c r="D38" s="164"/>
      <c r="E38" s="164"/>
      <c r="F38" s="164"/>
      <c r="G38" s="164"/>
      <c r="H38" t="s">
        <v>4</v>
      </c>
    </row>
    <row r="39" spans="1:8" x14ac:dyDescent="0.2">
      <c r="A39" s="62"/>
      <c r="B39" s="164"/>
      <c r="C39" s="164"/>
      <c r="D39" s="164"/>
      <c r="E39" s="164"/>
      <c r="F39" s="164"/>
      <c r="G39" s="164"/>
      <c r="H39" t="s">
        <v>4</v>
      </c>
    </row>
    <row r="40" spans="1:8" x14ac:dyDescent="0.2">
      <c r="A40" s="62"/>
      <c r="B40" s="164"/>
      <c r="C40" s="164"/>
      <c r="D40" s="164"/>
      <c r="E40" s="164"/>
      <c r="F40" s="164"/>
      <c r="G40" s="164"/>
      <c r="H40" t="s">
        <v>4</v>
      </c>
    </row>
    <row r="41" spans="1:8" x14ac:dyDescent="0.2">
      <c r="A41" s="62"/>
      <c r="B41" s="164"/>
      <c r="C41" s="164"/>
      <c r="D41" s="164"/>
      <c r="E41" s="164"/>
      <c r="F41" s="164"/>
      <c r="G41" s="164"/>
      <c r="H41" t="s">
        <v>4</v>
      </c>
    </row>
    <row r="42" spans="1:8" x14ac:dyDescent="0.2">
      <c r="A42" s="62"/>
      <c r="B42" s="164"/>
      <c r="C42" s="164"/>
      <c r="D42" s="164"/>
      <c r="E42" s="164"/>
      <c r="F42" s="164"/>
      <c r="G42" s="164"/>
      <c r="H42" t="s">
        <v>4</v>
      </c>
    </row>
    <row r="43" spans="1:8" x14ac:dyDescent="0.2">
      <c r="A43" s="62"/>
      <c r="B43" s="164"/>
      <c r="C43" s="164"/>
      <c r="D43" s="164"/>
      <c r="E43" s="164"/>
      <c r="F43" s="164"/>
      <c r="G43" s="164"/>
      <c r="H43" t="s">
        <v>4</v>
      </c>
    </row>
    <row r="44" spans="1:8" x14ac:dyDescent="0.2">
      <c r="A44" s="62"/>
      <c r="B44" s="164"/>
      <c r="C44" s="164"/>
      <c r="D44" s="164"/>
      <c r="E44" s="164"/>
      <c r="F44" s="164"/>
      <c r="G44" s="164"/>
      <c r="H44" t="s">
        <v>4</v>
      </c>
    </row>
    <row r="45" spans="1:8" x14ac:dyDescent="0.2">
      <c r="A45" s="62"/>
      <c r="B45" s="164"/>
      <c r="C45" s="164"/>
      <c r="D45" s="164"/>
      <c r="E45" s="164"/>
      <c r="F45" s="164"/>
      <c r="G45" s="164"/>
      <c r="H45" t="s">
        <v>4</v>
      </c>
    </row>
    <row r="46" spans="1:8" x14ac:dyDescent="0.2">
      <c r="B46" s="158"/>
      <c r="C46" s="158"/>
      <c r="D46" s="158"/>
      <c r="E46" s="158"/>
      <c r="F46" s="158"/>
      <c r="G46" s="158"/>
    </row>
    <row r="47" spans="1:8" x14ac:dyDescent="0.2">
      <c r="B47" s="158"/>
      <c r="C47" s="158"/>
      <c r="D47" s="158"/>
      <c r="E47" s="158"/>
      <c r="F47" s="158"/>
      <c r="G47" s="158"/>
    </row>
    <row r="48" spans="1:8" x14ac:dyDescent="0.2">
      <c r="B48" s="158"/>
      <c r="C48" s="158"/>
      <c r="D48" s="158"/>
      <c r="E48" s="158"/>
      <c r="F48" s="158"/>
      <c r="G48" s="158"/>
    </row>
    <row r="49" spans="2:7" x14ac:dyDescent="0.2">
      <c r="B49" s="158"/>
      <c r="C49" s="158"/>
      <c r="D49" s="158"/>
      <c r="E49" s="158"/>
      <c r="F49" s="158"/>
      <c r="G49" s="158"/>
    </row>
    <row r="50" spans="2:7" x14ac:dyDescent="0.2">
      <c r="B50" s="158"/>
      <c r="C50" s="158"/>
      <c r="D50" s="158"/>
      <c r="E50" s="158"/>
      <c r="F50" s="158"/>
      <c r="G50" s="158"/>
    </row>
    <row r="51" spans="2:7" x14ac:dyDescent="0.2">
      <c r="B51" s="158"/>
      <c r="C51" s="158"/>
      <c r="D51" s="158"/>
      <c r="E51" s="158"/>
      <c r="F51" s="158"/>
      <c r="G51" s="158"/>
    </row>
    <row r="52" spans="2:7" x14ac:dyDescent="0.2">
      <c r="B52" s="158"/>
      <c r="C52" s="158"/>
      <c r="D52" s="158"/>
      <c r="E52" s="158"/>
      <c r="F52" s="158"/>
      <c r="G52" s="158"/>
    </row>
    <row r="53" spans="2:7" x14ac:dyDescent="0.2">
      <c r="B53" s="158"/>
      <c r="C53" s="158"/>
      <c r="D53" s="158"/>
      <c r="E53" s="158"/>
      <c r="F53" s="158"/>
      <c r="G53" s="158"/>
    </row>
    <row r="54" spans="2:7" x14ac:dyDescent="0.2">
      <c r="B54" s="158"/>
      <c r="C54" s="158"/>
      <c r="D54" s="158"/>
      <c r="E54" s="158"/>
      <c r="F54" s="158"/>
      <c r="G54" s="158"/>
    </row>
    <row r="55" spans="2:7" x14ac:dyDescent="0.2">
      <c r="B55" s="158"/>
      <c r="C55" s="158"/>
      <c r="D55" s="158"/>
      <c r="E55" s="158"/>
      <c r="F55" s="158"/>
      <c r="G55" s="158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IV85"/>
  <sheetViews>
    <sheetView workbookViewId="0">
      <selection activeCell="E22" sqref="E22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165" t="s">
        <v>5</v>
      </c>
      <c r="B1" s="166"/>
      <c r="C1" s="63" t="str">
        <f>CONCATENATE(cislostavby," ",nazevstavby)</f>
        <v xml:space="preserve"> Rekonstrukce bytu č.3</v>
      </c>
      <c r="D1" s="64"/>
      <c r="E1" s="65"/>
      <c r="F1" s="64"/>
      <c r="G1" s="64"/>
      <c r="H1" s="66"/>
      <c r="I1" s="67"/>
    </row>
    <row r="2" spans="1:9" ht="13.5" thickBot="1" x14ac:dyDescent="0.25">
      <c r="A2" s="167" t="s">
        <v>1</v>
      </c>
      <c r="B2" s="168"/>
      <c r="C2" s="68" t="str">
        <f>CONCATENATE(cisloobjektu," ",nazevobjektu)</f>
        <v xml:space="preserve"> Bytový dům Třebízského 22, Jihlava</v>
      </c>
      <c r="D2" s="69"/>
      <c r="E2" s="70"/>
      <c r="F2" s="69"/>
      <c r="G2" s="169"/>
      <c r="H2" s="169"/>
      <c r="I2" s="170"/>
    </row>
    <row r="3" spans="1:9" ht="13.5" thickTop="1" x14ac:dyDescent="0.2"/>
    <row r="4" spans="1:9" ht="19.5" customHeight="1" x14ac:dyDescent="0.25">
      <c r="A4" s="71" t="s">
        <v>44</v>
      </c>
      <c r="B4" s="1"/>
      <c r="C4" s="1"/>
      <c r="D4" s="1"/>
      <c r="E4" s="1"/>
      <c r="F4" s="1"/>
      <c r="G4" s="1"/>
      <c r="H4" s="1"/>
      <c r="I4" s="1"/>
    </row>
    <row r="5" spans="1:9" ht="13.5" thickBot="1" x14ac:dyDescent="0.25"/>
    <row r="6" spans="1:9" ht="13.5" thickBot="1" x14ac:dyDescent="0.25">
      <c r="A6" s="72"/>
      <c r="B6" s="73" t="s">
        <v>45</v>
      </c>
      <c r="C6" s="73"/>
      <c r="D6" s="74"/>
      <c r="E6" s="75" t="s">
        <v>46</v>
      </c>
      <c r="F6" s="76" t="s">
        <v>47</v>
      </c>
      <c r="G6" s="76" t="s">
        <v>48</v>
      </c>
      <c r="H6" s="76" t="s">
        <v>49</v>
      </c>
      <c r="I6" s="77" t="s">
        <v>27</v>
      </c>
    </row>
    <row r="7" spans="1:9" x14ac:dyDescent="0.2">
      <c r="A7" s="154" t="str">
        <f>Položky!B7</f>
        <v>2</v>
      </c>
      <c r="B7" s="78" t="str">
        <f>Položky!C7</f>
        <v>Základy,zvláštní zakládání</v>
      </c>
      <c r="D7" s="79"/>
      <c r="E7" s="155">
        <f>Položky!BC9</f>
        <v>0</v>
      </c>
      <c r="F7" s="156">
        <f>Položky!BD9</f>
        <v>0</v>
      </c>
      <c r="G7" s="156">
        <f>Položky!BE9</f>
        <v>0</v>
      </c>
      <c r="H7" s="156">
        <f>Položky!BF9</f>
        <v>0</v>
      </c>
      <c r="I7" s="157">
        <f>Položky!BG9</f>
        <v>0</v>
      </c>
    </row>
    <row r="8" spans="1:9" x14ac:dyDescent="0.2">
      <c r="A8" s="154" t="str">
        <f>Položky!B10</f>
        <v>3</v>
      </c>
      <c r="B8" s="78" t="str">
        <f>Položky!C10</f>
        <v>Svislé a kompletní konstrukce</v>
      </c>
      <c r="D8" s="79"/>
      <c r="E8" s="155">
        <f>Položky!BC15</f>
        <v>0</v>
      </c>
      <c r="F8" s="156">
        <f>Položky!BD15</f>
        <v>0</v>
      </c>
      <c r="G8" s="156">
        <f>Položky!BE15</f>
        <v>0</v>
      </c>
      <c r="H8" s="156">
        <f>Položky!BF15</f>
        <v>0</v>
      </c>
      <c r="I8" s="157">
        <f>Položky!BG15</f>
        <v>0</v>
      </c>
    </row>
    <row r="9" spans="1:9" x14ac:dyDescent="0.2">
      <c r="A9" s="154" t="str">
        <f>Položky!B16</f>
        <v>4</v>
      </c>
      <c r="B9" s="78" t="str">
        <f>Položky!C16</f>
        <v>Vodorovné konstrukce</v>
      </c>
      <c r="D9" s="79"/>
      <c r="E9" s="155">
        <f>Položky!BC20</f>
        <v>0</v>
      </c>
      <c r="F9" s="156">
        <f>Položky!BD20</f>
        <v>0</v>
      </c>
      <c r="G9" s="156">
        <f>Položky!BE20</f>
        <v>0</v>
      </c>
      <c r="H9" s="156">
        <f>Položky!BF20</f>
        <v>0</v>
      </c>
      <c r="I9" s="157">
        <f>Položky!BG20</f>
        <v>0</v>
      </c>
    </row>
    <row r="10" spans="1:9" x14ac:dyDescent="0.2">
      <c r="A10" s="154" t="str">
        <f>Položky!B21</f>
        <v>60</v>
      </c>
      <c r="B10" s="78" t="str">
        <f>Položky!C21</f>
        <v>Úpravy povrchů, omítky</v>
      </c>
      <c r="D10" s="79"/>
      <c r="E10" s="155">
        <f>Položky!BC26</f>
        <v>0</v>
      </c>
      <c r="F10" s="156">
        <f>Položky!BD26</f>
        <v>0</v>
      </c>
      <c r="G10" s="156">
        <f>Položky!BE26</f>
        <v>0</v>
      </c>
      <c r="H10" s="156">
        <f>Položky!BF26</f>
        <v>0</v>
      </c>
      <c r="I10" s="157">
        <f>Položky!BG26</f>
        <v>0</v>
      </c>
    </row>
    <row r="11" spans="1:9" x14ac:dyDescent="0.2">
      <c r="A11" s="154" t="str">
        <f>Položky!B27</f>
        <v>61</v>
      </c>
      <c r="B11" s="78" t="str">
        <f>Položky!C27</f>
        <v>Upravy povrchů vnitřní</v>
      </c>
      <c r="D11" s="79"/>
      <c r="E11" s="155">
        <f>Položky!BC30</f>
        <v>0</v>
      </c>
      <c r="F11" s="156">
        <f>Položky!BD30</f>
        <v>0</v>
      </c>
      <c r="G11" s="156">
        <f>Položky!BE30</f>
        <v>0</v>
      </c>
      <c r="H11" s="156">
        <f>Položky!BF30</f>
        <v>0</v>
      </c>
      <c r="I11" s="157">
        <f>Položky!BG30</f>
        <v>0</v>
      </c>
    </row>
    <row r="12" spans="1:9" x14ac:dyDescent="0.2">
      <c r="A12" s="154" t="str">
        <f>Položky!B31</f>
        <v>63</v>
      </c>
      <c r="B12" s="78" t="str">
        <f>Položky!C31</f>
        <v>Podlahy a podlahové konstrukce</v>
      </c>
      <c r="D12" s="79"/>
      <c r="E12" s="155">
        <f>Položky!BC35</f>
        <v>0</v>
      </c>
      <c r="F12" s="156">
        <f>Položky!BD35</f>
        <v>0</v>
      </c>
      <c r="G12" s="156">
        <f>Položky!BE35</f>
        <v>0</v>
      </c>
      <c r="H12" s="156">
        <f>Položky!BF35</f>
        <v>0</v>
      </c>
      <c r="I12" s="157">
        <f>Položky!BG35</f>
        <v>0</v>
      </c>
    </row>
    <row r="13" spans="1:9" x14ac:dyDescent="0.2">
      <c r="A13" s="154" t="str">
        <f>Položky!B36</f>
        <v>96</v>
      </c>
      <c r="B13" s="78" t="str">
        <f>Položky!C36</f>
        <v>Bourání konstrukcí</v>
      </c>
      <c r="D13" s="79"/>
      <c r="E13" s="155">
        <f>Položky!BC38</f>
        <v>0</v>
      </c>
      <c r="F13" s="156">
        <f>Položky!BD38</f>
        <v>0</v>
      </c>
      <c r="G13" s="156">
        <f>Položky!BE38</f>
        <v>0</v>
      </c>
      <c r="H13" s="156">
        <f>Položky!BF38</f>
        <v>0</v>
      </c>
      <c r="I13" s="157">
        <f>Položky!BG38</f>
        <v>0</v>
      </c>
    </row>
    <row r="14" spans="1:9" x14ac:dyDescent="0.2">
      <c r="A14" s="154" t="str">
        <f>Položky!B39</f>
        <v>97</v>
      </c>
      <c r="B14" s="78" t="str">
        <f>Položky!C39</f>
        <v>Prorážení otvorů</v>
      </c>
      <c r="D14" s="79"/>
      <c r="E14" s="155">
        <f>Položky!BC46</f>
        <v>0</v>
      </c>
      <c r="F14" s="156">
        <f>Položky!BD46</f>
        <v>0</v>
      </c>
      <c r="G14" s="156">
        <f>Položky!BE46</f>
        <v>0</v>
      </c>
      <c r="H14" s="156">
        <f>Položky!BF46</f>
        <v>0</v>
      </c>
      <c r="I14" s="157">
        <f>Položky!BG46</f>
        <v>0</v>
      </c>
    </row>
    <row r="15" spans="1:9" x14ac:dyDescent="0.2">
      <c r="A15" s="154" t="str">
        <f>Položky!B47</f>
        <v>99</v>
      </c>
      <c r="B15" s="78" t="str">
        <f>Položky!C47</f>
        <v>Staveništní přesun hmot</v>
      </c>
      <c r="D15" s="79"/>
      <c r="E15" s="155">
        <f>Položky!BC49</f>
        <v>0</v>
      </c>
      <c r="F15" s="156">
        <f>Položky!BD49</f>
        <v>0</v>
      </c>
      <c r="G15" s="156">
        <f>Položky!BE49</f>
        <v>0</v>
      </c>
      <c r="H15" s="156">
        <f>Položky!BF49</f>
        <v>0</v>
      </c>
      <c r="I15" s="157">
        <f>Položky!BG49</f>
        <v>0</v>
      </c>
    </row>
    <row r="16" spans="1:9" x14ac:dyDescent="0.2">
      <c r="A16" s="154" t="str">
        <f>Položky!B50</f>
        <v>711</v>
      </c>
      <c r="B16" s="78" t="str">
        <f>Položky!C50</f>
        <v>Izolace proti vodě</v>
      </c>
      <c r="D16" s="79"/>
      <c r="E16" s="155">
        <f>Položky!BC52</f>
        <v>0</v>
      </c>
      <c r="F16" s="156">
        <f>Položky!BD52</f>
        <v>0</v>
      </c>
      <c r="G16" s="156">
        <f>Položky!BE52</f>
        <v>0</v>
      </c>
      <c r="H16" s="156">
        <f>Položky!BF52</f>
        <v>0</v>
      </c>
      <c r="I16" s="157">
        <f>Položky!BG52</f>
        <v>0</v>
      </c>
    </row>
    <row r="17" spans="1:256" x14ac:dyDescent="0.2">
      <c r="A17" s="154" t="str">
        <f>Položky!B53</f>
        <v>725</v>
      </c>
      <c r="B17" s="78" t="str">
        <f>Položky!C53</f>
        <v>Zařizovací předměty</v>
      </c>
      <c r="D17" s="79"/>
      <c r="E17" s="155">
        <f>Položky!BC57</f>
        <v>0</v>
      </c>
      <c r="F17" s="156">
        <f>Položky!BD57</f>
        <v>0</v>
      </c>
      <c r="G17" s="156">
        <f>Položky!BE57</f>
        <v>0</v>
      </c>
      <c r="H17" s="156">
        <f>Položky!BF57</f>
        <v>0</v>
      </c>
      <c r="I17" s="157">
        <f>Položky!BG57</f>
        <v>0</v>
      </c>
    </row>
    <row r="18" spans="1:256" x14ac:dyDescent="0.2">
      <c r="A18" s="154" t="str">
        <f>Položky!B58</f>
        <v>764</v>
      </c>
      <c r="B18" s="78" t="str">
        <f>Položky!C58</f>
        <v>Konstrukce klempířské</v>
      </c>
      <c r="D18" s="79"/>
      <c r="E18" s="155">
        <f>Položky!BC60</f>
        <v>0</v>
      </c>
      <c r="F18" s="156">
        <f>Položky!BD60</f>
        <v>0</v>
      </c>
      <c r="G18" s="156">
        <f>Položky!BE60</f>
        <v>0</v>
      </c>
      <c r="H18" s="156">
        <f>Položky!BF60</f>
        <v>0</v>
      </c>
      <c r="I18" s="157">
        <f>Položky!BG60</f>
        <v>0</v>
      </c>
    </row>
    <row r="19" spans="1:256" x14ac:dyDescent="0.2">
      <c r="A19" s="154" t="str">
        <f>Položky!B61</f>
        <v>766</v>
      </c>
      <c r="B19" s="78" t="str">
        <f>Položky!C61</f>
        <v>Konstrukce truhlářské</v>
      </c>
      <c r="D19" s="79"/>
      <c r="E19" s="155">
        <f>Položky!BC65</f>
        <v>0</v>
      </c>
      <c r="F19" s="156">
        <f>Položky!BD65</f>
        <v>0</v>
      </c>
      <c r="G19" s="156">
        <f>Položky!BE65</f>
        <v>0</v>
      </c>
      <c r="H19" s="156">
        <f>Položky!BF65</f>
        <v>0</v>
      </c>
      <c r="I19" s="157">
        <f>Položky!BG65</f>
        <v>0</v>
      </c>
    </row>
    <row r="20" spans="1:256" x14ac:dyDescent="0.2">
      <c r="A20" s="154" t="str">
        <f>Položky!B66</f>
        <v>771</v>
      </c>
      <c r="B20" s="78" t="str">
        <f>Položky!C66</f>
        <v>Podlahy z dlaždic a obklady</v>
      </c>
      <c r="D20" s="79"/>
      <c r="E20" s="155">
        <f>Položky!BC72</f>
        <v>0</v>
      </c>
      <c r="F20" s="156">
        <f>Položky!BD72</f>
        <v>0</v>
      </c>
      <c r="G20" s="156">
        <f>Položky!BE72</f>
        <v>0</v>
      </c>
      <c r="H20" s="156">
        <f>Položky!BF72</f>
        <v>0</v>
      </c>
      <c r="I20" s="157">
        <f>Položky!BG72</f>
        <v>0</v>
      </c>
    </row>
    <row r="21" spans="1:256" x14ac:dyDescent="0.2">
      <c r="A21" s="154" t="str">
        <f>Položky!B73</f>
        <v>781</v>
      </c>
      <c r="B21" s="78" t="str">
        <f>Položky!C73</f>
        <v>Obklady keramické</v>
      </c>
      <c r="D21" s="79"/>
      <c r="E21" s="155">
        <f>Položky!BC76</f>
        <v>0</v>
      </c>
      <c r="F21" s="156">
        <f>Položky!BD76</f>
        <v>0</v>
      </c>
      <c r="G21" s="156">
        <f>Položky!BE76</f>
        <v>0</v>
      </c>
      <c r="H21" s="156">
        <f>Položky!BF76</f>
        <v>0</v>
      </c>
      <c r="I21" s="157">
        <f>Položky!BG76</f>
        <v>0</v>
      </c>
    </row>
    <row r="22" spans="1:256" x14ac:dyDescent="0.2">
      <c r="A22" s="154" t="str">
        <f>Položky!B77</f>
        <v>784</v>
      </c>
      <c r="B22" s="78" t="str">
        <f>Položky!C77</f>
        <v>Malby</v>
      </c>
      <c r="D22" s="79"/>
      <c r="E22" s="155">
        <f>Položky!BC81</f>
        <v>0</v>
      </c>
      <c r="F22" s="156">
        <f>Položky!BD81</f>
        <v>0</v>
      </c>
      <c r="G22" s="156">
        <f>Položky!BE81</f>
        <v>0</v>
      </c>
      <c r="H22" s="156">
        <f>Položky!BF81</f>
        <v>0</v>
      </c>
      <c r="I22" s="157">
        <f>Položky!BG81</f>
        <v>0</v>
      </c>
    </row>
    <row r="23" spans="1:256" x14ac:dyDescent="0.2">
      <c r="A23" s="154" t="str">
        <f>Položky!B82</f>
        <v>M21</v>
      </c>
      <c r="B23" s="78" t="str">
        <f>Položky!C82</f>
        <v>Elektromontáže</v>
      </c>
      <c r="D23" s="79"/>
      <c r="E23" s="155">
        <f>Položky!BC84</f>
        <v>0</v>
      </c>
      <c r="F23" s="156">
        <f>Položky!BD84</f>
        <v>0</v>
      </c>
      <c r="G23" s="156">
        <f>Položky!BE84</f>
        <v>0</v>
      </c>
      <c r="H23" s="156">
        <f>Položky!BF84</f>
        <v>0</v>
      </c>
      <c r="I23" s="157">
        <f>Položky!BG84</f>
        <v>0</v>
      </c>
    </row>
    <row r="24" spans="1:256" x14ac:dyDescent="0.2">
      <c r="A24" s="154" t="str">
        <f>Položky!B85</f>
        <v>A23</v>
      </c>
      <c r="B24" s="78" t="str">
        <f>Položky!C85</f>
        <v>Vzduchotechnika</v>
      </c>
      <c r="D24" s="79"/>
      <c r="E24" s="155">
        <f>Položky!BC87</f>
        <v>0</v>
      </c>
      <c r="F24" s="156">
        <f>Položky!BD87</f>
        <v>0</v>
      </c>
      <c r="G24" s="156">
        <f>Položky!BE87</f>
        <v>0</v>
      </c>
      <c r="H24" s="156">
        <f>Položky!BF87</f>
        <v>0</v>
      </c>
      <c r="I24" s="157">
        <f>Položky!BG87</f>
        <v>0</v>
      </c>
    </row>
    <row r="25" spans="1:256" x14ac:dyDescent="0.2">
      <c r="A25" s="154" t="str">
        <f>Položky!B88</f>
        <v>A24</v>
      </c>
      <c r="B25" s="78" t="str">
        <f>Položky!C88</f>
        <v>ZTI-voda a odpady</v>
      </c>
      <c r="D25" s="79"/>
      <c r="E25" s="155">
        <f>Položky!BC90</f>
        <v>0</v>
      </c>
      <c r="F25" s="156">
        <f>Položky!BD90</f>
        <v>0</v>
      </c>
      <c r="G25" s="156">
        <f>Položky!BE90</f>
        <v>0</v>
      </c>
      <c r="H25" s="156">
        <f>Položky!BF90</f>
        <v>0</v>
      </c>
      <c r="I25" s="157">
        <f>Položky!BG90</f>
        <v>0</v>
      </c>
    </row>
    <row r="26" spans="1:256" x14ac:dyDescent="0.2">
      <c r="A26" s="154" t="str">
        <f>Položky!B91</f>
        <v>A25</v>
      </c>
      <c r="B26" s="78" t="str">
        <f>Položky!C91</f>
        <v>Topení</v>
      </c>
      <c r="D26" s="79"/>
      <c r="E26" s="155">
        <f>Položky!BC93</f>
        <v>0</v>
      </c>
      <c r="F26" s="156">
        <f>Položky!BD93</f>
        <v>0</v>
      </c>
      <c r="G26" s="156">
        <f>Položky!BE93</f>
        <v>0</v>
      </c>
      <c r="H26" s="156">
        <f>Položky!BF93</f>
        <v>0</v>
      </c>
      <c r="I26" s="157">
        <f>Položky!BG93</f>
        <v>0</v>
      </c>
    </row>
    <row r="27" spans="1:256" ht="13.5" thickBot="1" x14ac:dyDescent="0.25">
      <c r="A27" s="154" t="str">
        <f>Položky!B94</f>
        <v>VRN</v>
      </c>
      <c r="B27" s="78" t="str">
        <f>Položky!C94</f>
        <v>Zařízení staveniště</v>
      </c>
      <c r="D27" s="79"/>
      <c r="E27" s="155">
        <f>Položky!BC101</f>
        <v>0</v>
      </c>
      <c r="F27" s="156">
        <f>Položky!BD101</f>
        <v>0</v>
      </c>
      <c r="G27" s="156">
        <f>Položky!BE101</f>
        <v>0</v>
      </c>
      <c r="H27" s="156">
        <f>Položky!BF101</f>
        <v>0</v>
      </c>
      <c r="I27" s="157">
        <f>Položky!BG101</f>
        <v>0</v>
      </c>
    </row>
    <row r="28" spans="1:256" ht="13.5" thickBot="1" x14ac:dyDescent="0.25">
      <c r="A28" s="80"/>
      <c r="B28" s="73" t="s">
        <v>50</v>
      </c>
      <c r="C28" s="73"/>
      <c r="D28" s="81"/>
      <c r="E28" s="82">
        <f>SUM(E7:E27)</f>
        <v>0</v>
      </c>
      <c r="F28" s="83">
        <f>SUM(F7:F27)</f>
        <v>0</v>
      </c>
      <c r="G28" s="83">
        <f>SUM(G7:G27)</f>
        <v>0</v>
      </c>
      <c r="H28" s="83">
        <f>SUM(H7:H27)</f>
        <v>0</v>
      </c>
      <c r="I28" s="84">
        <f>SUM(I7:I27)</f>
        <v>0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  <c r="IV28" s="85"/>
    </row>
    <row r="30" spans="1:256" ht="18" x14ac:dyDescent="0.25">
      <c r="A30" s="1" t="s">
        <v>51</v>
      </c>
      <c r="B30" s="1"/>
      <c r="C30" s="1"/>
      <c r="D30" s="1"/>
      <c r="E30" s="1"/>
      <c r="F30" s="1"/>
      <c r="G30" s="86"/>
      <c r="H30" s="1"/>
      <c r="I30" s="1"/>
      <c r="BA30" s="26"/>
      <c r="BB30" s="26"/>
      <c r="BC30" s="26"/>
      <c r="BD30" s="26"/>
      <c r="BE30" s="26"/>
    </row>
    <row r="31" spans="1:256" ht="13.5" thickBot="1" x14ac:dyDescent="0.25"/>
    <row r="32" spans="1:256" x14ac:dyDescent="0.2">
      <c r="A32" s="87" t="s">
        <v>52</v>
      </c>
      <c r="B32" s="88"/>
      <c r="C32" s="88"/>
      <c r="D32" s="89"/>
      <c r="E32" s="90" t="s">
        <v>53</v>
      </c>
      <c r="F32" s="91" t="s">
        <v>54</v>
      </c>
      <c r="G32" s="92" t="s">
        <v>55</v>
      </c>
      <c r="H32" s="93"/>
      <c r="I32" s="94" t="s">
        <v>53</v>
      </c>
    </row>
    <row r="33" spans="1:53" x14ac:dyDescent="0.2">
      <c r="A33" s="95" t="s">
        <v>214</v>
      </c>
      <c r="B33" s="96"/>
      <c r="C33" s="96"/>
      <c r="D33" s="97"/>
      <c r="E33" s="98"/>
      <c r="F33" s="99">
        <v>5</v>
      </c>
      <c r="G33" s="100">
        <v>0</v>
      </c>
      <c r="H33" s="101"/>
      <c r="I33" s="102">
        <f>E33+F33*G33/100</f>
        <v>0</v>
      </c>
      <c r="BA33">
        <v>8</v>
      </c>
    </row>
    <row r="34" spans="1:53" ht="13.5" thickBot="1" x14ac:dyDescent="0.25">
      <c r="A34" s="48"/>
      <c r="B34" s="103" t="s">
        <v>56</v>
      </c>
      <c r="C34" s="104"/>
      <c r="D34" s="105"/>
      <c r="E34" s="106"/>
      <c r="F34" s="107"/>
      <c r="G34" s="107"/>
      <c r="H34" s="171">
        <f>I33</f>
        <v>0</v>
      </c>
      <c r="I34" s="172"/>
    </row>
    <row r="36" spans="1:53" x14ac:dyDescent="0.2">
      <c r="B36" s="85"/>
      <c r="F36" s="108"/>
      <c r="G36" s="109"/>
      <c r="H36" s="109"/>
      <c r="I36" s="110"/>
    </row>
    <row r="37" spans="1:53" x14ac:dyDescent="0.2">
      <c r="F37" s="108"/>
      <c r="G37" s="109"/>
      <c r="H37" s="109"/>
      <c r="I37" s="110"/>
    </row>
    <row r="38" spans="1:53" x14ac:dyDescent="0.2">
      <c r="F38" s="108"/>
      <c r="G38" s="109"/>
      <c r="H38" s="109"/>
      <c r="I38" s="110"/>
    </row>
    <row r="39" spans="1:53" x14ac:dyDescent="0.2">
      <c r="F39" s="108"/>
      <c r="G39" s="109"/>
      <c r="H39" s="109"/>
      <c r="I39" s="110"/>
    </row>
    <row r="40" spans="1:53" x14ac:dyDescent="0.2">
      <c r="F40" s="108"/>
      <c r="G40" s="109"/>
      <c r="H40" s="109"/>
      <c r="I40" s="110"/>
    </row>
    <row r="41" spans="1:53" x14ac:dyDescent="0.2">
      <c r="F41" s="108"/>
      <c r="G41" s="109"/>
      <c r="H41" s="109"/>
      <c r="I41" s="110"/>
    </row>
    <row r="42" spans="1:53" x14ac:dyDescent="0.2">
      <c r="F42" s="108"/>
      <c r="G42" s="109"/>
      <c r="H42" s="109"/>
      <c r="I42" s="110"/>
    </row>
    <row r="43" spans="1:53" x14ac:dyDescent="0.2">
      <c r="F43" s="108"/>
      <c r="G43" s="109"/>
      <c r="H43" s="109"/>
      <c r="I43" s="110"/>
    </row>
    <row r="44" spans="1:53" x14ac:dyDescent="0.2">
      <c r="F44" s="108"/>
      <c r="G44" s="109"/>
      <c r="H44" s="109"/>
      <c r="I44" s="110"/>
    </row>
    <row r="45" spans="1:53" x14ac:dyDescent="0.2">
      <c r="F45" s="108"/>
      <c r="G45" s="109"/>
      <c r="H45" s="109"/>
      <c r="I45" s="110"/>
    </row>
    <row r="46" spans="1:53" x14ac:dyDescent="0.2">
      <c r="F46" s="108"/>
      <c r="G46" s="109"/>
      <c r="H46" s="109"/>
      <c r="I46" s="110"/>
    </row>
    <row r="47" spans="1:53" x14ac:dyDescent="0.2">
      <c r="F47" s="108"/>
      <c r="G47" s="109"/>
      <c r="H47" s="109"/>
      <c r="I47" s="110"/>
    </row>
    <row r="48" spans="1:53" x14ac:dyDescent="0.2">
      <c r="F48" s="108"/>
      <c r="G48" s="109"/>
      <c r="H48" s="109"/>
      <c r="I48" s="110"/>
    </row>
    <row r="49" spans="6:9" x14ac:dyDescent="0.2">
      <c r="F49" s="108"/>
      <c r="G49" s="109"/>
      <c r="H49" s="109"/>
      <c r="I49" s="110"/>
    </row>
    <row r="50" spans="6:9" x14ac:dyDescent="0.2">
      <c r="F50" s="108"/>
      <c r="G50" s="109"/>
      <c r="H50" s="109"/>
      <c r="I50" s="110"/>
    </row>
    <row r="51" spans="6:9" x14ac:dyDescent="0.2">
      <c r="F51" s="108"/>
      <c r="G51" s="109"/>
      <c r="H51" s="109"/>
      <c r="I51" s="110"/>
    </row>
    <row r="52" spans="6:9" x14ac:dyDescent="0.2">
      <c r="F52" s="108"/>
      <c r="G52" s="109"/>
      <c r="H52" s="109"/>
      <c r="I52" s="110"/>
    </row>
    <row r="53" spans="6:9" x14ac:dyDescent="0.2">
      <c r="F53" s="108"/>
      <c r="G53" s="109"/>
      <c r="H53" s="109"/>
      <c r="I53" s="110"/>
    </row>
    <row r="54" spans="6:9" x14ac:dyDescent="0.2">
      <c r="F54" s="108"/>
      <c r="G54" s="109"/>
      <c r="H54" s="109"/>
      <c r="I54" s="110"/>
    </row>
    <row r="55" spans="6:9" x14ac:dyDescent="0.2">
      <c r="F55" s="108"/>
      <c r="G55" s="109"/>
      <c r="H55" s="109"/>
      <c r="I55" s="110"/>
    </row>
    <row r="56" spans="6:9" x14ac:dyDescent="0.2">
      <c r="F56" s="108"/>
      <c r="G56" s="109"/>
      <c r="H56" s="109"/>
      <c r="I56" s="110"/>
    </row>
    <row r="57" spans="6:9" x14ac:dyDescent="0.2">
      <c r="F57" s="108"/>
      <c r="G57" s="109"/>
      <c r="H57" s="109"/>
      <c r="I57" s="110"/>
    </row>
    <row r="58" spans="6:9" x14ac:dyDescent="0.2">
      <c r="F58" s="108"/>
      <c r="G58" s="109"/>
      <c r="H58" s="109"/>
      <c r="I58" s="110"/>
    </row>
    <row r="59" spans="6:9" x14ac:dyDescent="0.2">
      <c r="F59" s="108"/>
      <c r="G59" s="109"/>
      <c r="H59" s="109"/>
      <c r="I59" s="110"/>
    </row>
    <row r="60" spans="6:9" x14ac:dyDescent="0.2">
      <c r="F60" s="108"/>
      <c r="G60" s="109"/>
      <c r="H60" s="109"/>
      <c r="I60" s="110"/>
    </row>
    <row r="61" spans="6:9" x14ac:dyDescent="0.2">
      <c r="F61" s="108"/>
      <c r="G61" s="109"/>
      <c r="H61" s="109"/>
      <c r="I61" s="110"/>
    </row>
    <row r="62" spans="6:9" x14ac:dyDescent="0.2">
      <c r="F62" s="108"/>
      <c r="G62" s="109"/>
      <c r="H62" s="109"/>
      <c r="I62" s="110"/>
    </row>
    <row r="63" spans="6:9" x14ac:dyDescent="0.2">
      <c r="F63" s="108"/>
      <c r="G63" s="109"/>
      <c r="H63" s="109"/>
      <c r="I63" s="110"/>
    </row>
    <row r="64" spans="6:9" x14ac:dyDescent="0.2">
      <c r="F64" s="108"/>
      <c r="G64" s="109"/>
      <c r="H64" s="109"/>
      <c r="I64" s="110"/>
    </row>
    <row r="65" spans="6:9" x14ac:dyDescent="0.2">
      <c r="F65" s="108"/>
      <c r="G65" s="109"/>
      <c r="H65" s="109"/>
      <c r="I65" s="110"/>
    </row>
    <row r="66" spans="6:9" x14ac:dyDescent="0.2">
      <c r="F66" s="108"/>
      <c r="G66" s="109"/>
      <c r="H66" s="109"/>
      <c r="I66" s="110"/>
    </row>
    <row r="67" spans="6:9" x14ac:dyDescent="0.2">
      <c r="F67" s="108"/>
      <c r="G67" s="109"/>
      <c r="H67" s="109"/>
      <c r="I67" s="110"/>
    </row>
    <row r="68" spans="6:9" x14ac:dyDescent="0.2">
      <c r="F68" s="108"/>
      <c r="G68" s="109"/>
      <c r="H68" s="109"/>
      <c r="I68" s="110"/>
    </row>
    <row r="69" spans="6:9" x14ac:dyDescent="0.2">
      <c r="F69" s="108"/>
      <c r="G69" s="109"/>
      <c r="H69" s="109"/>
      <c r="I69" s="110"/>
    </row>
    <row r="70" spans="6:9" x14ac:dyDescent="0.2">
      <c r="F70" s="108"/>
      <c r="G70" s="109"/>
      <c r="H70" s="109"/>
      <c r="I70" s="110"/>
    </row>
    <row r="71" spans="6:9" x14ac:dyDescent="0.2">
      <c r="F71" s="108"/>
      <c r="G71" s="109"/>
      <c r="H71" s="109"/>
      <c r="I71" s="110"/>
    </row>
    <row r="72" spans="6:9" x14ac:dyDescent="0.2">
      <c r="F72" s="108"/>
      <c r="G72" s="109"/>
      <c r="H72" s="109"/>
      <c r="I72" s="110"/>
    </row>
    <row r="73" spans="6:9" x14ac:dyDescent="0.2">
      <c r="F73" s="108"/>
      <c r="G73" s="109"/>
      <c r="H73" s="109"/>
      <c r="I73" s="110"/>
    </row>
    <row r="74" spans="6:9" x14ac:dyDescent="0.2">
      <c r="F74" s="108"/>
      <c r="G74" s="109"/>
      <c r="H74" s="109"/>
      <c r="I74" s="110"/>
    </row>
    <row r="75" spans="6:9" x14ac:dyDescent="0.2">
      <c r="F75" s="108"/>
      <c r="G75" s="109"/>
      <c r="H75" s="109"/>
      <c r="I75" s="110"/>
    </row>
    <row r="76" spans="6:9" x14ac:dyDescent="0.2">
      <c r="F76" s="108"/>
      <c r="G76" s="109"/>
      <c r="H76" s="109"/>
      <c r="I76" s="110"/>
    </row>
    <row r="77" spans="6:9" x14ac:dyDescent="0.2">
      <c r="F77" s="108"/>
      <c r="G77" s="109"/>
      <c r="H77" s="109"/>
      <c r="I77" s="110"/>
    </row>
    <row r="78" spans="6:9" x14ac:dyDescent="0.2">
      <c r="F78" s="108"/>
      <c r="G78" s="109"/>
      <c r="H78" s="109"/>
      <c r="I78" s="110"/>
    </row>
    <row r="79" spans="6:9" x14ac:dyDescent="0.2">
      <c r="F79" s="108"/>
      <c r="G79" s="109"/>
      <c r="H79" s="109"/>
      <c r="I79" s="110"/>
    </row>
    <row r="80" spans="6:9" x14ac:dyDescent="0.2">
      <c r="F80" s="108"/>
      <c r="G80" s="109"/>
      <c r="H80" s="109"/>
      <c r="I80" s="110"/>
    </row>
    <row r="81" spans="6:9" x14ac:dyDescent="0.2">
      <c r="F81" s="108"/>
      <c r="G81" s="109"/>
      <c r="H81" s="109"/>
      <c r="I81" s="110"/>
    </row>
    <row r="82" spans="6:9" x14ac:dyDescent="0.2">
      <c r="F82" s="108"/>
      <c r="G82" s="109"/>
      <c r="H82" s="109"/>
      <c r="I82" s="110"/>
    </row>
    <row r="83" spans="6:9" x14ac:dyDescent="0.2">
      <c r="F83" s="108"/>
      <c r="G83" s="109"/>
      <c r="H83" s="109"/>
      <c r="I83" s="110"/>
    </row>
    <row r="84" spans="6:9" x14ac:dyDescent="0.2">
      <c r="F84" s="108"/>
      <c r="G84" s="109"/>
      <c r="H84" s="109"/>
      <c r="I84" s="110"/>
    </row>
    <row r="85" spans="6:9" x14ac:dyDescent="0.2">
      <c r="F85" s="108"/>
      <c r="G85" s="109"/>
      <c r="H85" s="109"/>
      <c r="I85" s="110"/>
    </row>
  </sheetData>
  <mergeCells count="4">
    <mergeCell ref="A1:B1"/>
    <mergeCell ref="A2:B2"/>
    <mergeCell ref="G2:I2"/>
    <mergeCell ref="H34:I34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G156"/>
  <sheetViews>
    <sheetView showGridLines="0" showZeros="0" tabSelected="1" zoomScale="80" zoomScaleNormal="100" workbookViewId="0">
      <selection activeCell="G19" sqref="G19"/>
    </sheetView>
  </sheetViews>
  <sheetFormatPr defaultColWidth="9.140625" defaultRowHeight="12.75" x14ac:dyDescent="0.2"/>
  <cols>
    <col min="1" max="1" width="4.42578125" style="111" customWidth="1"/>
    <col min="2" max="2" width="14.140625" style="111" customWidth="1"/>
    <col min="3" max="3" width="47.5703125" style="111" customWidth="1"/>
    <col min="4" max="4" width="5.5703125" style="111" customWidth="1"/>
    <col min="5" max="5" width="10" style="119" customWidth="1"/>
    <col min="6" max="6" width="11.28515625" style="111" customWidth="1"/>
    <col min="7" max="7" width="16.140625" style="111" customWidth="1"/>
    <col min="8" max="8" width="13.140625" style="111" customWidth="1"/>
    <col min="9" max="9" width="14.5703125" style="111" customWidth="1"/>
    <col min="10" max="10" width="13.140625" style="111" customWidth="1"/>
    <col min="11" max="11" width="13.5703125" style="111" customWidth="1"/>
    <col min="12" max="24" width="9.140625" style="111"/>
    <col min="25" max="68" width="0" style="111" hidden="1" customWidth="1"/>
    <col min="69" max="256" width="9.140625" style="111"/>
    <col min="257" max="257" width="4.42578125" style="111" customWidth="1"/>
    <col min="258" max="258" width="14.140625" style="111" customWidth="1"/>
    <col min="259" max="259" width="47.5703125" style="111" customWidth="1"/>
    <col min="260" max="260" width="5.5703125" style="111" customWidth="1"/>
    <col min="261" max="261" width="10" style="111" customWidth="1"/>
    <col min="262" max="262" width="11.28515625" style="111" customWidth="1"/>
    <col min="263" max="263" width="16.140625" style="111" customWidth="1"/>
    <col min="264" max="264" width="13.140625" style="111" customWidth="1"/>
    <col min="265" max="265" width="14.5703125" style="111" customWidth="1"/>
    <col min="266" max="266" width="13.140625" style="111" customWidth="1"/>
    <col min="267" max="267" width="13.5703125" style="111" customWidth="1"/>
    <col min="268" max="512" width="9.140625" style="111"/>
    <col min="513" max="513" width="4.42578125" style="111" customWidth="1"/>
    <col min="514" max="514" width="14.140625" style="111" customWidth="1"/>
    <col min="515" max="515" width="47.5703125" style="111" customWidth="1"/>
    <col min="516" max="516" width="5.5703125" style="111" customWidth="1"/>
    <col min="517" max="517" width="10" style="111" customWidth="1"/>
    <col min="518" max="518" width="11.28515625" style="111" customWidth="1"/>
    <col min="519" max="519" width="16.140625" style="111" customWidth="1"/>
    <col min="520" max="520" width="13.140625" style="111" customWidth="1"/>
    <col min="521" max="521" width="14.5703125" style="111" customWidth="1"/>
    <col min="522" max="522" width="13.140625" style="111" customWidth="1"/>
    <col min="523" max="523" width="13.5703125" style="111" customWidth="1"/>
    <col min="524" max="768" width="9.140625" style="111"/>
    <col min="769" max="769" width="4.42578125" style="111" customWidth="1"/>
    <col min="770" max="770" width="14.140625" style="111" customWidth="1"/>
    <col min="771" max="771" width="47.5703125" style="111" customWidth="1"/>
    <col min="772" max="772" width="5.5703125" style="111" customWidth="1"/>
    <col min="773" max="773" width="10" style="111" customWidth="1"/>
    <col min="774" max="774" width="11.28515625" style="111" customWidth="1"/>
    <col min="775" max="775" width="16.140625" style="111" customWidth="1"/>
    <col min="776" max="776" width="13.140625" style="111" customWidth="1"/>
    <col min="777" max="777" width="14.5703125" style="111" customWidth="1"/>
    <col min="778" max="778" width="13.140625" style="111" customWidth="1"/>
    <col min="779" max="779" width="13.5703125" style="111" customWidth="1"/>
    <col min="780" max="1024" width="9.140625" style="111"/>
    <col min="1025" max="1025" width="4.42578125" style="111" customWidth="1"/>
    <col min="1026" max="1026" width="14.140625" style="111" customWidth="1"/>
    <col min="1027" max="1027" width="47.5703125" style="111" customWidth="1"/>
    <col min="1028" max="1028" width="5.5703125" style="111" customWidth="1"/>
    <col min="1029" max="1029" width="10" style="111" customWidth="1"/>
    <col min="1030" max="1030" width="11.28515625" style="111" customWidth="1"/>
    <col min="1031" max="1031" width="16.140625" style="111" customWidth="1"/>
    <col min="1032" max="1032" width="13.140625" style="111" customWidth="1"/>
    <col min="1033" max="1033" width="14.5703125" style="111" customWidth="1"/>
    <col min="1034" max="1034" width="13.140625" style="111" customWidth="1"/>
    <col min="1035" max="1035" width="13.5703125" style="111" customWidth="1"/>
    <col min="1036" max="1280" width="9.140625" style="111"/>
    <col min="1281" max="1281" width="4.42578125" style="111" customWidth="1"/>
    <col min="1282" max="1282" width="14.140625" style="111" customWidth="1"/>
    <col min="1283" max="1283" width="47.5703125" style="111" customWidth="1"/>
    <col min="1284" max="1284" width="5.5703125" style="111" customWidth="1"/>
    <col min="1285" max="1285" width="10" style="111" customWidth="1"/>
    <col min="1286" max="1286" width="11.28515625" style="111" customWidth="1"/>
    <col min="1287" max="1287" width="16.140625" style="111" customWidth="1"/>
    <col min="1288" max="1288" width="13.140625" style="111" customWidth="1"/>
    <col min="1289" max="1289" width="14.5703125" style="111" customWidth="1"/>
    <col min="1290" max="1290" width="13.140625" style="111" customWidth="1"/>
    <col min="1291" max="1291" width="13.5703125" style="111" customWidth="1"/>
    <col min="1292" max="1536" width="9.140625" style="111"/>
    <col min="1537" max="1537" width="4.42578125" style="111" customWidth="1"/>
    <col min="1538" max="1538" width="14.140625" style="111" customWidth="1"/>
    <col min="1539" max="1539" width="47.5703125" style="111" customWidth="1"/>
    <col min="1540" max="1540" width="5.5703125" style="111" customWidth="1"/>
    <col min="1541" max="1541" width="10" style="111" customWidth="1"/>
    <col min="1542" max="1542" width="11.28515625" style="111" customWidth="1"/>
    <col min="1543" max="1543" width="16.140625" style="111" customWidth="1"/>
    <col min="1544" max="1544" width="13.140625" style="111" customWidth="1"/>
    <col min="1545" max="1545" width="14.5703125" style="111" customWidth="1"/>
    <col min="1546" max="1546" width="13.140625" style="111" customWidth="1"/>
    <col min="1547" max="1547" width="13.5703125" style="111" customWidth="1"/>
    <col min="1548" max="1792" width="9.140625" style="111"/>
    <col min="1793" max="1793" width="4.42578125" style="111" customWidth="1"/>
    <col min="1794" max="1794" width="14.140625" style="111" customWidth="1"/>
    <col min="1795" max="1795" width="47.5703125" style="111" customWidth="1"/>
    <col min="1796" max="1796" width="5.5703125" style="111" customWidth="1"/>
    <col min="1797" max="1797" width="10" style="111" customWidth="1"/>
    <col min="1798" max="1798" width="11.28515625" style="111" customWidth="1"/>
    <col min="1799" max="1799" width="16.140625" style="111" customWidth="1"/>
    <col min="1800" max="1800" width="13.140625" style="111" customWidth="1"/>
    <col min="1801" max="1801" width="14.5703125" style="111" customWidth="1"/>
    <col min="1802" max="1802" width="13.140625" style="111" customWidth="1"/>
    <col min="1803" max="1803" width="13.5703125" style="111" customWidth="1"/>
    <col min="1804" max="2048" width="9.140625" style="111"/>
    <col min="2049" max="2049" width="4.42578125" style="111" customWidth="1"/>
    <col min="2050" max="2050" width="14.140625" style="111" customWidth="1"/>
    <col min="2051" max="2051" width="47.5703125" style="111" customWidth="1"/>
    <col min="2052" max="2052" width="5.5703125" style="111" customWidth="1"/>
    <col min="2053" max="2053" width="10" style="111" customWidth="1"/>
    <col min="2054" max="2054" width="11.28515625" style="111" customWidth="1"/>
    <col min="2055" max="2055" width="16.140625" style="111" customWidth="1"/>
    <col min="2056" max="2056" width="13.140625" style="111" customWidth="1"/>
    <col min="2057" max="2057" width="14.5703125" style="111" customWidth="1"/>
    <col min="2058" max="2058" width="13.140625" style="111" customWidth="1"/>
    <col min="2059" max="2059" width="13.5703125" style="111" customWidth="1"/>
    <col min="2060" max="2304" width="9.140625" style="111"/>
    <col min="2305" max="2305" width="4.42578125" style="111" customWidth="1"/>
    <col min="2306" max="2306" width="14.140625" style="111" customWidth="1"/>
    <col min="2307" max="2307" width="47.5703125" style="111" customWidth="1"/>
    <col min="2308" max="2308" width="5.5703125" style="111" customWidth="1"/>
    <col min="2309" max="2309" width="10" style="111" customWidth="1"/>
    <col min="2310" max="2310" width="11.28515625" style="111" customWidth="1"/>
    <col min="2311" max="2311" width="16.140625" style="111" customWidth="1"/>
    <col min="2312" max="2312" width="13.140625" style="111" customWidth="1"/>
    <col min="2313" max="2313" width="14.5703125" style="111" customWidth="1"/>
    <col min="2314" max="2314" width="13.140625" style="111" customWidth="1"/>
    <col min="2315" max="2315" width="13.5703125" style="111" customWidth="1"/>
    <col min="2316" max="2560" width="9.140625" style="111"/>
    <col min="2561" max="2561" width="4.42578125" style="111" customWidth="1"/>
    <col min="2562" max="2562" width="14.140625" style="111" customWidth="1"/>
    <col min="2563" max="2563" width="47.5703125" style="111" customWidth="1"/>
    <col min="2564" max="2564" width="5.5703125" style="111" customWidth="1"/>
    <col min="2565" max="2565" width="10" style="111" customWidth="1"/>
    <col min="2566" max="2566" width="11.28515625" style="111" customWidth="1"/>
    <col min="2567" max="2567" width="16.140625" style="111" customWidth="1"/>
    <col min="2568" max="2568" width="13.140625" style="111" customWidth="1"/>
    <col min="2569" max="2569" width="14.5703125" style="111" customWidth="1"/>
    <col min="2570" max="2570" width="13.140625" style="111" customWidth="1"/>
    <col min="2571" max="2571" width="13.5703125" style="111" customWidth="1"/>
    <col min="2572" max="2816" width="9.140625" style="111"/>
    <col min="2817" max="2817" width="4.42578125" style="111" customWidth="1"/>
    <col min="2818" max="2818" width="14.140625" style="111" customWidth="1"/>
    <col min="2819" max="2819" width="47.5703125" style="111" customWidth="1"/>
    <col min="2820" max="2820" width="5.5703125" style="111" customWidth="1"/>
    <col min="2821" max="2821" width="10" style="111" customWidth="1"/>
    <col min="2822" max="2822" width="11.28515625" style="111" customWidth="1"/>
    <col min="2823" max="2823" width="16.140625" style="111" customWidth="1"/>
    <col min="2824" max="2824" width="13.140625" style="111" customWidth="1"/>
    <col min="2825" max="2825" width="14.5703125" style="111" customWidth="1"/>
    <col min="2826" max="2826" width="13.140625" style="111" customWidth="1"/>
    <col min="2827" max="2827" width="13.5703125" style="111" customWidth="1"/>
    <col min="2828" max="3072" width="9.140625" style="111"/>
    <col min="3073" max="3073" width="4.42578125" style="111" customWidth="1"/>
    <col min="3074" max="3074" width="14.140625" style="111" customWidth="1"/>
    <col min="3075" max="3075" width="47.5703125" style="111" customWidth="1"/>
    <col min="3076" max="3076" width="5.5703125" style="111" customWidth="1"/>
    <col min="3077" max="3077" width="10" style="111" customWidth="1"/>
    <col min="3078" max="3078" width="11.28515625" style="111" customWidth="1"/>
    <col min="3079" max="3079" width="16.140625" style="111" customWidth="1"/>
    <col min="3080" max="3080" width="13.140625" style="111" customWidth="1"/>
    <col min="3081" max="3081" width="14.5703125" style="111" customWidth="1"/>
    <col min="3082" max="3082" width="13.140625" style="111" customWidth="1"/>
    <col min="3083" max="3083" width="13.5703125" style="111" customWidth="1"/>
    <col min="3084" max="3328" width="9.140625" style="111"/>
    <col min="3329" max="3329" width="4.42578125" style="111" customWidth="1"/>
    <col min="3330" max="3330" width="14.140625" style="111" customWidth="1"/>
    <col min="3331" max="3331" width="47.5703125" style="111" customWidth="1"/>
    <col min="3332" max="3332" width="5.5703125" style="111" customWidth="1"/>
    <col min="3333" max="3333" width="10" style="111" customWidth="1"/>
    <col min="3334" max="3334" width="11.28515625" style="111" customWidth="1"/>
    <col min="3335" max="3335" width="16.140625" style="111" customWidth="1"/>
    <col min="3336" max="3336" width="13.140625" style="111" customWidth="1"/>
    <col min="3337" max="3337" width="14.5703125" style="111" customWidth="1"/>
    <col min="3338" max="3338" width="13.140625" style="111" customWidth="1"/>
    <col min="3339" max="3339" width="13.5703125" style="111" customWidth="1"/>
    <col min="3340" max="3584" width="9.140625" style="111"/>
    <col min="3585" max="3585" width="4.42578125" style="111" customWidth="1"/>
    <col min="3586" max="3586" width="14.140625" style="111" customWidth="1"/>
    <col min="3587" max="3587" width="47.5703125" style="111" customWidth="1"/>
    <col min="3588" max="3588" width="5.5703125" style="111" customWidth="1"/>
    <col min="3589" max="3589" width="10" style="111" customWidth="1"/>
    <col min="3590" max="3590" width="11.28515625" style="111" customWidth="1"/>
    <col min="3591" max="3591" width="16.140625" style="111" customWidth="1"/>
    <col min="3592" max="3592" width="13.140625" style="111" customWidth="1"/>
    <col min="3593" max="3593" width="14.5703125" style="111" customWidth="1"/>
    <col min="3594" max="3594" width="13.140625" style="111" customWidth="1"/>
    <col min="3595" max="3595" width="13.5703125" style="111" customWidth="1"/>
    <col min="3596" max="3840" width="9.140625" style="111"/>
    <col min="3841" max="3841" width="4.42578125" style="111" customWidth="1"/>
    <col min="3842" max="3842" width="14.140625" style="111" customWidth="1"/>
    <col min="3843" max="3843" width="47.5703125" style="111" customWidth="1"/>
    <col min="3844" max="3844" width="5.5703125" style="111" customWidth="1"/>
    <col min="3845" max="3845" width="10" style="111" customWidth="1"/>
    <col min="3846" max="3846" width="11.28515625" style="111" customWidth="1"/>
    <col min="3847" max="3847" width="16.140625" style="111" customWidth="1"/>
    <col min="3848" max="3848" width="13.140625" style="111" customWidth="1"/>
    <col min="3849" max="3849" width="14.5703125" style="111" customWidth="1"/>
    <col min="3850" max="3850" width="13.140625" style="111" customWidth="1"/>
    <col min="3851" max="3851" width="13.5703125" style="111" customWidth="1"/>
    <col min="3852" max="4096" width="9.140625" style="111"/>
    <col min="4097" max="4097" width="4.42578125" style="111" customWidth="1"/>
    <col min="4098" max="4098" width="14.140625" style="111" customWidth="1"/>
    <col min="4099" max="4099" width="47.5703125" style="111" customWidth="1"/>
    <col min="4100" max="4100" width="5.5703125" style="111" customWidth="1"/>
    <col min="4101" max="4101" width="10" style="111" customWidth="1"/>
    <col min="4102" max="4102" width="11.28515625" style="111" customWidth="1"/>
    <col min="4103" max="4103" width="16.140625" style="111" customWidth="1"/>
    <col min="4104" max="4104" width="13.140625" style="111" customWidth="1"/>
    <col min="4105" max="4105" width="14.5703125" style="111" customWidth="1"/>
    <col min="4106" max="4106" width="13.140625" style="111" customWidth="1"/>
    <col min="4107" max="4107" width="13.5703125" style="111" customWidth="1"/>
    <col min="4108" max="4352" width="9.140625" style="111"/>
    <col min="4353" max="4353" width="4.42578125" style="111" customWidth="1"/>
    <col min="4354" max="4354" width="14.140625" style="111" customWidth="1"/>
    <col min="4355" max="4355" width="47.5703125" style="111" customWidth="1"/>
    <col min="4356" max="4356" width="5.5703125" style="111" customWidth="1"/>
    <col min="4357" max="4357" width="10" style="111" customWidth="1"/>
    <col min="4358" max="4358" width="11.28515625" style="111" customWidth="1"/>
    <col min="4359" max="4359" width="16.140625" style="111" customWidth="1"/>
    <col min="4360" max="4360" width="13.140625" style="111" customWidth="1"/>
    <col min="4361" max="4361" width="14.5703125" style="111" customWidth="1"/>
    <col min="4362" max="4362" width="13.140625" style="111" customWidth="1"/>
    <col min="4363" max="4363" width="13.5703125" style="111" customWidth="1"/>
    <col min="4364" max="4608" width="9.140625" style="111"/>
    <col min="4609" max="4609" width="4.42578125" style="111" customWidth="1"/>
    <col min="4610" max="4610" width="14.140625" style="111" customWidth="1"/>
    <col min="4611" max="4611" width="47.5703125" style="111" customWidth="1"/>
    <col min="4612" max="4612" width="5.5703125" style="111" customWidth="1"/>
    <col min="4613" max="4613" width="10" style="111" customWidth="1"/>
    <col min="4614" max="4614" width="11.28515625" style="111" customWidth="1"/>
    <col min="4615" max="4615" width="16.140625" style="111" customWidth="1"/>
    <col min="4616" max="4616" width="13.140625" style="111" customWidth="1"/>
    <col min="4617" max="4617" width="14.5703125" style="111" customWidth="1"/>
    <col min="4618" max="4618" width="13.140625" style="111" customWidth="1"/>
    <col min="4619" max="4619" width="13.5703125" style="111" customWidth="1"/>
    <col min="4620" max="4864" width="9.140625" style="111"/>
    <col min="4865" max="4865" width="4.42578125" style="111" customWidth="1"/>
    <col min="4866" max="4866" width="14.140625" style="111" customWidth="1"/>
    <col min="4867" max="4867" width="47.5703125" style="111" customWidth="1"/>
    <col min="4868" max="4868" width="5.5703125" style="111" customWidth="1"/>
    <col min="4869" max="4869" width="10" style="111" customWidth="1"/>
    <col min="4870" max="4870" width="11.28515625" style="111" customWidth="1"/>
    <col min="4871" max="4871" width="16.140625" style="111" customWidth="1"/>
    <col min="4872" max="4872" width="13.140625" style="111" customWidth="1"/>
    <col min="4873" max="4873" width="14.5703125" style="111" customWidth="1"/>
    <col min="4874" max="4874" width="13.140625" style="111" customWidth="1"/>
    <col min="4875" max="4875" width="13.5703125" style="111" customWidth="1"/>
    <col min="4876" max="5120" width="9.140625" style="111"/>
    <col min="5121" max="5121" width="4.42578125" style="111" customWidth="1"/>
    <col min="5122" max="5122" width="14.140625" style="111" customWidth="1"/>
    <col min="5123" max="5123" width="47.5703125" style="111" customWidth="1"/>
    <col min="5124" max="5124" width="5.5703125" style="111" customWidth="1"/>
    <col min="5125" max="5125" width="10" style="111" customWidth="1"/>
    <col min="5126" max="5126" width="11.28515625" style="111" customWidth="1"/>
    <col min="5127" max="5127" width="16.140625" style="111" customWidth="1"/>
    <col min="5128" max="5128" width="13.140625" style="111" customWidth="1"/>
    <col min="5129" max="5129" width="14.5703125" style="111" customWidth="1"/>
    <col min="5130" max="5130" width="13.140625" style="111" customWidth="1"/>
    <col min="5131" max="5131" width="13.5703125" style="111" customWidth="1"/>
    <col min="5132" max="5376" width="9.140625" style="111"/>
    <col min="5377" max="5377" width="4.42578125" style="111" customWidth="1"/>
    <col min="5378" max="5378" width="14.140625" style="111" customWidth="1"/>
    <col min="5379" max="5379" width="47.5703125" style="111" customWidth="1"/>
    <col min="5380" max="5380" width="5.5703125" style="111" customWidth="1"/>
    <col min="5381" max="5381" width="10" style="111" customWidth="1"/>
    <col min="5382" max="5382" width="11.28515625" style="111" customWidth="1"/>
    <col min="5383" max="5383" width="16.140625" style="111" customWidth="1"/>
    <col min="5384" max="5384" width="13.140625" style="111" customWidth="1"/>
    <col min="5385" max="5385" width="14.5703125" style="111" customWidth="1"/>
    <col min="5386" max="5386" width="13.140625" style="111" customWidth="1"/>
    <col min="5387" max="5387" width="13.5703125" style="111" customWidth="1"/>
    <col min="5388" max="5632" width="9.140625" style="111"/>
    <col min="5633" max="5633" width="4.42578125" style="111" customWidth="1"/>
    <col min="5634" max="5634" width="14.140625" style="111" customWidth="1"/>
    <col min="5635" max="5635" width="47.5703125" style="111" customWidth="1"/>
    <col min="5636" max="5636" width="5.5703125" style="111" customWidth="1"/>
    <col min="5637" max="5637" width="10" style="111" customWidth="1"/>
    <col min="5638" max="5638" width="11.28515625" style="111" customWidth="1"/>
    <col min="5639" max="5639" width="16.140625" style="111" customWidth="1"/>
    <col min="5640" max="5640" width="13.140625" style="111" customWidth="1"/>
    <col min="5641" max="5641" width="14.5703125" style="111" customWidth="1"/>
    <col min="5642" max="5642" width="13.140625" style="111" customWidth="1"/>
    <col min="5643" max="5643" width="13.5703125" style="111" customWidth="1"/>
    <col min="5644" max="5888" width="9.140625" style="111"/>
    <col min="5889" max="5889" width="4.42578125" style="111" customWidth="1"/>
    <col min="5890" max="5890" width="14.140625" style="111" customWidth="1"/>
    <col min="5891" max="5891" width="47.5703125" style="111" customWidth="1"/>
    <col min="5892" max="5892" width="5.5703125" style="111" customWidth="1"/>
    <col min="5893" max="5893" width="10" style="111" customWidth="1"/>
    <col min="5894" max="5894" width="11.28515625" style="111" customWidth="1"/>
    <col min="5895" max="5895" width="16.140625" style="111" customWidth="1"/>
    <col min="5896" max="5896" width="13.140625" style="111" customWidth="1"/>
    <col min="5897" max="5897" width="14.5703125" style="111" customWidth="1"/>
    <col min="5898" max="5898" width="13.140625" style="111" customWidth="1"/>
    <col min="5899" max="5899" width="13.5703125" style="111" customWidth="1"/>
    <col min="5900" max="6144" width="9.140625" style="111"/>
    <col min="6145" max="6145" width="4.42578125" style="111" customWidth="1"/>
    <col min="6146" max="6146" width="14.140625" style="111" customWidth="1"/>
    <col min="6147" max="6147" width="47.5703125" style="111" customWidth="1"/>
    <col min="6148" max="6148" width="5.5703125" style="111" customWidth="1"/>
    <col min="6149" max="6149" width="10" style="111" customWidth="1"/>
    <col min="6150" max="6150" width="11.28515625" style="111" customWidth="1"/>
    <col min="6151" max="6151" width="16.140625" style="111" customWidth="1"/>
    <col min="6152" max="6152" width="13.140625" style="111" customWidth="1"/>
    <col min="6153" max="6153" width="14.5703125" style="111" customWidth="1"/>
    <col min="6154" max="6154" width="13.140625" style="111" customWidth="1"/>
    <col min="6155" max="6155" width="13.5703125" style="111" customWidth="1"/>
    <col min="6156" max="6400" width="9.140625" style="111"/>
    <col min="6401" max="6401" width="4.42578125" style="111" customWidth="1"/>
    <col min="6402" max="6402" width="14.140625" style="111" customWidth="1"/>
    <col min="6403" max="6403" width="47.5703125" style="111" customWidth="1"/>
    <col min="6404" max="6404" width="5.5703125" style="111" customWidth="1"/>
    <col min="6405" max="6405" width="10" style="111" customWidth="1"/>
    <col min="6406" max="6406" width="11.28515625" style="111" customWidth="1"/>
    <col min="6407" max="6407" width="16.140625" style="111" customWidth="1"/>
    <col min="6408" max="6408" width="13.140625" style="111" customWidth="1"/>
    <col min="6409" max="6409" width="14.5703125" style="111" customWidth="1"/>
    <col min="6410" max="6410" width="13.140625" style="111" customWidth="1"/>
    <col min="6411" max="6411" width="13.5703125" style="111" customWidth="1"/>
    <col min="6412" max="6656" width="9.140625" style="111"/>
    <col min="6657" max="6657" width="4.42578125" style="111" customWidth="1"/>
    <col min="6658" max="6658" width="14.140625" style="111" customWidth="1"/>
    <col min="6659" max="6659" width="47.5703125" style="111" customWidth="1"/>
    <col min="6660" max="6660" width="5.5703125" style="111" customWidth="1"/>
    <col min="6661" max="6661" width="10" style="111" customWidth="1"/>
    <col min="6662" max="6662" width="11.28515625" style="111" customWidth="1"/>
    <col min="6663" max="6663" width="16.140625" style="111" customWidth="1"/>
    <col min="6664" max="6664" width="13.140625" style="111" customWidth="1"/>
    <col min="6665" max="6665" width="14.5703125" style="111" customWidth="1"/>
    <col min="6666" max="6666" width="13.140625" style="111" customWidth="1"/>
    <col min="6667" max="6667" width="13.5703125" style="111" customWidth="1"/>
    <col min="6668" max="6912" width="9.140625" style="111"/>
    <col min="6913" max="6913" width="4.42578125" style="111" customWidth="1"/>
    <col min="6914" max="6914" width="14.140625" style="111" customWidth="1"/>
    <col min="6915" max="6915" width="47.5703125" style="111" customWidth="1"/>
    <col min="6916" max="6916" width="5.5703125" style="111" customWidth="1"/>
    <col min="6917" max="6917" width="10" style="111" customWidth="1"/>
    <col min="6918" max="6918" width="11.28515625" style="111" customWidth="1"/>
    <col min="6919" max="6919" width="16.140625" style="111" customWidth="1"/>
    <col min="6920" max="6920" width="13.140625" style="111" customWidth="1"/>
    <col min="6921" max="6921" width="14.5703125" style="111" customWidth="1"/>
    <col min="6922" max="6922" width="13.140625" style="111" customWidth="1"/>
    <col min="6923" max="6923" width="13.5703125" style="111" customWidth="1"/>
    <col min="6924" max="7168" width="9.140625" style="111"/>
    <col min="7169" max="7169" width="4.42578125" style="111" customWidth="1"/>
    <col min="7170" max="7170" width="14.140625" style="111" customWidth="1"/>
    <col min="7171" max="7171" width="47.5703125" style="111" customWidth="1"/>
    <col min="7172" max="7172" width="5.5703125" style="111" customWidth="1"/>
    <col min="7173" max="7173" width="10" style="111" customWidth="1"/>
    <col min="7174" max="7174" width="11.28515625" style="111" customWidth="1"/>
    <col min="7175" max="7175" width="16.140625" style="111" customWidth="1"/>
    <col min="7176" max="7176" width="13.140625" style="111" customWidth="1"/>
    <col min="7177" max="7177" width="14.5703125" style="111" customWidth="1"/>
    <col min="7178" max="7178" width="13.140625" style="111" customWidth="1"/>
    <col min="7179" max="7179" width="13.5703125" style="111" customWidth="1"/>
    <col min="7180" max="7424" width="9.140625" style="111"/>
    <col min="7425" max="7425" width="4.42578125" style="111" customWidth="1"/>
    <col min="7426" max="7426" width="14.140625" style="111" customWidth="1"/>
    <col min="7427" max="7427" width="47.5703125" style="111" customWidth="1"/>
    <col min="7428" max="7428" width="5.5703125" style="111" customWidth="1"/>
    <col min="7429" max="7429" width="10" style="111" customWidth="1"/>
    <col min="7430" max="7430" width="11.28515625" style="111" customWidth="1"/>
    <col min="7431" max="7431" width="16.140625" style="111" customWidth="1"/>
    <col min="7432" max="7432" width="13.140625" style="111" customWidth="1"/>
    <col min="7433" max="7433" width="14.5703125" style="111" customWidth="1"/>
    <col min="7434" max="7434" width="13.140625" style="111" customWidth="1"/>
    <col min="7435" max="7435" width="13.5703125" style="111" customWidth="1"/>
    <col min="7436" max="7680" width="9.140625" style="111"/>
    <col min="7681" max="7681" width="4.42578125" style="111" customWidth="1"/>
    <col min="7682" max="7682" width="14.140625" style="111" customWidth="1"/>
    <col min="7683" max="7683" width="47.5703125" style="111" customWidth="1"/>
    <col min="7684" max="7684" width="5.5703125" style="111" customWidth="1"/>
    <col min="7685" max="7685" width="10" style="111" customWidth="1"/>
    <col min="7686" max="7686" width="11.28515625" style="111" customWidth="1"/>
    <col min="7687" max="7687" width="16.140625" style="111" customWidth="1"/>
    <col min="7688" max="7688" width="13.140625" style="111" customWidth="1"/>
    <col min="7689" max="7689" width="14.5703125" style="111" customWidth="1"/>
    <col min="7690" max="7690" width="13.140625" style="111" customWidth="1"/>
    <col min="7691" max="7691" width="13.5703125" style="111" customWidth="1"/>
    <col min="7692" max="7936" width="9.140625" style="111"/>
    <col min="7937" max="7937" width="4.42578125" style="111" customWidth="1"/>
    <col min="7938" max="7938" width="14.140625" style="111" customWidth="1"/>
    <col min="7939" max="7939" width="47.5703125" style="111" customWidth="1"/>
    <col min="7940" max="7940" width="5.5703125" style="111" customWidth="1"/>
    <col min="7941" max="7941" width="10" style="111" customWidth="1"/>
    <col min="7942" max="7942" width="11.28515625" style="111" customWidth="1"/>
    <col min="7943" max="7943" width="16.140625" style="111" customWidth="1"/>
    <col min="7944" max="7944" width="13.140625" style="111" customWidth="1"/>
    <col min="7945" max="7945" width="14.5703125" style="111" customWidth="1"/>
    <col min="7946" max="7946" width="13.140625" style="111" customWidth="1"/>
    <col min="7947" max="7947" width="13.5703125" style="111" customWidth="1"/>
    <col min="7948" max="8192" width="9.140625" style="111"/>
    <col min="8193" max="8193" width="4.42578125" style="111" customWidth="1"/>
    <col min="8194" max="8194" width="14.140625" style="111" customWidth="1"/>
    <col min="8195" max="8195" width="47.5703125" style="111" customWidth="1"/>
    <col min="8196" max="8196" width="5.5703125" style="111" customWidth="1"/>
    <col min="8197" max="8197" width="10" style="111" customWidth="1"/>
    <col min="8198" max="8198" width="11.28515625" style="111" customWidth="1"/>
    <col min="8199" max="8199" width="16.140625" style="111" customWidth="1"/>
    <col min="8200" max="8200" width="13.140625" style="111" customWidth="1"/>
    <col min="8201" max="8201" width="14.5703125" style="111" customWidth="1"/>
    <col min="8202" max="8202" width="13.140625" style="111" customWidth="1"/>
    <col min="8203" max="8203" width="13.5703125" style="111" customWidth="1"/>
    <col min="8204" max="8448" width="9.140625" style="111"/>
    <col min="8449" max="8449" width="4.42578125" style="111" customWidth="1"/>
    <col min="8450" max="8450" width="14.140625" style="111" customWidth="1"/>
    <col min="8451" max="8451" width="47.5703125" style="111" customWidth="1"/>
    <col min="8452" max="8452" width="5.5703125" style="111" customWidth="1"/>
    <col min="8453" max="8453" width="10" style="111" customWidth="1"/>
    <col min="8454" max="8454" width="11.28515625" style="111" customWidth="1"/>
    <col min="8455" max="8455" width="16.140625" style="111" customWidth="1"/>
    <col min="8456" max="8456" width="13.140625" style="111" customWidth="1"/>
    <col min="8457" max="8457" width="14.5703125" style="111" customWidth="1"/>
    <col min="8458" max="8458" width="13.140625" style="111" customWidth="1"/>
    <col min="8459" max="8459" width="13.5703125" style="111" customWidth="1"/>
    <col min="8460" max="8704" width="9.140625" style="111"/>
    <col min="8705" max="8705" width="4.42578125" style="111" customWidth="1"/>
    <col min="8706" max="8706" width="14.140625" style="111" customWidth="1"/>
    <col min="8707" max="8707" width="47.5703125" style="111" customWidth="1"/>
    <col min="8708" max="8708" width="5.5703125" style="111" customWidth="1"/>
    <col min="8709" max="8709" width="10" style="111" customWidth="1"/>
    <col min="8710" max="8710" width="11.28515625" style="111" customWidth="1"/>
    <col min="8711" max="8711" width="16.140625" style="111" customWidth="1"/>
    <col min="8712" max="8712" width="13.140625" style="111" customWidth="1"/>
    <col min="8713" max="8713" width="14.5703125" style="111" customWidth="1"/>
    <col min="8714" max="8714" width="13.140625" style="111" customWidth="1"/>
    <col min="8715" max="8715" width="13.5703125" style="111" customWidth="1"/>
    <col min="8716" max="8960" width="9.140625" style="111"/>
    <col min="8961" max="8961" width="4.42578125" style="111" customWidth="1"/>
    <col min="8962" max="8962" width="14.140625" style="111" customWidth="1"/>
    <col min="8963" max="8963" width="47.5703125" style="111" customWidth="1"/>
    <col min="8964" max="8964" width="5.5703125" style="111" customWidth="1"/>
    <col min="8965" max="8965" width="10" style="111" customWidth="1"/>
    <col min="8966" max="8966" width="11.28515625" style="111" customWidth="1"/>
    <col min="8967" max="8967" width="16.140625" style="111" customWidth="1"/>
    <col min="8968" max="8968" width="13.140625" style="111" customWidth="1"/>
    <col min="8969" max="8969" width="14.5703125" style="111" customWidth="1"/>
    <col min="8970" max="8970" width="13.140625" style="111" customWidth="1"/>
    <col min="8971" max="8971" width="13.5703125" style="111" customWidth="1"/>
    <col min="8972" max="9216" width="9.140625" style="111"/>
    <col min="9217" max="9217" width="4.42578125" style="111" customWidth="1"/>
    <col min="9218" max="9218" width="14.140625" style="111" customWidth="1"/>
    <col min="9219" max="9219" width="47.5703125" style="111" customWidth="1"/>
    <col min="9220" max="9220" width="5.5703125" style="111" customWidth="1"/>
    <col min="9221" max="9221" width="10" style="111" customWidth="1"/>
    <col min="9222" max="9222" width="11.28515625" style="111" customWidth="1"/>
    <col min="9223" max="9223" width="16.140625" style="111" customWidth="1"/>
    <col min="9224" max="9224" width="13.140625" style="111" customWidth="1"/>
    <col min="9225" max="9225" width="14.5703125" style="111" customWidth="1"/>
    <col min="9226" max="9226" width="13.140625" style="111" customWidth="1"/>
    <col min="9227" max="9227" width="13.5703125" style="111" customWidth="1"/>
    <col min="9228" max="9472" width="9.140625" style="111"/>
    <col min="9473" max="9473" width="4.42578125" style="111" customWidth="1"/>
    <col min="9474" max="9474" width="14.140625" style="111" customWidth="1"/>
    <col min="9475" max="9475" width="47.5703125" style="111" customWidth="1"/>
    <col min="9476" max="9476" width="5.5703125" style="111" customWidth="1"/>
    <col min="9477" max="9477" width="10" style="111" customWidth="1"/>
    <col min="9478" max="9478" width="11.28515625" style="111" customWidth="1"/>
    <col min="9479" max="9479" width="16.140625" style="111" customWidth="1"/>
    <col min="9480" max="9480" width="13.140625" style="111" customWidth="1"/>
    <col min="9481" max="9481" width="14.5703125" style="111" customWidth="1"/>
    <col min="9482" max="9482" width="13.140625" style="111" customWidth="1"/>
    <col min="9483" max="9483" width="13.5703125" style="111" customWidth="1"/>
    <col min="9484" max="9728" width="9.140625" style="111"/>
    <col min="9729" max="9729" width="4.42578125" style="111" customWidth="1"/>
    <col min="9730" max="9730" width="14.140625" style="111" customWidth="1"/>
    <col min="9731" max="9731" width="47.5703125" style="111" customWidth="1"/>
    <col min="9732" max="9732" width="5.5703125" style="111" customWidth="1"/>
    <col min="9733" max="9733" width="10" style="111" customWidth="1"/>
    <col min="9734" max="9734" width="11.28515625" style="111" customWidth="1"/>
    <col min="9735" max="9735" width="16.140625" style="111" customWidth="1"/>
    <col min="9736" max="9736" width="13.140625" style="111" customWidth="1"/>
    <col min="9737" max="9737" width="14.5703125" style="111" customWidth="1"/>
    <col min="9738" max="9738" width="13.140625" style="111" customWidth="1"/>
    <col min="9739" max="9739" width="13.5703125" style="111" customWidth="1"/>
    <col min="9740" max="9984" width="9.140625" style="111"/>
    <col min="9985" max="9985" width="4.42578125" style="111" customWidth="1"/>
    <col min="9986" max="9986" width="14.140625" style="111" customWidth="1"/>
    <col min="9987" max="9987" width="47.5703125" style="111" customWidth="1"/>
    <col min="9988" max="9988" width="5.5703125" style="111" customWidth="1"/>
    <col min="9989" max="9989" width="10" style="111" customWidth="1"/>
    <col min="9990" max="9990" width="11.28515625" style="111" customWidth="1"/>
    <col min="9991" max="9991" width="16.140625" style="111" customWidth="1"/>
    <col min="9992" max="9992" width="13.140625" style="111" customWidth="1"/>
    <col min="9993" max="9993" width="14.5703125" style="111" customWidth="1"/>
    <col min="9994" max="9994" width="13.140625" style="111" customWidth="1"/>
    <col min="9995" max="9995" width="13.5703125" style="111" customWidth="1"/>
    <col min="9996" max="10240" width="9.140625" style="111"/>
    <col min="10241" max="10241" width="4.42578125" style="111" customWidth="1"/>
    <col min="10242" max="10242" width="14.140625" style="111" customWidth="1"/>
    <col min="10243" max="10243" width="47.5703125" style="111" customWidth="1"/>
    <col min="10244" max="10244" width="5.5703125" style="111" customWidth="1"/>
    <col min="10245" max="10245" width="10" style="111" customWidth="1"/>
    <col min="10246" max="10246" width="11.28515625" style="111" customWidth="1"/>
    <col min="10247" max="10247" width="16.140625" style="111" customWidth="1"/>
    <col min="10248" max="10248" width="13.140625" style="111" customWidth="1"/>
    <col min="10249" max="10249" width="14.5703125" style="111" customWidth="1"/>
    <col min="10250" max="10250" width="13.140625" style="111" customWidth="1"/>
    <col min="10251" max="10251" width="13.5703125" style="111" customWidth="1"/>
    <col min="10252" max="10496" width="9.140625" style="111"/>
    <col min="10497" max="10497" width="4.42578125" style="111" customWidth="1"/>
    <col min="10498" max="10498" width="14.140625" style="111" customWidth="1"/>
    <col min="10499" max="10499" width="47.5703125" style="111" customWidth="1"/>
    <col min="10500" max="10500" width="5.5703125" style="111" customWidth="1"/>
    <col min="10501" max="10501" width="10" style="111" customWidth="1"/>
    <col min="10502" max="10502" width="11.28515625" style="111" customWidth="1"/>
    <col min="10503" max="10503" width="16.140625" style="111" customWidth="1"/>
    <col min="10504" max="10504" width="13.140625" style="111" customWidth="1"/>
    <col min="10505" max="10505" width="14.5703125" style="111" customWidth="1"/>
    <col min="10506" max="10506" width="13.140625" style="111" customWidth="1"/>
    <col min="10507" max="10507" width="13.5703125" style="111" customWidth="1"/>
    <col min="10508" max="10752" width="9.140625" style="111"/>
    <col min="10753" max="10753" width="4.42578125" style="111" customWidth="1"/>
    <col min="10754" max="10754" width="14.140625" style="111" customWidth="1"/>
    <col min="10755" max="10755" width="47.5703125" style="111" customWidth="1"/>
    <col min="10756" max="10756" width="5.5703125" style="111" customWidth="1"/>
    <col min="10757" max="10757" width="10" style="111" customWidth="1"/>
    <col min="10758" max="10758" width="11.28515625" style="111" customWidth="1"/>
    <col min="10759" max="10759" width="16.140625" style="111" customWidth="1"/>
    <col min="10760" max="10760" width="13.140625" style="111" customWidth="1"/>
    <col min="10761" max="10761" width="14.5703125" style="111" customWidth="1"/>
    <col min="10762" max="10762" width="13.140625" style="111" customWidth="1"/>
    <col min="10763" max="10763" width="13.5703125" style="111" customWidth="1"/>
    <col min="10764" max="11008" width="9.140625" style="111"/>
    <col min="11009" max="11009" width="4.42578125" style="111" customWidth="1"/>
    <col min="11010" max="11010" width="14.140625" style="111" customWidth="1"/>
    <col min="11011" max="11011" width="47.5703125" style="111" customWidth="1"/>
    <col min="11012" max="11012" width="5.5703125" style="111" customWidth="1"/>
    <col min="11013" max="11013" width="10" style="111" customWidth="1"/>
    <col min="11014" max="11014" width="11.28515625" style="111" customWidth="1"/>
    <col min="11015" max="11015" width="16.140625" style="111" customWidth="1"/>
    <col min="11016" max="11016" width="13.140625" style="111" customWidth="1"/>
    <col min="11017" max="11017" width="14.5703125" style="111" customWidth="1"/>
    <col min="11018" max="11018" width="13.140625" style="111" customWidth="1"/>
    <col min="11019" max="11019" width="13.5703125" style="111" customWidth="1"/>
    <col min="11020" max="11264" width="9.140625" style="111"/>
    <col min="11265" max="11265" width="4.42578125" style="111" customWidth="1"/>
    <col min="11266" max="11266" width="14.140625" style="111" customWidth="1"/>
    <col min="11267" max="11267" width="47.5703125" style="111" customWidth="1"/>
    <col min="11268" max="11268" width="5.5703125" style="111" customWidth="1"/>
    <col min="11269" max="11269" width="10" style="111" customWidth="1"/>
    <col min="11270" max="11270" width="11.28515625" style="111" customWidth="1"/>
    <col min="11271" max="11271" width="16.140625" style="111" customWidth="1"/>
    <col min="11272" max="11272" width="13.140625" style="111" customWidth="1"/>
    <col min="11273" max="11273" width="14.5703125" style="111" customWidth="1"/>
    <col min="11274" max="11274" width="13.140625" style="111" customWidth="1"/>
    <col min="11275" max="11275" width="13.5703125" style="111" customWidth="1"/>
    <col min="11276" max="11520" width="9.140625" style="111"/>
    <col min="11521" max="11521" width="4.42578125" style="111" customWidth="1"/>
    <col min="11522" max="11522" width="14.140625" style="111" customWidth="1"/>
    <col min="11523" max="11523" width="47.5703125" style="111" customWidth="1"/>
    <col min="11524" max="11524" width="5.5703125" style="111" customWidth="1"/>
    <col min="11525" max="11525" width="10" style="111" customWidth="1"/>
    <col min="11526" max="11526" width="11.28515625" style="111" customWidth="1"/>
    <col min="11527" max="11527" width="16.140625" style="111" customWidth="1"/>
    <col min="11528" max="11528" width="13.140625" style="111" customWidth="1"/>
    <col min="11529" max="11529" width="14.5703125" style="111" customWidth="1"/>
    <col min="11530" max="11530" width="13.140625" style="111" customWidth="1"/>
    <col min="11531" max="11531" width="13.5703125" style="111" customWidth="1"/>
    <col min="11532" max="11776" width="9.140625" style="111"/>
    <col min="11777" max="11777" width="4.42578125" style="111" customWidth="1"/>
    <col min="11778" max="11778" width="14.140625" style="111" customWidth="1"/>
    <col min="11779" max="11779" width="47.5703125" style="111" customWidth="1"/>
    <col min="11780" max="11780" width="5.5703125" style="111" customWidth="1"/>
    <col min="11781" max="11781" width="10" style="111" customWidth="1"/>
    <col min="11782" max="11782" width="11.28515625" style="111" customWidth="1"/>
    <col min="11783" max="11783" width="16.140625" style="111" customWidth="1"/>
    <col min="11784" max="11784" width="13.140625" style="111" customWidth="1"/>
    <col min="11785" max="11785" width="14.5703125" style="111" customWidth="1"/>
    <col min="11786" max="11786" width="13.140625" style="111" customWidth="1"/>
    <col min="11787" max="11787" width="13.5703125" style="111" customWidth="1"/>
    <col min="11788" max="12032" width="9.140625" style="111"/>
    <col min="12033" max="12033" width="4.42578125" style="111" customWidth="1"/>
    <col min="12034" max="12034" width="14.140625" style="111" customWidth="1"/>
    <col min="12035" max="12035" width="47.5703125" style="111" customWidth="1"/>
    <col min="12036" max="12036" width="5.5703125" style="111" customWidth="1"/>
    <col min="12037" max="12037" width="10" style="111" customWidth="1"/>
    <col min="12038" max="12038" width="11.28515625" style="111" customWidth="1"/>
    <col min="12039" max="12039" width="16.140625" style="111" customWidth="1"/>
    <col min="12040" max="12040" width="13.140625" style="111" customWidth="1"/>
    <col min="12041" max="12041" width="14.5703125" style="111" customWidth="1"/>
    <col min="12042" max="12042" width="13.140625" style="111" customWidth="1"/>
    <col min="12043" max="12043" width="13.5703125" style="111" customWidth="1"/>
    <col min="12044" max="12288" width="9.140625" style="111"/>
    <col min="12289" max="12289" width="4.42578125" style="111" customWidth="1"/>
    <col min="12290" max="12290" width="14.140625" style="111" customWidth="1"/>
    <col min="12291" max="12291" width="47.5703125" style="111" customWidth="1"/>
    <col min="12292" max="12292" width="5.5703125" style="111" customWidth="1"/>
    <col min="12293" max="12293" width="10" style="111" customWidth="1"/>
    <col min="12294" max="12294" width="11.28515625" style="111" customWidth="1"/>
    <col min="12295" max="12295" width="16.140625" style="111" customWidth="1"/>
    <col min="12296" max="12296" width="13.140625" style="111" customWidth="1"/>
    <col min="12297" max="12297" width="14.5703125" style="111" customWidth="1"/>
    <col min="12298" max="12298" width="13.140625" style="111" customWidth="1"/>
    <col min="12299" max="12299" width="13.5703125" style="111" customWidth="1"/>
    <col min="12300" max="12544" width="9.140625" style="111"/>
    <col min="12545" max="12545" width="4.42578125" style="111" customWidth="1"/>
    <col min="12546" max="12546" width="14.140625" style="111" customWidth="1"/>
    <col min="12547" max="12547" width="47.5703125" style="111" customWidth="1"/>
    <col min="12548" max="12548" width="5.5703125" style="111" customWidth="1"/>
    <col min="12549" max="12549" width="10" style="111" customWidth="1"/>
    <col min="12550" max="12550" width="11.28515625" style="111" customWidth="1"/>
    <col min="12551" max="12551" width="16.140625" style="111" customWidth="1"/>
    <col min="12552" max="12552" width="13.140625" style="111" customWidth="1"/>
    <col min="12553" max="12553" width="14.5703125" style="111" customWidth="1"/>
    <col min="12554" max="12554" width="13.140625" style="111" customWidth="1"/>
    <col min="12555" max="12555" width="13.5703125" style="111" customWidth="1"/>
    <col min="12556" max="12800" width="9.140625" style="111"/>
    <col min="12801" max="12801" width="4.42578125" style="111" customWidth="1"/>
    <col min="12802" max="12802" width="14.140625" style="111" customWidth="1"/>
    <col min="12803" max="12803" width="47.5703125" style="111" customWidth="1"/>
    <col min="12804" max="12804" width="5.5703125" style="111" customWidth="1"/>
    <col min="12805" max="12805" width="10" style="111" customWidth="1"/>
    <col min="12806" max="12806" width="11.28515625" style="111" customWidth="1"/>
    <col min="12807" max="12807" width="16.140625" style="111" customWidth="1"/>
    <col min="12808" max="12808" width="13.140625" style="111" customWidth="1"/>
    <col min="12809" max="12809" width="14.5703125" style="111" customWidth="1"/>
    <col min="12810" max="12810" width="13.140625" style="111" customWidth="1"/>
    <col min="12811" max="12811" width="13.5703125" style="111" customWidth="1"/>
    <col min="12812" max="13056" width="9.140625" style="111"/>
    <col min="13057" max="13057" width="4.42578125" style="111" customWidth="1"/>
    <col min="13058" max="13058" width="14.140625" style="111" customWidth="1"/>
    <col min="13059" max="13059" width="47.5703125" style="111" customWidth="1"/>
    <col min="13060" max="13060" width="5.5703125" style="111" customWidth="1"/>
    <col min="13061" max="13061" width="10" style="111" customWidth="1"/>
    <col min="13062" max="13062" width="11.28515625" style="111" customWidth="1"/>
    <col min="13063" max="13063" width="16.140625" style="111" customWidth="1"/>
    <col min="13064" max="13064" width="13.140625" style="111" customWidth="1"/>
    <col min="13065" max="13065" width="14.5703125" style="111" customWidth="1"/>
    <col min="13066" max="13066" width="13.140625" style="111" customWidth="1"/>
    <col min="13067" max="13067" width="13.5703125" style="111" customWidth="1"/>
    <col min="13068" max="13312" width="9.140625" style="111"/>
    <col min="13313" max="13313" width="4.42578125" style="111" customWidth="1"/>
    <col min="13314" max="13314" width="14.140625" style="111" customWidth="1"/>
    <col min="13315" max="13315" width="47.5703125" style="111" customWidth="1"/>
    <col min="13316" max="13316" width="5.5703125" style="111" customWidth="1"/>
    <col min="13317" max="13317" width="10" style="111" customWidth="1"/>
    <col min="13318" max="13318" width="11.28515625" style="111" customWidth="1"/>
    <col min="13319" max="13319" width="16.140625" style="111" customWidth="1"/>
    <col min="13320" max="13320" width="13.140625" style="111" customWidth="1"/>
    <col min="13321" max="13321" width="14.5703125" style="111" customWidth="1"/>
    <col min="13322" max="13322" width="13.140625" style="111" customWidth="1"/>
    <col min="13323" max="13323" width="13.5703125" style="111" customWidth="1"/>
    <col min="13324" max="13568" width="9.140625" style="111"/>
    <col min="13569" max="13569" width="4.42578125" style="111" customWidth="1"/>
    <col min="13570" max="13570" width="14.140625" style="111" customWidth="1"/>
    <col min="13571" max="13571" width="47.5703125" style="111" customWidth="1"/>
    <col min="13572" max="13572" width="5.5703125" style="111" customWidth="1"/>
    <col min="13573" max="13573" width="10" style="111" customWidth="1"/>
    <col min="13574" max="13574" width="11.28515625" style="111" customWidth="1"/>
    <col min="13575" max="13575" width="16.140625" style="111" customWidth="1"/>
    <col min="13576" max="13576" width="13.140625" style="111" customWidth="1"/>
    <col min="13577" max="13577" width="14.5703125" style="111" customWidth="1"/>
    <col min="13578" max="13578" width="13.140625" style="111" customWidth="1"/>
    <col min="13579" max="13579" width="13.5703125" style="111" customWidth="1"/>
    <col min="13580" max="13824" width="9.140625" style="111"/>
    <col min="13825" max="13825" width="4.42578125" style="111" customWidth="1"/>
    <col min="13826" max="13826" width="14.140625" style="111" customWidth="1"/>
    <col min="13827" max="13827" width="47.5703125" style="111" customWidth="1"/>
    <col min="13828" max="13828" width="5.5703125" style="111" customWidth="1"/>
    <col min="13829" max="13829" width="10" style="111" customWidth="1"/>
    <col min="13830" max="13830" width="11.28515625" style="111" customWidth="1"/>
    <col min="13831" max="13831" width="16.140625" style="111" customWidth="1"/>
    <col min="13832" max="13832" width="13.140625" style="111" customWidth="1"/>
    <col min="13833" max="13833" width="14.5703125" style="111" customWidth="1"/>
    <col min="13834" max="13834" width="13.140625" style="111" customWidth="1"/>
    <col min="13835" max="13835" width="13.5703125" style="111" customWidth="1"/>
    <col min="13836" max="14080" width="9.140625" style="111"/>
    <col min="14081" max="14081" width="4.42578125" style="111" customWidth="1"/>
    <col min="14082" max="14082" width="14.140625" style="111" customWidth="1"/>
    <col min="14083" max="14083" width="47.5703125" style="111" customWidth="1"/>
    <col min="14084" max="14084" width="5.5703125" style="111" customWidth="1"/>
    <col min="14085" max="14085" width="10" style="111" customWidth="1"/>
    <col min="14086" max="14086" width="11.28515625" style="111" customWidth="1"/>
    <col min="14087" max="14087" width="16.140625" style="111" customWidth="1"/>
    <col min="14088" max="14088" width="13.140625" style="111" customWidth="1"/>
    <col min="14089" max="14089" width="14.5703125" style="111" customWidth="1"/>
    <col min="14090" max="14090" width="13.140625" style="111" customWidth="1"/>
    <col min="14091" max="14091" width="13.5703125" style="111" customWidth="1"/>
    <col min="14092" max="14336" width="9.140625" style="111"/>
    <col min="14337" max="14337" width="4.42578125" style="111" customWidth="1"/>
    <col min="14338" max="14338" width="14.140625" style="111" customWidth="1"/>
    <col min="14339" max="14339" width="47.5703125" style="111" customWidth="1"/>
    <col min="14340" max="14340" width="5.5703125" style="111" customWidth="1"/>
    <col min="14341" max="14341" width="10" style="111" customWidth="1"/>
    <col min="14342" max="14342" width="11.28515625" style="111" customWidth="1"/>
    <col min="14343" max="14343" width="16.140625" style="111" customWidth="1"/>
    <col min="14344" max="14344" width="13.140625" style="111" customWidth="1"/>
    <col min="14345" max="14345" width="14.5703125" style="111" customWidth="1"/>
    <col min="14346" max="14346" width="13.140625" style="111" customWidth="1"/>
    <col min="14347" max="14347" width="13.5703125" style="111" customWidth="1"/>
    <col min="14348" max="14592" width="9.140625" style="111"/>
    <col min="14593" max="14593" width="4.42578125" style="111" customWidth="1"/>
    <col min="14594" max="14594" width="14.140625" style="111" customWidth="1"/>
    <col min="14595" max="14595" width="47.5703125" style="111" customWidth="1"/>
    <col min="14596" max="14596" width="5.5703125" style="111" customWidth="1"/>
    <col min="14597" max="14597" width="10" style="111" customWidth="1"/>
    <col min="14598" max="14598" width="11.28515625" style="111" customWidth="1"/>
    <col min="14599" max="14599" width="16.140625" style="111" customWidth="1"/>
    <col min="14600" max="14600" width="13.140625" style="111" customWidth="1"/>
    <col min="14601" max="14601" width="14.5703125" style="111" customWidth="1"/>
    <col min="14602" max="14602" width="13.140625" style="111" customWidth="1"/>
    <col min="14603" max="14603" width="13.5703125" style="111" customWidth="1"/>
    <col min="14604" max="14848" width="9.140625" style="111"/>
    <col min="14849" max="14849" width="4.42578125" style="111" customWidth="1"/>
    <col min="14850" max="14850" width="14.140625" style="111" customWidth="1"/>
    <col min="14851" max="14851" width="47.5703125" style="111" customWidth="1"/>
    <col min="14852" max="14852" width="5.5703125" style="111" customWidth="1"/>
    <col min="14853" max="14853" width="10" style="111" customWidth="1"/>
    <col min="14854" max="14854" width="11.28515625" style="111" customWidth="1"/>
    <col min="14855" max="14855" width="16.140625" style="111" customWidth="1"/>
    <col min="14856" max="14856" width="13.140625" style="111" customWidth="1"/>
    <col min="14857" max="14857" width="14.5703125" style="111" customWidth="1"/>
    <col min="14858" max="14858" width="13.140625" style="111" customWidth="1"/>
    <col min="14859" max="14859" width="13.5703125" style="111" customWidth="1"/>
    <col min="14860" max="15104" width="9.140625" style="111"/>
    <col min="15105" max="15105" width="4.42578125" style="111" customWidth="1"/>
    <col min="15106" max="15106" width="14.140625" style="111" customWidth="1"/>
    <col min="15107" max="15107" width="47.5703125" style="111" customWidth="1"/>
    <col min="15108" max="15108" width="5.5703125" style="111" customWidth="1"/>
    <col min="15109" max="15109" width="10" style="111" customWidth="1"/>
    <col min="15110" max="15110" width="11.28515625" style="111" customWidth="1"/>
    <col min="15111" max="15111" width="16.140625" style="111" customWidth="1"/>
    <col min="15112" max="15112" width="13.140625" style="111" customWidth="1"/>
    <col min="15113" max="15113" width="14.5703125" style="111" customWidth="1"/>
    <col min="15114" max="15114" width="13.140625" style="111" customWidth="1"/>
    <col min="15115" max="15115" width="13.5703125" style="111" customWidth="1"/>
    <col min="15116" max="15360" width="9.140625" style="111"/>
    <col min="15361" max="15361" width="4.42578125" style="111" customWidth="1"/>
    <col min="15362" max="15362" width="14.140625" style="111" customWidth="1"/>
    <col min="15363" max="15363" width="47.5703125" style="111" customWidth="1"/>
    <col min="15364" max="15364" width="5.5703125" style="111" customWidth="1"/>
    <col min="15365" max="15365" width="10" style="111" customWidth="1"/>
    <col min="15366" max="15366" width="11.28515625" style="111" customWidth="1"/>
    <col min="15367" max="15367" width="16.140625" style="111" customWidth="1"/>
    <col min="15368" max="15368" width="13.140625" style="111" customWidth="1"/>
    <col min="15369" max="15369" width="14.5703125" style="111" customWidth="1"/>
    <col min="15370" max="15370" width="13.140625" style="111" customWidth="1"/>
    <col min="15371" max="15371" width="13.5703125" style="111" customWidth="1"/>
    <col min="15372" max="15616" width="9.140625" style="111"/>
    <col min="15617" max="15617" width="4.42578125" style="111" customWidth="1"/>
    <col min="15618" max="15618" width="14.140625" style="111" customWidth="1"/>
    <col min="15619" max="15619" width="47.5703125" style="111" customWidth="1"/>
    <col min="15620" max="15620" width="5.5703125" style="111" customWidth="1"/>
    <col min="15621" max="15621" width="10" style="111" customWidth="1"/>
    <col min="15622" max="15622" width="11.28515625" style="111" customWidth="1"/>
    <col min="15623" max="15623" width="16.140625" style="111" customWidth="1"/>
    <col min="15624" max="15624" width="13.140625" style="111" customWidth="1"/>
    <col min="15625" max="15625" width="14.5703125" style="111" customWidth="1"/>
    <col min="15626" max="15626" width="13.140625" style="111" customWidth="1"/>
    <col min="15627" max="15627" width="13.5703125" style="111" customWidth="1"/>
    <col min="15628" max="15872" width="9.140625" style="111"/>
    <col min="15873" max="15873" width="4.42578125" style="111" customWidth="1"/>
    <col min="15874" max="15874" width="14.140625" style="111" customWidth="1"/>
    <col min="15875" max="15875" width="47.5703125" style="111" customWidth="1"/>
    <col min="15876" max="15876" width="5.5703125" style="111" customWidth="1"/>
    <col min="15877" max="15877" width="10" style="111" customWidth="1"/>
    <col min="15878" max="15878" width="11.28515625" style="111" customWidth="1"/>
    <col min="15879" max="15879" width="16.140625" style="111" customWidth="1"/>
    <col min="15880" max="15880" width="13.140625" style="111" customWidth="1"/>
    <col min="15881" max="15881" width="14.5703125" style="111" customWidth="1"/>
    <col min="15882" max="15882" width="13.140625" style="111" customWidth="1"/>
    <col min="15883" max="15883" width="13.5703125" style="111" customWidth="1"/>
    <col min="15884" max="16128" width="9.140625" style="111"/>
    <col min="16129" max="16129" width="4.42578125" style="111" customWidth="1"/>
    <col min="16130" max="16130" width="14.140625" style="111" customWidth="1"/>
    <col min="16131" max="16131" width="47.5703125" style="111" customWidth="1"/>
    <col min="16132" max="16132" width="5.5703125" style="111" customWidth="1"/>
    <col min="16133" max="16133" width="10" style="111" customWidth="1"/>
    <col min="16134" max="16134" width="11.28515625" style="111" customWidth="1"/>
    <col min="16135" max="16135" width="16.140625" style="111" customWidth="1"/>
    <col min="16136" max="16136" width="13.140625" style="111" customWidth="1"/>
    <col min="16137" max="16137" width="14.5703125" style="111" customWidth="1"/>
    <col min="16138" max="16138" width="13.140625" style="111" customWidth="1"/>
    <col min="16139" max="16139" width="13.5703125" style="111" customWidth="1"/>
    <col min="16140" max="16384" width="9.140625" style="111"/>
  </cols>
  <sheetData>
    <row r="1" spans="1:59" ht="15.75" x14ac:dyDescent="0.25">
      <c r="A1" s="176" t="s">
        <v>57</v>
      </c>
      <c r="B1" s="176"/>
      <c r="C1" s="176"/>
      <c r="D1" s="176"/>
      <c r="E1" s="176"/>
      <c r="F1" s="176"/>
      <c r="G1" s="176"/>
      <c r="H1" s="176"/>
      <c r="I1" s="176"/>
    </row>
    <row r="2" spans="1:59" ht="13.5" thickBot="1" x14ac:dyDescent="0.25">
      <c r="B2" s="112"/>
      <c r="C2" s="113"/>
      <c r="D2" s="113"/>
      <c r="E2" s="114"/>
      <c r="F2" s="113"/>
      <c r="G2" s="113"/>
    </row>
    <row r="3" spans="1:59" ht="13.5" thickTop="1" x14ac:dyDescent="0.2">
      <c r="A3" s="165" t="s">
        <v>5</v>
      </c>
      <c r="B3" s="166"/>
      <c r="C3" s="63" t="str">
        <f>CONCATENATE(cislostavby," ",nazevstavby)</f>
        <v xml:space="preserve"> Rekonstrukce bytu č.3</v>
      </c>
      <c r="D3" s="64"/>
      <c r="E3" s="65"/>
      <c r="F3" s="64"/>
      <c r="G3" s="115"/>
      <c r="H3" s="116">
        <f>Rekapitulace!H1</f>
        <v>0</v>
      </c>
      <c r="I3" s="117"/>
    </row>
    <row r="4" spans="1:59" ht="13.5" thickBot="1" x14ac:dyDescent="0.25">
      <c r="A4" s="177" t="s">
        <v>1</v>
      </c>
      <c r="B4" s="168"/>
      <c r="C4" s="68" t="str">
        <f>CONCATENATE(cisloobjektu," ",nazevobjektu)</f>
        <v xml:space="preserve"> Bytový dům Třebízského 22, Jihlava</v>
      </c>
      <c r="D4" s="69"/>
      <c r="E4" s="70"/>
      <c r="F4" s="69"/>
      <c r="G4" s="169"/>
      <c r="H4" s="169"/>
      <c r="I4" s="170"/>
    </row>
    <row r="5" spans="1:59" ht="13.5" thickTop="1" x14ac:dyDescent="0.2">
      <c r="A5" s="118"/>
    </row>
    <row r="6" spans="1:59" x14ac:dyDescent="0.2">
      <c r="A6" s="120" t="s">
        <v>58</v>
      </c>
      <c r="B6" s="121" t="s">
        <v>59</v>
      </c>
      <c r="C6" s="121" t="s">
        <v>60</v>
      </c>
      <c r="D6" s="121" t="s">
        <v>61</v>
      </c>
      <c r="E6" s="121" t="s">
        <v>62</v>
      </c>
      <c r="F6" s="121" t="s">
        <v>63</v>
      </c>
      <c r="G6" s="122" t="s">
        <v>64</v>
      </c>
      <c r="H6" s="123" t="s">
        <v>65</v>
      </c>
      <c r="I6" s="123" t="s">
        <v>66</v>
      </c>
      <c r="J6" s="123" t="s">
        <v>67</v>
      </c>
      <c r="K6" s="123" t="s">
        <v>68</v>
      </c>
    </row>
    <row r="7" spans="1:59" x14ac:dyDescent="0.2">
      <c r="A7" s="124" t="s">
        <v>69</v>
      </c>
      <c r="B7" s="125" t="s">
        <v>72</v>
      </c>
      <c r="C7" s="126" t="s">
        <v>73</v>
      </c>
      <c r="D7" s="127"/>
      <c r="E7" s="128"/>
      <c r="F7" s="128"/>
      <c r="G7" s="129"/>
      <c r="H7" s="130"/>
      <c r="I7" s="130"/>
      <c r="J7" s="130"/>
      <c r="K7" s="130"/>
      <c r="Q7" s="131">
        <v>1</v>
      </c>
    </row>
    <row r="8" spans="1:59" ht="25.5" x14ac:dyDescent="0.2">
      <c r="A8" s="132">
        <v>1</v>
      </c>
      <c r="B8" s="133" t="s">
        <v>74</v>
      </c>
      <c r="C8" s="134" t="s">
        <v>75</v>
      </c>
      <c r="D8" s="135" t="s">
        <v>76</v>
      </c>
      <c r="E8" s="136">
        <v>4.3</v>
      </c>
      <c r="F8" s="136"/>
      <c r="G8" s="137">
        <f>E8*F8</f>
        <v>0</v>
      </c>
      <c r="H8" s="138">
        <v>3.50454</v>
      </c>
      <c r="I8" s="138">
        <f>E8*H8</f>
        <v>15.069521999999999</v>
      </c>
      <c r="J8" s="138">
        <v>0</v>
      </c>
      <c r="K8" s="138">
        <f>E8*J8</f>
        <v>0</v>
      </c>
      <c r="Q8" s="131">
        <v>2</v>
      </c>
      <c r="AA8" s="111">
        <v>12</v>
      </c>
      <c r="AB8" s="111">
        <v>0</v>
      </c>
      <c r="AC8" s="111">
        <v>1</v>
      </c>
      <c r="BB8" s="111">
        <v>1</v>
      </c>
      <c r="BC8" s="111">
        <f>IF(BB8=1,G8,0)</f>
        <v>0</v>
      </c>
      <c r="BD8" s="111">
        <f>IF(BB8=2,G8,0)</f>
        <v>0</v>
      </c>
      <c r="BE8" s="111">
        <f>IF(BB8=3,G8,0)</f>
        <v>0</v>
      </c>
      <c r="BF8" s="111">
        <f>IF(BB8=4,G8,0)</f>
        <v>0</v>
      </c>
      <c r="BG8" s="111">
        <f>IF(BB8=5,G8,0)</f>
        <v>0</v>
      </c>
    </row>
    <row r="9" spans="1:59" x14ac:dyDescent="0.2">
      <c r="A9" s="142"/>
      <c r="B9" s="143" t="s">
        <v>71</v>
      </c>
      <c r="C9" s="144" t="str">
        <f>CONCATENATE(B7," ",C7)</f>
        <v>2 Základy,zvláštní zakládání</v>
      </c>
      <c r="D9" s="142"/>
      <c r="E9" s="145"/>
      <c r="F9" s="145"/>
      <c r="G9" s="146">
        <f>SUM(G7:G8)</f>
        <v>0</v>
      </c>
      <c r="H9" s="147"/>
      <c r="I9" s="148">
        <f>SUM(I7:I8)</f>
        <v>15.069521999999999</v>
      </c>
      <c r="J9" s="147"/>
      <c r="K9" s="148">
        <f>SUM(K7:K8)</f>
        <v>0</v>
      </c>
      <c r="Q9" s="131">
        <v>4</v>
      </c>
      <c r="BC9" s="149">
        <f>SUM(BC7:BC8)</f>
        <v>0</v>
      </c>
      <c r="BD9" s="149">
        <f>SUM(BD7:BD8)</f>
        <v>0</v>
      </c>
      <c r="BE9" s="149">
        <f>SUM(BE7:BE8)</f>
        <v>0</v>
      </c>
      <c r="BF9" s="149">
        <f>SUM(BF7:BF8)</f>
        <v>0</v>
      </c>
      <c r="BG9" s="149">
        <f>SUM(BG7:BG8)</f>
        <v>0</v>
      </c>
    </row>
    <row r="10" spans="1:59" x14ac:dyDescent="0.2">
      <c r="A10" s="124" t="s">
        <v>69</v>
      </c>
      <c r="B10" s="125" t="s">
        <v>77</v>
      </c>
      <c r="C10" s="126" t="s">
        <v>78</v>
      </c>
      <c r="D10" s="127"/>
      <c r="E10" s="128"/>
      <c r="F10" s="128"/>
      <c r="G10" s="129"/>
      <c r="H10" s="130"/>
      <c r="I10" s="130"/>
      <c r="J10" s="130"/>
      <c r="K10" s="130"/>
      <c r="Q10" s="131">
        <v>1</v>
      </c>
    </row>
    <row r="11" spans="1:59" ht="25.5" x14ac:dyDescent="0.2">
      <c r="A11" s="132">
        <v>2</v>
      </c>
      <c r="B11" s="133" t="s">
        <v>79</v>
      </c>
      <c r="C11" s="134" t="s">
        <v>80</v>
      </c>
      <c r="D11" s="135" t="s">
        <v>81</v>
      </c>
      <c r="E11" s="136">
        <v>16.213000000000001</v>
      </c>
      <c r="F11" s="136"/>
      <c r="G11" s="137">
        <f>E11*F11</f>
        <v>0</v>
      </c>
      <c r="H11" s="138">
        <v>2.5610000000000001E-2</v>
      </c>
      <c r="I11" s="138">
        <f>E11*H11</f>
        <v>0.41521493000000004</v>
      </c>
      <c r="J11" s="138">
        <v>0</v>
      </c>
      <c r="K11" s="138">
        <f>E11*J11</f>
        <v>0</v>
      </c>
      <c r="Q11" s="131">
        <v>2</v>
      </c>
      <c r="AA11" s="111">
        <v>12</v>
      </c>
      <c r="AB11" s="111">
        <v>0</v>
      </c>
      <c r="AC11" s="111">
        <v>2</v>
      </c>
      <c r="BB11" s="111">
        <v>1</v>
      </c>
      <c r="BC11" s="111">
        <f>IF(BB11=1,G11,0)</f>
        <v>0</v>
      </c>
      <c r="BD11" s="111">
        <f>IF(BB11=2,G11,0)</f>
        <v>0</v>
      </c>
      <c r="BE11" s="111">
        <f>IF(BB11=3,G11,0)</f>
        <v>0</v>
      </c>
      <c r="BF11" s="111">
        <f>IF(BB11=4,G11,0)</f>
        <v>0</v>
      </c>
      <c r="BG11" s="111">
        <f>IF(BB11=5,G11,0)</f>
        <v>0</v>
      </c>
    </row>
    <row r="12" spans="1:59" x14ac:dyDescent="0.2">
      <c r="A12" s="132">
        <v>3</v>
      </c>
      <c r="B12" s="133" t="s">
        <v>82</v>
      </c>
      <c r="C12" s="134" t="s">
        <v>83</v>
      </c>
      <c r="D12" s="135" t="s">
        <v>81</v>
      </c>
      <c r="E12" s="136">
        <v>40</v>
      </c>
      <c r="F12" s="136"/>
      <c r="G12" s="137">
        <f>E12*F12</f>
        <v>0</v>
      </c>
      <c r="H12" s="138">
        <v>2E-3</v>
      </c>
      <c r="I12" s="138">
        <f>E12*H12</f>
        <v>0.08</v>
      </c>
      <c r="J12" s="138">
        <v>0</v>
      </c>
      <c r="K12" s="138">
        <f>E12*J12</f>
        <v>0</v>
      </c>
      <c r="Q12" s="131">
        <v>2</v>
      </c>
      <c r="AA12" s="111">
        <v>12</v>
      </c>
      <c r="AB12" s="111">
        <v>1</v>
      </c>
      <c r="AC12" s="111">
        <v>3</v>
      </c>
      <c r="BB12" s="111">
        <v>1</v>
      </c>
      <c r="BC12" s="111">
        <f>IF(BB12=1,G12,0)</f>
        <v>0</v>
      </c>
      <c r="BD12" s="111">
        <f>IF(BB12=2,G12,0)</f>
        <v>0</v>
      </c>
      <c r="BE12" s="111">
        <f>IF(BB12=3,G12,0)</f>
        <v>0</v>
      </c>
      <c r="BF12" s="111">
        <f>IF(BB12=4,G12,0)</f>
        <v>0</v>
      </c>
      <c r="BG12" s="111">
        <f>IF(BB12=5,G12,0)</f>
        <v>0</v>
      </c>
    </row>
    <row r="13" spans="1:59" ht="25.5" x14ac:dyDescent="0.2">
      <c r="A13" s="132">
        <v>4</v>
      </c>
      <c r="B13" s="133" t="s">
        <v>84</v>
      </c>
      <c r="C13" s="134" t="s">
        <v>85</v>
      </c>
      <c r="D13" s="135" t="s">
        <v>81</v>
      </c>
      <c r="E13" s="136">
        <v>10.8</v>
      </c>
      <c r="F13" s="136"/>
      <c r="G13" s="137">
        <f>E13*F13</f>
        <v>0</v>
      </c>
      <c r="H13" s="138">
        <v>2.5819999999999999E-2</v>
      </c>
      <c r="I13" s="138">
        <f>E13*H13</f>
        <v>0.27885599999999999</v>
      </c>
      <c r="J13" s="138">
        <v>0</v>
      </c>
      <c r="K13" s="138">
        <f>E13*J13</f>
        <v>0</v>
      </c>
      <c r="Q13" s="131">
        <v>2</v>
      </c>
      <c r="AA13" s="111">
        <v>12</v>
      </c>
      <c r="AB13" s="111">
        <v>0</v>
      </c>
      <c r="AC13" s="111">
        <v>4</v>
      </c>
      <c r="BB13" s="111">
        <v>1</v>
      </c>
      <c r="BC13" s="111">
        <f>IF(BB13=1,G13,0)</f>
        <v>0</v>
      </c>
      <c r="BD13" s="111">
        <f>IF(BB13=2,G13,0)</f>
        <v>0</v>
      </c>
      <c r="BE13" s="111">
        <f>IF(BB13=3,G13,0)</f>
        <v>0</v>
      </c>
      <c r="BF13" s="111">
        <f>IF(BB13=4,G13,0)</f>
        <v>0</v>
      </c>
      <c r="BG13" s="111">
        <f>IF(BB13=5,G13,0)</f>
        <v>0</v>
      </c>
    </row>
    <row r="14" spans="1:59" ht="25.5" x14ac:dyDescent="0.2">
      <c r="A14" s="132">
        <v>5</v>
      </c>
      <c r="B14" s="133" t="s">
        <v>86</v>
      </c>
      <c r="C14" s="134" t="s">
        <v>87</v>
      </c>
      <c r="D14" s="135" t="s">
        <v>76</v>
      </c>
      <c r="E14" s="136">
        <v>1.2769999999999999</v>
      </c>
      <c r="F14" s="136"/>
      <c r="G14" s="137">
        <f>E14*F14</f>
        <v>0</v>
      </c>
      <c r="H14" s="138">
        <v>1.49437</v>
      </c>
      <c r="I14" s="138">
        <f>E14*H14</f>
        <v>1.9083104899999999</v>
      </c>
      <c r="J14" s="138">
        <v>0</v>
      </c>
      <c r="K14" s="138">
        <f>E14*J14</f>
        <v>0</v>
      </c>
      <c r="Q14" s="131">
        <v>2</v>
      </c>
      <c r="AA14" s="111">
        <v>12</v>
      </c>
      <c r="AB14" s="111">
        <v>0</v>
      </c>
      <c r="AC14" s="111">
        <v>5</v>
      </c>
      <c r="BB14" s="111">
        <v>1</v>
      </c>
      <c r="BC14" s="111">
        <f>IF(BB14=1,G14,0)</f>
        <v>0</v>
      </c>
      <c r="BD14" s="111">
        <f>IF(BB14=2,G14,0)</f>
        <v>0</v>
      </c>
      <c r="BE14" s="111">
        <f>IF(BB14=3,G14,0)</f>
        <v>0</v>
      </c>
      <c r="BF14" s="111">
        <f>IF(BB14=4,G14,0)</f>
        <v>0</v>
      </c>
      <c r="BG14" s="111">
        <f>IF(BB14=5,G14,0)</f>
        <v>0</v>
      </c>
    </row>
    <row r="15" spans="1:59" x14ac:dyDescent="0.2">
      <c r="A15" s="142"/>
      <c r="B15" s="143" t="s">
        <v>71</v>
      </c>
      <c r="C15" s="144" t="str">
        <f>CONCATENATE(B10," ",C10)</f>
        <v>3 Svislé a kompletní konstrukce</v>
      </c>
      <c r="D15" s="142"/>
      <c r="E15" s="145"/>
      <c r="F15" s="145"/>
      <c r="G15" s="146">
        <f>SUM(G10:G14)</f>
        <v>0</v>
      </c>
      <c r="H15" s="147"/>
      <c r="I15" s="148">
        <f>SUM(I10:I14)</f>
        <v>2.68238142</v>
      </c>
      <c r="J15" s="147"/>
      <c r="K15" s="148">
        <f>SUM(K10:K14)</f>
        <v>0</v>
      </c>
      <c r="Q15" s="131">
        <v>4</v>
      </c>
      <c r="BC15" s="149">
        <f>SUM(BC10:BC14)</f>
        <v>0</v>
      </c>
      <c r="BD15" s="149">
        <f>SUM(BD10:BD14)</f>
        <v>0</v>
      </c>
      <c r="BE15" s="149">
        <f>SUM(BE10:BE14)</f>
        <v>0</v>
      </c>
      <c r="BF15" s="149">
        <f>SUM(BF10:BF14)</f>
        <v>0</v>
      </c>
      <c r="BG15" s="149">
        <f>SUM(BG10:BG14)</f>
        <v>0</v>
      </c>
    </row>
    <row r="16" spans="1:59" x14ac:dyDescent="0.2">
      <c r="A16" s="124" t="s">
        <v>69</v>
      </c>
      <c r="B16" s="125" t="s">
        <v>88</v>
      </c>
      <c r="C16" s="126" t="s">
        <v>89</v>
      </c>
      <c r="D16" s="127"/>
      <c r="E16" s="128"/>
      <c r="F16" s="128"/>
      <c r="G16" s="129"/>
      <c r="H16" s="130"/>
      <c r="I16" s="130"/>
      <c r="J16" s="130"/>
      <c r="K16" s="130"/>
      <c r="Q16" s="131">
        <v>1</v>
      </c>
    </row>
    <row r="17" spans="1:59" ht="25.5" x14ac:dyDescent="0.2">
      <c r="A17" s="132">
        <v>6</v>
      </c>
      <c r="B17" s="133" t="s">
        <v>90</v>
      </c>
      <c r="C17" s="134" t="s">
        <v>91</v>
      </c>
      <c r="D17" s="135" t="s">
        <v>81</v>
      </c>
      <c r="E17" s="136">
        <v>39.996000000000002</v>
      </c>
      <c r="F17" s="136"/>
      <c r="G17" s="137">
        <f>E17*F17</f>
        <v>0</v>
      </c>
      <c r="H17" s="138">
        <v>1.235E-2</v>
      </c>
      <c r="I17" s="138">
        <f>E17*H17</f>
        <v>0.49395060000000002</v>
      </c>
      <c r="J17" s="138">
        <v>0</v>
      </c>
      <c r="K17" s="138">
        <f>E17*J17</f>
        <v>0</v>
      </c>
      <c r="Q17" s="131">
        <v>2</v>
      </c>
      <c r="AA17" s="111">
        <v>12</v>
      </c>
      <c r="AB17" s="111">
        <v>0</v>
      </c>
      <c r="AC17" s="111">
        <v>6</v>
      </c>
      <c r="BB17" s="111">
        <v>1</v>
      </c>
      <c r="BC17" s="111">
        <f>IF(BB17=1,G17,0)</f>
        <v>0</v>
      </c>
      <c r="BD17" s="111">
        <f>IF(BB17=2,G17,0)</f>
        <v>0</v>
      </c>
      <c r="BE17" s="111">
        <f>IF(BB17=3,G17,0)</f>
        <v>0</v>
      </c>
      <c r="BF17" s="111">
        <f>IF(BB17=4,G17,0)</f>
        <v>0</v>
      </c>
      <c r="BG17" s="111">
        <f>IF(BB17=5,G17,0)</f>
        <v>0</v>
      </c>
    </row>
    <row r="18" spans="1:59" x14ac:dyDescent="0.2">
      <c r="A18" s="132">
        <v>7</v>
      </c>
      <c r="B18" s="133" t="s">
        <v>92</v>
      </c>
      <c r="C18" s="134" t="s">
        <v>93</v>
      </c>
      <c r="D18" s="135" t="s">
        <v>94</v>
      </c>
      <c r="E18" s="136">
        <v>6</v>
      </c>
      <c r="F18" s="136"/>
      <c r="G18" s="137">
        <f>E18*F18</f>
        <v>0</v>
      </c>
      <c r="H18" s="138">
        <v>1.7000000000000001E-2</v>
      </c>
      <c r="I18" s="138">
        <f>E18*H18</f>
        <v>0.10200000000000001</v>
      </c>
      <c r="J18" s="138">
        <v>0</v>
      </c>
      <c r="K18" s="138">
        <f>E18*J18</f>
        <v>0</v>
      </c>
      <c r="Q18" s="131">
        <v>2</v>
      </c>
      <c r="AA18" s="111">
        <v>12</v>
      </c>
      <c r="AB18" s="111">
        <v>1</v>
      </c>
      <c r="AC18" s="111">
        <v>7</v>
      </c>
      <c r="BB18" s="111">
        <v>1</v>
      </c>
      <c r="BC18" s="111">
        <f>IF(BB18=1,G18,0)</f>
        <v>0</v>
      </c>
      <c r="BD18" s="111">
        <f>IF(BB18=2,G18,0)</f>
        <v>0</v>
      </c>
      <c r="BE18" s="111">
        <f>IF(BB18=3,G18,0)</f>
        <v>0</v>
      </c>
      <c r="BF18" s="111">
        <f>IF(BB18=4,G18,0)</f>
        <v>0</v>
      </c>
      <c r="BG18" s="111">
        <f>IF(BB18=5,G18,0)</f>
        <v>0</v>
      </c>
    </row>
    <row r="19" spans="1:59" x14ac:dyDescent="0.2">
      <c r="A19" s="132">
        <v>8</v>
      </c>
      <c r="B19" s="133" t="s">
        <v>95</v>
      </c>
      <c r="C19" s="134" t="s">
        <v>96</v>
      </c>
      <c r="D19" s="135" t="s">
        <v>94</v>
      </c>
      <c r="E19" s="136">
        <v>1</v>
      </c>
      <c r="F19" s="136"/>
      <c r="G19" s="137">
        <f>E19*F19</f>
        <v>0</v>
      </c>
      <c r="H19" s="138">
        <v>3.5999999999999997E-2</v>
      </c>
      <c r="I19" s="138">
        <f>E19*H19</f>
        <v>3.5999999999999997E-2</v>
      </c>
      <c r="J19" s="138">
        <v>0</v>
      </c>
      <c r="K19" s="138">
        <f>E19*J19</f>
        <v>0</v>
      </c>
      <c r="Q19" s="131">
        <v>2</v>
      </c>
      <c r="AA19" s="111">
        <v>12</v>
      </c>
      <c r="AB19" s="111">
        <v>1</v>
      </c>
      <c r="AC19" s="111">
        <v>8</v>
      </c>
      <c r="BB19" s="111">
        <v>1</v>
      </c>
      <c r="BC19" s="111">
        <f>IF(BB19=1,G19,0)</f>
        <v>0</v>
      </c>
      <c r="BD19" s="111">
        <f>IF(BB19=2,G19,0)</f>
        <v>0</v>
      </c>
      <c r="BE19" s="111">
        <f>IF(BB19=3,G19,0)</f>
        <v>0</v>
      </c>
      <c r="BF19" s="111">
        <f>IF(BB19=4,G19,0)</f>
        <v>0</v>
      </c>
      <c r="BG19" s="111">
        <f>IF(BB19=5,G19,0)</f>
        <v>0</v>
      </c>
    </row>
    <row r="20" spans="1:59" x14ac:dyDescent="0.2">
      <c r="A20" s="142"/>
      <c r="B20" s="143" t="s">
        <v>71</v>
      </c>
      <c r="C20" s="144" t="str">
        <f>CONCATENATE(B16," ",C16)</f>
        <v>4 Vodorovné konstrukce</v>
      </c>
      <c r="D20" s="142"/>
      <c r="E20" s="145"/>
      <c r="F20" s="145"/>
      <c r="G20" s="146">
        <f>SUM(G16:G19)</f>
        <v>0</v>
      </c>
      <c r="H20" s="147"/>
      <c r="I20" s="148">
        <f>SUM(I16:I19)</f>
        <v>0.63195060000000003</v>
      </c>
      <c r="J20" s="147"/>
      <c r="K20" s="148">
        <f>SUM(K16:K19)</f>
        <v>0</v>
      </c>
      <c r="Q20" s="131">
        <v>4</v>
      </c>
      <c r="BC20" s="149">
        <f>SUM(BC16:BC19)</f>
        <v>0</v>
      </c>
      <c r="BD20" s="149">
        <f>SUM(BD16:BD19)</f>
        <v>0</v>
      </c>
      <c r="BE20" s="149">
        <f>SUM(BE16:BE19)</f>
        <v>0</v>
      </c>
      <c r="BF20" s="149">
        <f>SUM(BF16:BF19)</f>
        <v>0</v>
      </c>
      <c r="BG20" s="149">
        <f>SUM(BG16:BG19)</f>
        <v>0</v>
      </c>
    </row>
    <row r="21" spans="1:59" x14ac:dyDescent="0.2">
      <c r="A21" s="124" t="s">
        <v>69</v>
      </c>
      <c r="B21" s="125" t="s">
        <v>97</v>
      </c>
      <c r="C21" s="126" t="s">
        <v>98</v>
      </c>
      <c r="D21" s="127"/>
      <c r="E21" s="128"/>
      <c r="F21" s="128"/>
      <c r="G21" s="129"/>
      <c r="H21" s="130"/>
      <c r="I21" s="130"/>
      <c r="J21" s="130"/>
      <c r="K21" s="130"/>
      <c r="Q21" s="131">
        <v>1</v>
      </c>
    </row>
    <row r="22" spans="1:59" x14ac:dyDescent="0.2">
      <c r="A22" s="132">
        <v>9</v>
      </c>
      <c r="B22" s="133" t="s">
        <v>70</v>
      </c>
      <c r="C22" s="134" t="s">
        <v>99</v>
      </c>
      <c r="D22" s="135" t="s">
        <v>81</v>
      </c>
      <c r="E22" s="136">
        <v>132.61799999999999</v>
      </c>
      <c r="F22" s="136"/>
      <c r="G22" s="137">
        <f>E22*F22</f>
        <v>0</v>
      </c>
      <c r="H22" s="138">
        <v>0</v>
      </c>
      <c r="I22" s="138">
        <f>E22*H22</f>
        <v>0</v>
      </c>
      <c r="J22" s="138">
        <v>0</v>
      </c>
      <c r="K22" s="138">
        <f>E22*J22</f>
        <v>0</v>
      </c>
      <c r="Q22" s="131">
        <v>2</v>
      </c>
      <c r="AA22" s="111">
        <v>12</v>
      </c>
      <c r="AB22" s="111">
        <v>0</v>
      </c>
      <c r="AC22" s="111">
        <v>9</v>
      </c>
      <c r="BB22" s="111">
        <v>1</v>
      </c>
      <c r="BC22" s="111">
        <f>IF(BB22=1,G22,0)</f>
        <v>0</v>
      </c>
      <c r="BD22" s="111">
        <f>IF(BB22=2,G22,0)</f>
        <v>0</v>
      </c>
      <c r="BE22" s="111">
        <f>IF(BB22=3,G22,0)</f>
        <v>0</v>
      </c>
      <c r="BF22" s="111">
        <f>IF(BB22=4,G22,0)</f>
        <v>0</v>
      </c>
      <c r="BG22" s="111">
        <f>IF(BB22=5,G22,0)</f>
        <v>0</v>
      </c>
    </row>
    <row r="23" spans="1:59" x14ac:dyDescent="0.2">
      <c r="A23" s="139"/>
      <c r="B23" s="140"/>
      <c r="C23" s="173" t="s">
        <v>100</v>
      </c>
      <c r="D23" s="174"/>
      <c r="E23" s="174"/>
      <c r="F23" s="174"/>
      <c r="G23" s="175"/>
      <c r="H23" s="141"/>
      <c r="I23" s="141"/>
      <c r="J23" s="141"/>
      <c r="K23" s="141"/>
      <c r="Q23" s="131">
        <v>3</v>
      </c>
    </row>
    <row r="24" spans="1:59" x14ac:dyDescent="0.2">
      <c r="A24" s="139"/>
      <c r="B24" s="140"/>
      <c r="C24" s="173" t="s">
        <v>101</v>
      </c>
      <c r="D24" s="174"/>
      <c r="E24" s="174"/>
      <c r="F24" s="174"/>
      <c r="G24" s="175"/>
      <c r="H24" s="141"/>
      <c r="I24" s="141"/>
      <c r="J24" s="141"/>
      <c r="K24" s="141"/>
      <c r="Q24" s="131">
        <v>3</v>
      </c>
    </row>
    <row r="25" spans="1:59" ht="25.5" x14ac:dyDescent="0.2">
      <c r="A25" s="132">
        <v>10</v>
      </c>
      <c r="B25" s="133" t="s">
        <v>102</v>
      </c>
      <c r="C25" s="134" t="s">
        <v>103</v>
      </c>
      <c r="D25" s="135" t="s">
        <v>81</v>
      </c>
      <c r="E25" s="136">
        <v>122.628</v>
      </c>
      <c r="F25" s="136"/>
      <c r="G25" s="137">
        <f>E25*F25</f>
        <v>0</v>
      </c>
      <c r="H25" s="138">
        <v>2.0480000000000002E-2</v>
      </c>
      <c r="I25" s="138">
        <f>E25*H25</f>
        <v>2.5114214400000003</v>
      </c>
      <c r="J25" s="138">
        <v>0</v>
      </c>
      <c r="K25" s="138">
        <f>E25*J25</f>
        <v>0</v>
      </c>
      <c r="Q25" s="131">
        <v>2</v>
      </c>
      <c r="AA25" s="111">
        <v>12</v>
      </c>
      <c r="AB25" s="111">
        <v>0</v>
      </c>
      <c r="AC25" s="111">
        <v>10</v>
      </c>
      <c r="BB25" s="111">
        <v>1</v>
      </c>
      <c r="BC25" s="111">
        <f>IF(BB25=1,G25,0)</f>
        <v>0</v>
      </c>
      <c r="BD25" s="111">
        <f>IF(BB25=2,G25,0)</f>
        <v>0</v>
      </c>
      <c r="BE25" s="111">
        <f>IF(BB25=3,G25,0)</f>
        <v>0</v>
      </c>
      <c r="BF25" s="111">
        <f>IF(BB25=4,G25,0)</f>
        <v>0</v>
      </c>
      <c r="BG25" s="111">
        <f>IF(BB25=5,G25,0)</f>
        <v>0</v>
      </c>
    </row>
    <row r="26" spans="1:59" x14ac:dyDescent="0.2">
      <c r="A26" s="142"/>
      <c r="B26" s="143" t="s">
        <v>71</v>
      </c>
      <c r="C26" s="144" t="str">
        <f>CONCATENATE(B21," ",C21)</f>
        <v>60 Úpravy povrchů, omítky</v>
      </c>
      <c r="D26" s="142"/>
      <c r="E26" s="145"/>
      <c r="F26" s="145"/>
      <c r="G26" s="146">
        <f>SUM(G21:G25)</f>
        <v>0</v>
      </c>
      <c r="H26" s="147"/>
      <c r="I26" s="148">
        <f>SUM(I21:I25)</f>
        <v>2.5114214400000003</v>
      </c>
      <c r="J26" s="147"/>
      <c r="K26" s="148">
        <f>SUM(K21:K25)</f>
        <v>0</v>
      </c>
      <c r="Q26" s="131">
        <v>4</v>
      </c>
      <c r="BC26" s="149">
        <f>SUM(BC21:BC25)</f>
        <v>0</v>
      </c>
      <c r="BD26" s="149">
        <f>SUM(BD21:BD25)</f>
        <v>0</v>
      </c>
      <c r="BE26" s="149">
        <f>SUM(BE21:BE25)</f>
        <v>0</v>
      </c>
      <c r="BF26" s="149">
        <f>SUM(BF21:BF25)</f>
        <v>0</v>
      </c>
      <c r="BG26" s="149">
        <f>SUM(BG21:BG25)</f>
        <v>0</v>
      </c>
    </row>
    <row r="27" spans="1:59" x14ac:dyDescent="0.2">
      <c r="A27" s="124" t="s">
        <v>69</v>
      </c>
      <c r="B27" s="125" t="s">
        <v>104</v>
      </c>
      <c r="C27" s="126" t="s">
        <v>105</v>
      </c>
      <c r="D27" s="127"/>
      <c r="E27" s="128"/>
      <c r="F27" s="128"/>
      <c r="G27" s="129"/>
      <c r="H27" s="130"/>
      <c r="I27" s="130"/>
      <c r="J27" s="130"/>
      <c r="K27" s="130"/>
      <c r="Q27" s="131">
        <v>1</v>
      </c>
    </row>
    <row r="28" spans="1:59" ht="25.5" x14ac:dyDescent="0.2">
      <c r="A28" s="132">
        <v>11</v>
      </c>
      <c r="B28" s="133" t="s">
        <v>106</v>
      </c>
      <c r="C28" s="134" t="s">
        <v>107</v>
      </c>
      <c r="D28" s="135" t="s">
        <v>81</v>
      </c>
      <c r="E28" s="136">
        <v>122.628</v>
      </c>
      <c r="F28" s="136"/>
      <c r="G28" s="137">
        <f>E28*F28</f>
        <v>0</v>
      </c>
      <c r="H28" s="138">
        <v>4.8059999999999999E-2</v>
      </c>
      <c r="I28" s="138">
        <f>E28*H28</f>
        <v>5.89350168</v>
      </c>
      <c r="J28" s="138">
        <v>0</v>
      </c>
      <c r="K28" s="138">
        <f>E28*J28</f>
        <v>0</v>
      </c>
      <c r="Q28" s="131">
        <v>2</v>
      </c>
      <c r="AA28" s="111">
        <v>12</v>
      </c>
      <c r="AB28" s="111">
        <v>0</v>
      </c>
      <c r="AC28" s="111">
        <v>11</v>
      </c>
      <c r="BB28" s="111">
        <v>1</v>
      </c>
      <c r="BC28" s="111">
        <f>IF(BB28=1,G28,0)</f>
        <v>0</v>
      </c>
      <c r="BD28" s="111">
        <f>IF(BB28=2,G28,0)</f>
        <v>0</v>
      </c>
      <c r="BE28" s="111">
        <f>IF(BB28=3,G28,0)</f>
        <v>0</v>
      </c>
      <c r="BF28" s="111">
        <f>IF(BB28=4,G28,0)</f>
        <v>0</v>
      </c>
      <c r="BG28" s="111">
        <f>IF(BB28=5,G28,0)</f>
        <v>0</v>
      </c>
    </row>
    <row r="29" spans="1:59" x14ac:dyDescent="0.2">
      <c r="A29" s="132">
        <v>12</v>
      </c>
      <c r="B29" s="133" t="s">
        <v>108</v>
      </c>
      <c r="C29" s="134" t="s">
        <v>109</v>
      </c>
      <c r="D29" s="135" t="s">
        <v>81</v>
      </c>
      <c r="E29" s="136">
        <v>66</v>
      </c>
      <c r="F29" s="136"/>
      <c r="G29" s="137">
        <f>E29*F29</f>
        <v>0</v>
      </c>
      <c r="H29" s="138">
        <v>4.0000000000000003E-5</v>
      </c>
      <c r="I29" s="138">
        <f>E29*H29</f>
        <v>2.6400000000000004E-3</v>
      </c>
      <c r="J29" s="138">
        <v>0</v>
      </c>
      <c r="K29" s="138">
        <f>E29*J29</f>
        <v>0</v>
      </c>
      <c r="Q29" s="131">
        <v>2</v>
      </c>
      <c r="AA29" s="111">
        <v>12</v>
      </c>
      <c r="AB29" s="111">
        <v>0</v>
      </c>
      <c r="AC29" s="111">
        <v>12</v>
      </c>
      <c r="BB29" s="111">
        <v>1</v>
      </c>
      <c r="BC29" s="111">
        <f>IF(BB29=1,G29,0)</f>
        <v>0</v>
      </c>
      <c r="BD29" s="111">
        <f>IF(BB29=2,G29,0)</f>
        <v>0</v>
      </c>
      <c r="BE29" s="111">
        <f>IF(BB29=3,G29,0)</f>
        <v>0</v>
      </c>
      <c r="BF29" s="111">
        <f>IF(BB29=4,G29,0)</f>
        <v>0</v>
      </c>
      <c r="BG29" s="111">
        <f>IF(BB29=5,G29,0)</f>
        <v>0</v>
      </c>
    </row>
    <row r="30" spans="1:59" x14ac:dyDescent="0.2">
      <c r="A30" s="142"/>
      <c r="B30" s="143" t="s">
        <v>71</v>
      </c>
      <c r="C30" s="144" t="str">
        <f>CONCATENATE(B27," ",C27)</f>
        <v>61 Upravy povrchů vnitřní</v>
      </c>
      <c r="D30" s="142"/>
      <c r="E30" s="145"/>
      <c r="F30" s="145"/>
      <c r="G30" s="146">
        <f>SUM(G27:G29)</f>
        <v>0</v>
      </c>
      <c r="H30" s="147"/>
      <c r="I30" s="148">
        <f>SUM(I27:I29)</f>
        <v>5.8961416800000004</v>
      </c>
      <c r="J30" s="147"/>
      <c r="K30" s="148">
        <f>SUM(K27:K29)</f>
        <v>0</v>
      </c>
      <c r="Q30" s="131">
        <v>4</v>
      </c>
      <c r="BC30" s="149">
        <f>SUM(BC27:BC29)</f>
        <v>0</v>
      </c>
      <c r="BD30" s="149">
        <f>SUM(BD27:BD29)</f>
        <v>0</v>
      </c>
      <c r="BE30" s="149">
        <f>SUM(BE27:BE29)</f>
        <v>0</v>
      </c>
      <c r="BF30" s="149">
        <f>SUM(BF27:BF29)</f>
        <v>0</v>
      </c>
      <c r="BG30" s="149">
        <f>SUM(BG27:BG29)</f>
        <v>0</v>
      </c>
    </row>
    <row r="31" spans="1:59" x14ac:dyDescent="0.2">
      <c r="A31" s="124" t="s">
        <v>69</v>
      </c>
      <c r="B31" s="125" t="s">
        <v>110</v>
      </c>
      <c r="C31" s="126" t="s">
        <v>111</v>
      </c>
      <c r="D31" s="127"/>
      <c r="E31" s="128"/>
      <c r="F31" s="128"/>
      <c r="G31" s="129"/>
      <c r="H31" s="130"/>
      <c r="I31" s="130"/>
      <c r="J31" s="130"/>
      <c r="K31" s="130"/>
      <c r="Q31" s="131">
        <v>1</v>
      </c>
    </row>
    <row r="32" spans="1:59" ht="25.5" x14ac:dyDescent="0.2">
      <c r="A32" s="132">
        <v>13</v>
      </c>
      <c r="B32" s="133" t="s">
        <v>112</v>
      </c>
      <c r="C32" s="134" t="s">
        <v>113</v>
      </c>
      <c r="D32" s="135" t="s">
        <v>81</v>
      </c>
      <c r="E32" s="136">
        <v>39.99</v>
      </c>
      <c r="F32" s="136"/>
      <c r="G32" s="137">
        <f>E32*F32</f>
        <v>0</v>
      </c>
      <c r="H32" s="138">
        <v>0</v>
      </c>
      <c r="I32" s="138">
        <f>E32*H32</f>
        <v>0</v>
      </c>
      <c r="J32" s="138">
        <v>-0.22</v>
      </c>
      <c r="K32" s="138">
        <f>E32*J32</f>
        <v>-8.7978000000000005</v>
      </c>
      <c r="Q32" s="131">
        <v>2</v>
      </c>
      <c r="AA32" s="111">
        <v>12</v>
      </c>
      <c r="AB32" s="111">
        <v>0</v>
      </c>
      <c r="AC32" s="111">
        <v>13</v>
      </c>
      <c r="BB32" s="111">
        <v>1</v>
      </c>
      <c r="BC32" s="111">
        <f>IF(BB32=1,G32,0)</f>
        <v>0</v>
      </c>
      <c r="BD32" s="111">
        <f>IF(BB32=2,G32,0)</f>
        <v>0</v>
      </c>
      <c r="BE32" s="111">
        <f>IF(BB32=3,G32,0)</f>
        <v>0</v>
      </c>
      <c r="BF32" s="111">
        <f>IF(BB32=4,G32,0)</f>
        <v>0</v>
      </c>
      <c r="BG32" s="111">
        <f>IF(BB32=5,G32,0)</f>
        <v>0</v>
      </c>
    </row>
    <row r="33" spans="1:59" x14ac:dyDescent="0.2">
      <c r="A33" s="132">
        <v>14</v>
      </c>
      <c r="B33" s="133" t="s">
        <v>114</v>
      </c>
      <c r="C33" s="134" t="s">
        <v>115</v>
      </c>
      <c r="D33" s="135" t="s">
        <v>76</v>
      </c>
      <c r="E33" s="136">
        <v>2.4</v>
      </c>
      <c r="F33" s="136"/>
      <c r="G33" s="137">
        <f>E33*F33</f>
        <v>0</v>
      </c>
      <c r="H33" s="138">
        <v>1.0776699999999999</v>
      </c>
      <c r="I33" s="138">
        <f>E33*H33</f>
        <v>2.5864079999999996</v>
      </c>
      <c r="J33" s="138">
        <v>0</v>
      </c>
      <c r="K33" s="138">
        <f>E33*J33</f>
        <v>0</v>
      </c>
      <c r="Q33" s="131">
        <v>2</v>
      </c>
      <c r="AA33" s="111">
        <v>12</v>
      </c>
      <c r="AB33" s="111">
        <v>0</v>
      </c>
      <c r="AC33" s="111">
        <v>14</v>
      </c>
      <c r="BB33" s="111">
        <v>1</v>
      </c>
      <c r="BC33" s="111">
        <f>IF(BB33=1,G33,0)</f>
        <v>0</v>
      </c>
      <c r="BD33" s="111">
        <f>IF(BB33=2,G33,0)</f>
        <v>0</v>
      </c>
      <c r="BE33" s="111">
        <f>IF(BB33=3,G33,0)</f>
        <v>0</v>
      </c>
      <c r="BF33" s="111">
        <f>IF(BB33=4,G33,0)</f>
        <v>0</v>
      </c>
      <c r="BG33" s="111">
        <f>IF(BB33=5,G33,0)</f>
        <v>0</v>
      </c>
    </row>
    <row r="34" spans="1:59" x14ac:dyDescent="0.2">
      <c r="A34" s="132">
        <v>15</v>
      </c>
      <c r="B34" s="133" t="s">
        <v>116</v>
      </c>
      <c r="C34" s="134" t="s">
        <v>117</v>
      </c>
      <c r="D34" s="135" t="s">
        <v>81</v>
      </c>
      <c r="E34" s="136">
        <v>39.996000000000002</v>
      </c>
      <c r="F34" s="136"/>
      <c r="G34" s="137">
        <f>E34*F34</f>
        <v>0</v>
      </c>
      <c r="H34" s="138">
        <v>6.0899999999999999E-3</v>
      </c>
      <c r="I34" s="138">
        <f>E34*H34</f>
        <v>0.24357564000000001</v>
      </c>
      <c r="J34" s="138">
        <v>0</v>
      </c>
      <c r="K34" s="138">
        <f>E34*J34</f>
        <v>0</v>
      </c>
      <c r="Q34" s="131">
        <v>2</v>
      </c>
      <c r="AA34" s="111">
        <v>12</v>
      </c>
      <c r="AB34" s="111">
        <v>0</v>
      </c>
      <c r="AC34" s="111">
        <v>15</v>
      </c>
      <c r="BB34" s="111">
        <v>1</v>
      </c>
      <c r="BC34" s="111">
        <f>IF(BB34=1,G34,0)</f>
        <v>0</v>
      </c>
      <c r="BD34" s="111">
        <f>IF(BB34=2,G34,0)</f>
        <v>0</v>
      </c>
      <c r="BE34" s="111">
        <f>IF(BB34=3,G34,0)</f>
        <v>0</v>
      </c>
      <c r="BF34" s="111">
        <f>IF(BB34=4,G34,0)</f>
        <v>0</v>
      </c>
      <c r="BG34" s="111">
        <f>IF(BB34=5,G34,0)</f>
        <v>0</v>
      </c>
    </row>
    <row r="35" spans="1:59" x14ac:dyDescent="0.2">
      <c r="A35" s="142"/>
      <c r="B35" s="143" t="s">
        <v>71</v>
      </c>
      <c r="C35" s="144" t="str">
        <f>CONCATENATE(B31," ",C31)</f>
        <v>63 Podlahy a podlahové konstrukce</v>
      </c>
      <c r="D35" s="142"/>
      <c r="E35" s="145"/>
      <c r="F35" s="145"/>
      <c r="G35" s="146">
        <f>SUM(G31:G34)</f>
        <v>0</v>
      </c>
      <c r="H35" s="147"/>
      <c r="I35" s="148">
        <f>SUM(I31:I34)</f>
        <v>2.8299836399999996</v>
      </c>
      <c r="J35" s="147"/>
      <c r="K35" s="148">
        <f>SUM(K31:K34)</f>
        <v>-8.7978000000000005</v>
      </c>
      <c r="Q35" s="131">
        <v>4</v>
      </c>
      <c r="BC35" s="149">
        <f>SUM(BC31:BC34)</f>
        <v>0</v>
      </c>
      <c r="BD35" s="149">
        <f>SUM(BD31:BD34)</f>
        <v>0</v>
      </c>
      <c r="BE35" s="149">
        <f>SUM(BE31:BE34)</f>
        <v>0</v>
      </c>
      <c r="BF35" s="149">
        <f>SUM(BF31:BF34)</f>
        <v>0</v>
      </c>
      <c r="BG35" s="149">
        <f>SUM(BG31:BG34)</f>
        <v>0</v>
      </c>
    </row>
    <row r="36" spans="1:59" x14ac:dyDescent="0.2">
      <c r="A36" s="124" t="s">
        <v>69</v>
      </c>
      <c r="B36" s="125" t="s">
        <v>118</v>
      </c>
      <c r="C36" s="126" t="s">
        <v>119</v>
      </c>
      <c r="D36" s="127"/>
      <c r="E36" s="128"/>
      <c r="F36" s="128"/>
      <c r="G36" s="129"/>
      <c r="H36" s="130"/>
      <c r="I36" s="130"/>
      <c r="J36" s="130"/>
      <c r="K36" s="130"/>
      <c r="Q36" s="131">
        <v>1</v>
      </c>
    </row>
    <row r="37" spans="1:59" x14ac:dyDescent="0.2">
      <c r="A37" s="132">
        <v>16</v>
      </c>
      <c r="B37" s="133" t="s">
        <v>120</v>
      </c>
      <c r="C37" s="134" t="s">
        <v>121</v>
      </c>
      <c r="D37" s="135" t="s">
        <v>76</v>
      </c>
      <c r="E37" s="136">
        <v>0.6</v>
      </c>
      <c r="F37" s="136"/>
      <c r="G37" s="137">
        <f>E37*F37</f>
        <v>0</v>
      </c>
      <c r="H37" s="138">
        <v>0</v>
      </c>
      <c r="I37" s="138">
        <f>E37*H37</f>
        <v>0</v>
      </c>
      <c r="J37" s="138">
        <v>-2.2000000000000002</v>
      </c>
      <c r="K37" s="138">
        <f>E37*J37</f>
        <v>-1.32</v>
      </c>
      <c r="Q37" s="131">
        <v>2</v>
      </c>
      <c r="AA37" s="111">
        <v>12</v>
      </c>
      <c r="AB37" s="111">
        <v>0</v>
      </c>
      <c r="AC37" s="111">
        <v>16</v>
      </c>
      <c r="BB37" s="111">
        <v>1</v>
      </c>
      <c r="BC37" s="111">
        <f>IF(BB37=1,G37,0)</f>
        <v>0</v>
      </c>
      <c r="BD37" s="111">
        <f>IF(BB37=2,G37,0)</f>
        <v>0</v>
      </c>
      <c r="BE37" s="111">
        <f>IF(BB37=3,G37,0)</f>
        <v>0</v>
      </c>
      <c r="BF37" s="111">
        <f>IF(BB37=4,G37,0)</f>
        <v>0</v>
      </c>
      <c r="BG37" s="111">
        <f>IF(BB37=5,G37,0)</f>
        <v>0</v>
      </c>
    </row>
    <row r="38" spans="1:59" x14ac:dyDescent="0.2">
      <c r="A38" s="142"/>
      <c r="B38" s="143" t="s">
        <v>71</v>
      </c>
      <c r="C38" s="144" t="str">
        <f>CONCATENATE(B36," ",C36)</f>
        <v>96 Bourání konstrukcí</v>
      </c>
      <c r="D38" s="142"/>
      <c r="E38" s="145"/>
      <c r="F38" s="145"/>
      <c r="G38" s="146">
        <f>SUM(G36:G37)</f>
        <v>0</v>
      </c>
      <c r="H38" s="147"/>
      <c r="I38" s="148">
        <f>SUM(I36:I37)</f>
        <v>0</v>
      </c>
      <c r="J38" s="147"/>
      <c r="K38" s="148">
        <f>SUM(K36:K37)</f>
        <v>-1.32</v>
      </c>
      <c r="Q38" s="131">
        <v>4</v>
      </c>
      <c r="BC38" s="149">
        <f>SUM(BC36:BC37)</f>
        <v>0</v>
      </c>
      <c r="BD38" s="149">
        <f>SUM(BD36:BD37)</f>
        <v>0</v>
      </c>
      <c r="BE38" s="149">
        <f>SUM(BE36:BE37)</f>
        <v>0</v>
      </c>
      <c r="BF38" s="149">
        <f>SUM(BF36:BF37)</f>
        <v>0</v>
      </c>
      <c r="BG38" s="149">
        <f>SUM(BG36:BG37)</f>
        <v>0</v>
      </c>
    </row>
    <row r="39" spans="1:59" x14ac:dyDescent="0.2">
      <c r="A39" s="124" t="s">
        <v>69</v>
      </c>
      <c r="B39" s="125" t="s">
        <v>122</v>
      </c>
      <c r="C39" s="126" t="s">
        <v>123</v>
      </c>
      <c r="D39" s="127"/>
      <c r="E39" s="128"/>
      <c r="F39" s="128"/>
      <c r="G39" s="129"/>
      <c r="H39" s="130"/>
      <c r="I39" s="130"/>
      <c r="J39" s="130"/>
      <c r="K39" s="130"/>
      <c r="Q39" s="131">
        <v>1</v>
      </c>
    </row>
    <row r="40" spans="1:59" x14ac:dyDescent="0.2">
      <c r="A40" s="132">
        <v>17</v>
      </c>
      <c r="B40" s="133" t="s">
        <v>124</v>
      </c>
      <c r="C40" s="134" t="s">
        <v>125</v>
      </c>
      <c r="D40" s="135" t="s">
        <v>81</v>
      </c>
      <c r="E40" s="136">
        <v>39.996000000000002</v>
      </c>
      <c r="F40" s="136"/>
      <c r="G40" s="137">
        <f t="shared" ref="G40:G45" si="0">E40*F40</f>
        <v>0</v>
      </c>
      <c r="H40" s="138">
        <v>0</v>
      </c>
      <c r="I40" s="138">
        <f t="shared" ref="I40:I45" si="1">E40*H40</f>
        <v>0</v>
      </c>
      <c r="J40" s="138">
        <v>-0.05</v>
      </c>
      <c r="K40" s="138">
        <f t="shared" ref="K40:K45" si="2">E40*J40</f>
        <v>-1.9998000000000002</v>
      </c>
      <c r="Q40" s="131">
        <v>2</v>
      </c>
      <c r="AA40" s="111">
        <v>12</v>
      </c>
      <c r="AB40" s="111">
        <v>0</v>
      </c>
      <c r="AC40" s="111">
        <v>17</v>
      </c>
      <c r="BB40" s="111">
        <v>1</v>
      </c>
      <c r="BC40" s="111">
        <f t="shared" ref="BC40:BC45" si="3">IF(BB40=1,G40,0)</f>
        <v>0</v>
      </c>
      <c r="BD40" s="111">
        <f t="shared" ref="BD40:BD45" si="4">IF(BB40=2,G40,0)</f>
        <v>0</v>
      </c>
      <c r="BE40" s="111">
        <f t="shared" ref="BE40:BE45" si="5">IF(BB40=3,G40,0)</f>
        <v>0</v>
      </c>
      <c r="BF40" s="111">
        <f t="shared" ref="BF40:BF45" si="6">IF(BB40=4,G40,0)</f>
        <v>0</v>
      </c>
      <c r="BG40" s="111">
        <f t="shared" ref="BG40:BG45" si="7">IF(BB40=5,G40,0)</f>
        <v>0</v>
      </c>
    </row>
    <row r="41" spans="1:59" x14ac:dyDescent="0.2">
      <c r="A41" s="132">
        <v>18</v>
      </c>
      <c r="B41" s="133" t="s">
        <v>126</v>
      </c>
      <c r="C41" s="134" t="s">
        <v>127</v>
      </c>
      <c r="D41" s="135" t="s">
        <v>81</v>
      </c>
      <c r="E41" s="136">
        <v>132.61799999999999</v>
      </c>
      <c r="F41" s="136"/>
      <c r="G41" s="137">
        <f t="shared" si="0"/>
        <v>0</v>
      </c>
      <c r="H41" s="138">
        <v>0</v>
      </c>
      <c r="I41" s="138">
        <f t="shared" si="1"/>
        <v>0</v>
      </c>
      <c r="J41" s="138">
        <v>-6.0999999999999999E-2</v>
      </c>
      <c r="K41" s="138">
        <f t="shared" si="2"/>
        <v>-8.0896980000000003</v>
      </c>
      <c r="Q41" s="131">
        <v>2</v>
      </c>
      <c r="AA41" s="111">
        <v>12</v>
      </c>
      <c r="AB41" s="111">
        <v>0</v>
      </c>
      <c r="AC41" s="111">
        <v>18</v>
      </c>
      <c r="BB41" s="111">
        <v>1</v>
      </c>
      <c r="BC41" s="111">
        <f t="shared" si="3"/>
        <v>0</v>
      </c>
      <c r="BD41" s="111">
        <f t="shared" si="4"/>
        <v>0</v>
      </c>
      <c r="BE41" s="111">
        <f t="shared" si="5"/>
        <v>0</v>
      </c>
      <c r="BF41" s="111">
        <f t="shared" si="6"/>
        <v>0</v>
      </c>
      <c r="BG41" s="111">
        <f t="shared" si="7"/>
        <v>0</v>
      </c>
    </row>
    <row r="42" spans="1:59" x14ac:dyDescent="0.2">
      <c r="A42" s="132">
        <v>19</v>
      </c>
      <c r="B42" s="133" t="s">
        <v>128</v>
      </c>
      <c r="C42" s="134" t="s">
        <v>129</v>
      </c>
      <c r="D42" s="135" t="s">
        <v>130</v>
      </c>
      <c r="E42" s="136">
        <v>18.93</v>
      </c>
      <c r="F42" s="136"/>
      <c r="G42" s="137">
        <f t="shared" si="0"/>
        <v>0</v>
      </c>
      <c r="H42" s="138">
        <v>0</v>
      </c>
      <c r="I42" s="138">
        <f t="shared" si="1"/>
        <v>0</v>
      </c>
      <c r="J42" s="138">
        <v>0</v>
      </c>
      <c r="K42" s="138">
        <f t="shared" si="2"/>
        <v>0</v>
      </c>
      <c r="Q42" s="131">
        <v>2</v>
      </c>
      <c r="AA42" s="111">
        <v>12</v>
      </c>
      <c r="AB42" s="111">
        <v>0</v>
      </c>
      <c r="AC42" s="111">
        <v>19</v>
      </c>
      <c r="BB42" s="111">
        <v>1</v>
      </c>
      <c r="BC42" s="111">
        <f t="shared" si="3"/>
        <v>0</v>
      </c>
      <c r="BD42" s="111">
        <f t="shared" si="4"/>
        <v>0</v>
      </c>
      <c r="BE42" s="111">
        <f t="shared" si="5"/>
        <v>0</v>
      </c>
      <c r="BF42" s="111">
        <f t="shared" si="6"/>
        <v>0</v>
      </c>
      <c r="BG42" s="111">
        <f t="shared" si="7"/>
        <v>0</v>
      </c>
    </row>
    <row r="43" spans="1:59" x14ac:dyDescent="0.2">
      <c r="A43" s="132">
        <v>20</v>
      </c>
      <c r="B43" s="133" t="s">
        <v>131</v>
      </c>
      <c r="C43" s="134" t="s">
        <v>132</v>
      </c>
      <c r="D43" s="135" t="s">
        <v>130</v>
      </c>
      <c r="E43" s="136">
        <v>18.93</v>
      </c>
      <c r="F43" s="136"/>
      <c r="G43" s="137">
        <f t="shared" si="0"/>
        <v>0</v>
      </c>
      <c r="H43" s="138">
        <v>0</v>
      </c>
      <c r="I43" s="138">
        <f t="shared" si="1"/>
        <v>0</v>
      </c>
      <c r="J43" s="138">
        <v>0</v>
      </c>
      <c r="K43" s="138">
        <f t="shared" si="2"/>
        <v>0</v>
      </c>
      <c r="Q43" s="131">
        <v>2</v>
      </c>
      <c r="AA43" s="111">
        <v>12</v>
      </c>
      <c r="AB43" s="111">
        <v>0</v>
      </c>
      <c r="AC43" s="111">
        <v>20</v>
      </c>
      <c r="BB43" s="111">
        <v>1</v>
      </c>
      <c r="BC43" s="111">
        <f t="shared" si="3"/>
        <v>0</v>
      </c>
      <c r="BD43" s="111">
        <f t="shared" si="4"/>
        <v>0</v>
      </c>
      <c r="BE43" s="111">
        <f t="shared" si="5"/>
        <v>0</v>
      </c>
      <c r="BF43" s="111">
        <f t="shared" si="6"/>
        <v>0</v>
      </c>
      <c r="BG43" s="111">
        <f t="shared" si="7"/>
        <v>0</v>
      </c>
    </row>
    <row r="44" spans="1:59" x14ac:dyDescent="0.2">
      <c r="A44" s="132">
        <v>21</v>
      </c>
      <c r="B44" s="133" t="s">
        <v>133</v>
      </c>
      <c r="C44" s="134" t="s">
        <v>134</v>
      </c>
      <c r="D44" s="135" t="s">
        <v>130</v>
      </c>
      <c r="E44" s="136">
        <v>18.93</v>
      </c>
      <c r="F44" s="136"/>
      <c r="G44" s="137">
        <f t="shared" si="0"/>
        <v>0</v>
      </c>
      <c r="H44" s="138">
        <v>0</v>
      </c>
      <c r="I44" s="138">
        <f t="shared" si="1"/>
        <v>0</v>
      </c>
      <c r="J44" s="138">
        <v>0</v>
      </c>
      <c r="K44" s="138">
        <f t="shared" si="2"/>
        <v>0</v>
      </c>
      <c r="Q44" s="131">
        <v>2</v>
      </c>
      <c r="AA44" s="111">
        <v>12</v>
      </c>
      <c r="AB44" s="111">
        <v>0</v>
      </c>
      <c r="AC44" s="111">
        <v>21</v>
      </c>
      <c r="BB44" s="111">
        <v>1</v>
      </c>
      <c r="BC44" s="111">
        <f t="shared" si="3"/>
        <v>0</v>
      </c>
      <c r="BD44" s="111">
        <f t="shared" si="4"/>
        <v>0</v>
      </c>
      <c r="BE44" s="111">
        <f t="shared" si="5"/>
        <v>0</v>
      </c>
      <c r="BF44" s="111">
        <f t="shared" si="6"/>
        <v>0</v>
      </c>
      <c r="BG44" s="111">
        <f t="shared" si="7"/>
        <v>0</v>
      </c>
    </row>
    <row r="45" spans="1:59" x14ac:dyDescent="0.2">
      <c r="A45" s="132">
        <v>22</v>
      </c>
      <c r="B45" s="133" t="s">
        <v>135</v>
      </c>
      <c r="C45" s="134" t="s">
        <v>136</v>
      </c>
      <c r="D45" s="135" t="s">
        <v>130</v>
      </c>
      <c r="E45" s="136">
        <v>378.6</v>
      </c>
      <c r="F45" s="136"/>
      <c r="G45" s="137">
        <f t="shared" si="0"/>
        <v>0</v>
      </c>
      <c r="H45" s="138">
        <v>0</v>
      </c>
      <c r="I45" s="138">
        <f t="shared" si="1"/>
        <v>0</v>
      </c>
      <c r="J45" s="138">
        <v>0</v>
      </c>
      <c r="K45" s="138">
        <f t="shared" si="2"/>
        <v>0</v>
      </c>
      <c r="Q45" s="131">
        <v>2</v>
      </c>
      <c r="AA45" s="111">
        <v>12</v>
      </c>
      <c r="AB45" s="111">
        <v>0</v>
      </c>
      <c r="AC45" s="111">
        <v>22</v>
      </c>
      <c r="BB45" s="111">
        <v>1</v>
      </c>
      <c r="BC45" s="111">
        <f t="shared" si="3"/>
        <v>0</v>
      </c>
      <c r="BD45" s="111">
        <f t="shared" si="4"/>
        <v>0</v>
      </c>
      <c r="BE45" s="111">
        <f t="shared" si="5"/>
        <v>0</v>
      </c>
      <c r="BF45" s="111">
        <f t="shared" si="6"/>
        <v>0</v>
      </c>
      <c r="BG45" s="111">
        <f t="shared" si="7"/>
        <v>0</v>
      </c>
    </row>
    <row r="46" spans="1:59" x14ac:dyDescent="0.2">
      <c r="A46" s="142"/>
      <c r="B46" s="143" t="s">
        <v>71</v>
      </c>
      <c r="C46" s="144" t="str">
        <f>CONCATENATE(B39," ",C39)</f>
        <v>97 Prorážení otvorů</v>
      </c>
      <c r="D46" s="142"/>
      <c r="E46" s="145"/>
      <c r="F46" s="145"/>
      <c r="G46" s="146">
        <f>SUM(G39:G45)</f>
        <v>0</v>
      </c>
      <c r="H46" s="147"/>
      <c r="I46" s="148">
        <f>SUM(I39:I45)</f>
        <v>0</v>
      </c>
      <c r="J46" s="147"/>
      <c r="K46" s="148">
        <f>SUM(K39:K45)</f>
        <v>-10.089498000000001</v>
      </c>
      <c r="Q46" s="131">
        <v>4</v>
      </c>
      <c r="BC46" s="149">
        <f>SUM(BC39:BC45)</f>
        <v>0</v>
      </c>
      <c r="BD46" s="149">
        <f>SUM(BD39:BD45)</f>
        <v>0</v>
      </c>
      <c r="BE46" s="149">
        <f>SUM(BE39:BE45)</f>
        <v>0</v>
      </c>
      <c r="BF46" s="149">
        <f>SUM(BF39:BF45)</f>
        <v>0</v>
      </c>
      <c r="BG46" s="149">
        <f>SUM(BG39:BG45)</f>
        <v>0</v>
      </c>
    </row>
    <row r="47" spans="1:59" x14ac:dyDescent="0.2">
      <c r="A47" s="124" t="s">
        <v>69</v>
      </c>
      <c r="B47" s="125" t="s">
        <v>137</v>
      </c>
      <c r="C47" s="126" t="s">
        <v>138</v>
      </c>
      <c r="D47" s="127"/>
      <c r="E47" s="128"/>
      <c r="F47" s="128"/>
      <c r="G47" s="129"/>
      <c r="H47" s="130"/>
      <c r="I47" s="130"/>
      <c r="J47" s="130"/>
      <c r="K47" s="130"/>
      <c r="Q47" s="131">
        <v>1</v>
      </c>
    </row>
    <row r="48" spans="1:59" x14ac:dyDescent="0.2">
      <c r="A48" s="132">
        <v>23</v>
      </c>
      <c r="B48" s="133" t="s">
        <v>139</v>
      </c>
      <c r="C48" s="134" t="s">
        <v>140</v>
      </c>
      <c r="D48" s="135" t="s">
        <v>130</v>
      </c>
      <c r="E48" s="136">
        <v>29.492000000000001</v>
      </c>
      <c r="F48" s="136"/>
      <c r="G48" s="137">
        <f>E48*F48</f>
        <v>0</v>
      </c>
      <c r="H48" s="138">
        <v>0</v>
      </c>
      <c r="I48" s="138">
        <f>E48*H48</f>
        <v>0</v>
      </c>
      <c r="J48" s="138">
        <v>0</v>
      </c>
      <c r="K48" s="138">
        <f>E48*J48</f>
        <v>0</v>
      </c>
      <c r="Q48" s="131">
        <v>2</v>
      </c>
      <c r="AA48" s="111">
        <v>12</v>
      </c>
      <c r="AB48" s="111">
        <v>0</v>
      </c>
      <c r="AC48" s="111">
        <v>23</v>
      </c>
      <c r="BB48" s="111">
        <v>1</v>
      </c>
      <c r="BC48" s="111">
        <f>IF(BB48=1,G48,0)</f>
        <v>0</v>
      </c>
      <c r="BD48" s="111">
        <f>IF(BB48=2,G48,0)</f>
        <v>0</v>
      </c>
      <c r="BE48" s="111">
        <f>IF(BB48=3,G48,0)</f>
        <v>0</v>
      </c>
      <c r="BF48" s="111">
        <f>IF(BB48=4,G48,0)</f>
        <v>0</v>
      </c>
      <c r="BG48" s="111">
        <f>IF(BB48=5,G48,0)</f>
        <v>0</v>
      </c>
    </row>
    <row r="49" spans="1:59" x14ac:dyDescent="0.2">
      <c r="A49" s="142"/>
      <c r="B49" s="143" t="s">
        <v>71</v>
      </c>
      <c r="C49" s="144" t="str">
        <f>CONCATENATE(B47," ",C47)</f>
        <v>99 Staveništní přesun hmot</v>
      </c>
      <c r="D49" s="142"/>
      <c r="E49" s="145"/>
      <c r="F49" s="145"/>
      <c r="G49" s="146">
        <f>SUM(G47:G48)</f>
        <v>0</v>
      </c>
      <c r="H49" s="147"/>
      <c r="I49" s="148">
        <f>SUM(I47:I48)</f>
        <v>0</v>
      </c>
      <c r="J49" s="147"/>
      <c r="K49" s="148">
        <f>SUM(K47:K48)</f>
        <v>0</v>
      </c>
      <c r="Q49" s="131">
        <v>4</v>
      </c>
      <c r="BC49" s="149">
        <f>SUM(BC47:BC48)</f>
        <v>0</v>
      </c>
      <c r="BD49" s="149">
        <f>SUM(BD47:BD48)</f>
        <v>0</v>
      </c>
      <c r="BE49" s="149">
        <f>SUM(BE47:BE48)</f>
        <v>0</v>
      </c>
      <c r="BF49" s="149">
        <f>SUM(BF47:BF48)</f>
        <v>0</v>
      </c>
      <c r="BG49" s="149">
        <f>SUM(BG47:BG48)</f>
        <v>0</v>
      </c>
    </row>
    <row r="50" spans="1:59" x14ac:dyDescent="0.2">
      <c r="A50" s="124" t="s">
        <v>69</v>
      </c>
      <c r="B50" s="125" t="s">
        <v>141</v>
      </c>
      <c r="C50" s="126" t="s">
        <v>142</v>
      </c>
      <c r="D50" s="127"/>
      <c r="E50" s="128"/>
      <c r="F50" s="128"/>
      <c r="G50" s="129"/>
      <c r="H50" s="130"/>
      <c r="I50" s="130"/>
      <c r="J50" s="130"/>
      <c r="K50" s="130"/>
      <c r="Q50" s="131">
        <v>1</v>
      </c>
    </row>
    <row r="51" spans="1:59" ht="25.5" x14ac:dyDescent="0.2">
      <c r="A51" s="132">
        <v>24</v>
      </c>
      <c r="B51" s="133" t="s">
        <v>143</v>
      </c>
      <c r="C51" s="134" t="s">
        <v>144</v>
      </c>
      <c r="D51" s="135" t="s">
        <v>81</v>
      </c>
      <c r="E51" s="136">
        <v>10.199999999999999</v>
      </c>
      <c r="F51" s="136"/>
      <c r="G51" s="137">
        <f>E51*F51</f>
        <v>0</v>
      </c>
      <c r="H51" s="138">
        <v>4.1000000000000003E-3</v>
      </c>
      <c r="I51" s="138">
        <f>E51*H51</f>
        <v>4.1820000000000003E-2</v>
      </c>
      <c r="J51" s="138">
        <v>0</v>
      </c>
      <c r="K51" s="138">
        <f>E51*J51</f>
        <v>0</v>
      </c>
      <c r="Q51" s="131">
        <v>2</v>
      </c>
      <c r="AA51" s="111">
        <v>12</v>
      </c>
      <c r="AB51" s="111">
        <v>0</v>
      </c>
      <c r="AC51" s="111">
        <v>24</v>
      </c>
      <c r="BB51" s="111">
        <v>2</v>
      </c>
      <c r="BC51" s="111">
        <f>IF(BB51=1,G51,0)</f>
        <v>0</v>
      </c>
      <c r="BD51" s="111">
        <f>IF(BB51=2,G51,0)</f>
        <v>0</v>
      </c>
      <c r="BE51" s="111">
        <f>IF(BB51=3,G51,0)</f>
        <v>0</v>
      </c>
      <c r="BF51" s="111">
        <f>IF(BB51=4,G51,0)</f>
        <v>0</v>
      </c>
      <c r="BG51" s="111">
        <f>IF(BB51=5,G51,0)</f>
        <v>0</v>
      </c>
    </row>
    <row r="52" spans="1:59" x14ac:dyDescent="0.2">
      <c r="A52" s="142"/>
      <c r="B52" s="143" t="s">
        <v>71</v>
      </c>
      <c r="C52" s="144" t="str">
        <f>CONCATENATE(B50," ",C50)</f>
        <v>711 Izolace proti vodě</v>
      </c>
      <c r="D52" s="142"/>
      <c r="E52" s="145"/>
      <c r="F52" s="145"/>
      <c r="G52" s="146">
        <f>SUM(G50:G51)</f>
        <v>0</v>
      </c>
      <c r="H52" s="147"/>
      <c r="I52" s="148">
        <f>SUM(I50:I51)</f>
        <v>4.1820000000000003E-2</v>
      </c>
      <c r="J52" s="147"/>
      <c r="K52" s="148">
        <f>SUM(K50:K51)</f>
        <v>0</v>
      </c>
      <c r="Q52" s="131">
        <v>4</v>
      </c>
      <c r="BC52" s="149">
        <f>SUM(BC50:BC51)</f>
        <v>0</v>
      </c>
      <c r="BD52" s="149">
        <f>SUM(BD50:BD51)</f>
        <v>0</v>
      </c>
      <c r="BE52" s="149">
        <f>SUM(BE50:BE51)</f>
        <v>0</v>
      </c>
      <c r="BF52" s="149">
        <f>SUM(BF50:BF51)</f>
        <v>0</v>
      </c>
      <c r="BG52" s="149">
        <f>SUM(BG50:BG51)</f>
        <v>0</v>
      </c>
    </row>
    <row r="53" spans="1:59" x14ac:dyDescent="0.2">
      <c r="A53" s="124" t="s">
        <v>69</v>
      </c>
      <c r="B53" s="125" t="s">
        <v>145</v>
      </c>
      <c r="C53" s="126" t="s">
        <v>146</v>
      </c>
      <c r="D53" s="127"/>
      <c r="E53" s="128"/>
      <c r="F53" s="128"/>
      <c r="G53" s="129"/>
      <c r="H53" s="130"/>
      <c r="I53" s="130"/>
      <c r="J53" s="130"/>
      <c r="K53" s="130"/>
      <c r="Q53" s="131">
        <v>1</v>
      </c>
    </row>
    <row r="54" spans="1:59" x14ac:dyDescent="0.2">
      <c r="A54" s="132">
        <v>25</v>
      </c>
      <c r="B54" s="133" t="s">
        <v>147</v>
      </c>
      <c r="C54" s="134" t="s">
        <v>148</v>
      </c>
      <c r="D54" s="135" t="s">
        <v>94</v>
      </c>
      <c r="E54" s="136">
        <v>1</v>
      </c>
      <c r="F54" s="136"/>
      <c r="G54" s="137">
        <f>E54*F54</f>
        <v>0</v>
      </c>
      <c r="H54" s="138">
        <v>0</v>
      </c>
      <c r="I54" s="138">
        <f>E54*H54</f>
        <v>0</v>
      </c>
      <c r="J54" s="138">
        <v>-3.1870000000000002E-2</v>
      </c>
      <c r="K54" s="138">
        <f>E54*J54</f>
        <v>-3.1870000000000002E-2</v>
      </c>
      <c r="Q54" s="131">
        <v>2</v>
      </c>
      <c r="AA54" s="111">
        <v>12</v>
      </c>
      <c r="AB54" s="111">
        <v>0</v>
      </c>
      <c r="AC54" s="111">
        <v>25</v>
      </c>
      <c r="BB54" s="111">
        <v>2</v>
      </c>
      <c r="BC54" s="111">
        <f>IF(BB54=1,G54,0)</f>
        <v>0</v>
      </c>
      <c r="BD54" s="111">
        <f>IF(BB54=2,G54,0)</f>
        <v>0</v>
      </c>
      <c r="BE54" s="111">
        <f>IF(BB54=3,G54,0)</f>
        <v>0</v>
      </c>
      <c r="BF54" s="111">
        <f>IF(BB54=4,G54,0)</f>
        <v>0</v>
      </c>
      <c r="BG54" s="111">
        <f>IF(BB54=5,G54,0)</f>
        <v>0</v>
      </c>
    </row>
    <row r="55" spans="1:59" x14ac:dyDescent="0.2">
      <c r="A55" s="132">
        <v>26</v>
      </c>
      <c r="B55" s="133" t="s">
        <v>149</v>
      </c>
      <c r="C55" s="134" t="s">
        <v>150</v>
      </c>
      <c r="D55" s="135" t="s">
        <v>151</v>
      </c>
      <c r="E55" s="136">
        <v>1</v>
      </c>
      <c r="F55" s="136"/>
      <c r="G55" s="137">
        <f>E55*F55</f>
        <v>0</v>
      </c>
      <c r="H55" s="138">
        <v>0</v>
      </c>
      <c r="I55" s="138">
        <f>E55*H55</f>
        <v>0</v>
      </c>
      <c r="J55" s="138">
        <v>-1.72E-2</v>
      </c>
      <c r="K55" s="138">
        <f>E55*J55</f>
        <v>-1.72E-2</v>
      </c>
      <c r="Q55" s="131">
        <v>2</v>
      </c>
      <c r="AA55" s="111">
        <v>12</v>
      </c>
      <c r="AB55" s="111">
        <v>0</v>
      </c>
      <c r="AC55" s="111">
        <v>26</v>
      </c>
      <c r="BB55" s="111">
        <v>2</v>
      </c>
      <c r="BC55" s="111">
        <f>IF(BB55=1,G55,0)</f>
        <v>0</v>
      </c>
      <c r="BD55" s="111">
        <f>IF(BB55=2,G55,0)</f>
        <v>0</v>
      </c>
      <c r="BE55" s="111">
        <f>IF(BB55=3,G55,0)</f>
        <v>0</v>
      </c>
      <c r="BF55" s="111">
        <f>IF(BB55=4,G55,0)</f>
        <v>0</v>
      </c>
      <c r="BG55" s="111">
        <f>IF(BB55=5,G55,0)</f>
        <v>0</v>
      </c>
    </row>
    <row r="56" spans="1:59" x14ac:dyDescent="0.2">
      <c r="A56" s="132">
        <v>27</v>
      </c>
      <c r="B56" s="133" t="s">
        <v>152</v>
      </c>
      <c r="C56" s="134" t="s">
        <v>153</v>
      </c>
      <c r="D56" s="135" t="s">
        <v>151</v>
      </c>
      <c r="E56" s="136">
        <v>1</v>
      </c>
      <c r="F56" s="136"/>
      <c r="G56" s="137">
        <f>E56*F56</f>
        <v>0</v>
      </c>
      <c r="H56" s="138">
        <v>0</v>
      </c>
      <c r="I56" s="138">
        <f>E56*H56</f>
        <v>0</v>
      </c>
      <c r="J56" s="138">
        <v>-1.7069999999999998E-2</v>
      </c>
      <c r="K56" s="138">
        <f>E56*J56</f>
        <v>-1.7069999999999998E-2</v>
      </c>
      <c r="Q56" s="131">
        <v>2</v>
      </c>
      <c r="AA56" s="111">
        <v>12</v>
      </c>
      <c r="AB56" s="111">
        <v>0</v>
      </c>
      <c r="AC56" s="111">
        <v>27</v>
      </c>
      <c r="BB56" s="111">
        <v>2</v>
      </c>
      <c r="BC56" s="111">
        <f>IF(BB56=1,G56,0)</f>
        <v>0</v>
      </c>
      <c r="BD56" s="111">
        <f>IF(BB56=2,G56,0)</f>
        <v>0</v>
      </c>
      <c r="BE56" s="111">
        <f>IF(BB56=3,G56,0)</f>
        <v>0</v>
      </c>
      <c r="BF56" s="111">
        <f>IF(BB56=4,G56,0)</f>
        <v>0</v>
      </c>
      <c r="BG56" s="111">
        <f>IF(BB56=5,G56,0)</f>
        <v>0</v>
      </c>
    </row>
    <row r="57" spans="1:59" x14ac:dyDescent="0.2">
      <c r="A57" s="142"/>
      <c r="B57" s="143" t="s">
        <v>71</v>
      </c>
      <c r="C57" s="144" t="str">
        <f>CONCATENATE(B53," ",C53)</f>
        <v>725 Zařizovací předměty</v>
      </c>
      <c r="D57" s="142"/>
      <c r="E57" s="145"/>
      <c r="F57" s="145"/>
      <c r="G57" s="146">
        <f>SUM(G53:G56)</f>
        <v>0</v>
      </c>
      <c r="H57" s="147"/>
      <c r="I57" s="148">
        <f>SUM(I53:I56)</f>
        <v>0</v>
      </c>
      <c r="J57" s="147"/>
      <c r="K57" s="148">
        <f>SUM(K53:K56)</f>
        <v>-6.6140000000000004E-2</v>
      </c>
      <c r="Q57" s="131">
        <v>4</v>
      </c>
      <c r="BC57" s="149">
        <f>SUM(BC53:BC56)</f>
        <v>0</v>
      </c>
      <c r="BD57" s="149">
        <f>SUM(BD53:BD56)</f>
        <v>0</v>
      </c>
      <c r="BE57" s="149">
        <f>SUM(BE53:BE56)</f>
        <v>0</v>
      </c>
      <c r="BF57" s="149">
        <f>SUM(BF53:BF56)</f>
        <v>0</v>
      </c>
      <c r="BG57" s="149">
        <f>SUM(BG53:BG56)</f>
        <v>0</v>
      </c>
    </row>
    <row r="58" spans="1:59" x14ac:dyDescent="0.2">
      <c r="A58" s="124" t="s">
        <v>69</v>
      </c>
      <c r="B58" s="125" t="s">
        <v>154</v>
      </c>
      <c r="C58" s="126" t="s">
        <v>155</v>
      </c>
      <c r="D58" s="127"/>
      <c r="E58" s="128"/>
      <c r="F58" s="128"/>
      <c r="G58" s="129"/>
      <c r="H58" s="130"/>
      <c r="I58" s="130"/>
      <c r="J58" s="130"/>
      <c r="K58" s="130"/>
      <c r="Q58" s="131">
        <v>1</v>
      </c>
    </row>
    <row r="59" spans="1:59" x14ac:dyDescent="0.2">
      <c r="A59" s="132">
        <v>28</v>
      </c>
      <c r="B59" s="133" t="s">
        <v>156</v>
      </c>
      <c r="C59" s="134" t="s">
        <v>157</v>
      </c>
      <c r="D59" s="135" t="s">
        <v>158</v>
      </c>
      <c r="E59" s="136">
        <v>3.6</v>
      </c>
      <c r="F59" s="136"/>
      <c r="G59" s="137">
        <f>E59*F59</f>
        <v>0</v>
      </c>
      <c r="H59" s="138">
        <v>3.4499999999999999E-3</v>
      </c>
      <c r="I59" s="138">
        <f>E59*H59</f>
        <v>1.242E-2</v>
      </c>
      <c r="J59" s="138">
        <v>0</v>
      </c>
      <c r="K59" s="138">
        <f>E59*J59</f>
        <v>0</v>
      </c>
      <c r="Q59" s="131">
        <v>2</v>
      </c>
      <c r="AA59" s="111">
        <v>12</v>
      </c>
      <c r="AB59" s="111">
        <v>0</v>
      </c>
      <c r="AC59" s="111">
        <v>28</v>
      </c>
      <c r="BB59" s="111">
        <v>2</v>
      </c>
      <c r="BC59" s="111">
        <f>IF(BB59=1,G59,0)</f>
        <v>0</v>
      </c>
      <c r="BD59" s="111">
        <f>IF(BB59=2,G59,0)</f>
        <v>0</v>
      </c>
      <c r="BE59" s="111">
        <f>IF(BB59=3,G59,0)</f>
        <v>0</v>
      </c>
      <c r="BF59" s="111">
        <f>IF(BB59=4,G59,0)</f>
        <v>0</v>
      </c>
      <c r="BG59" s="111">
        <f>IF(BB59=5,G59,0)</f>
        <v>0</v>
      </c>
    </row>
    <row r="60" spans="1:59" x14ac:dyDescent="0.2">
      <c r="A60" s="142"/>
      <c r="B60" s="143" t="s">
        <v>71</v>
      </c>
      <c r="C60" s="144" t="str">
        <f>CONCATENATE(B58," ",C58)</f>
        <v>764 Konstrukce klempířské</v>
      </c>
      <c r="D60" s="142"/>
      <c r="E60" s="145"/>
      <c r="F60" s="145"/>
      <c r="G60" s="146">
        <f>SUM(G58:G59)</f>
        <v>0</v>
      </c>
      <c r="H60" s="147"/>
      <c r="I60" s="148">
        <f>SUM(I58:I59)</f>
        <v>1.242E-2</v>
      </c>
      <c r="J60" s="147"/>
      <c r="K60" s="148">
        <f>SUM(K58:K59)</f>
        <v>0</v>
      </c>
      <c r="Q60" s="131">
        <v>4</v>
      </c>
      <c r="BC60" s="149">
        <f>SUM(BC58:BC59)</f>
        <v>0</v>
      </c>
      <c r="BD60" s="149">
        <f>SUM(BD58:BD59)</f>
        <v>0</v>
      </c>
      <c r="BE60" s="149">
        <f>SUM(BE58:BE59)</f>
        <v>0</v>
      </c>
      <c r="BF60" s="149">
        <f>SUM(BF58:BF59)</f>
        <v>0</v>
      </c>
      <c r="BG60" s="149">
        <f>SUM(BG58:BG59)</f>
        <v>0</v>
      </c>
    </row>
    <row r="61" spans="1:59" x14ac:dyDescent="0.2">
      <c r="A61" s="124" t="s">
        <v>69</v>
      </c>
      <c r="B61" s="125" t="s">
        <v>159</v>
      </c>
      <c r="C61" s="126" t="s">
        <v>160</v>
      </c>
      <c r="D61" s="127"/>
      <c r="E61" s="128"/>
      <c r="F61" s="128"/>
      <c r="G61" s="129"/>
      <c r="H61" s="130"/>
      <c r="I61" s="130"/>
      <c r="J61" s="130"/>
      <c r="K61" s="130"/>
      <c r="Q61" s="131">
        <v>1</v>
      </c>
    </row>
    <row r="62" spans="1:59" x14ac:dyDescent="0.2">
      <c r="A62" s="132">
        <v>29</v>
      </c>
      <c r="B62" s="133" t="s">
        <v>161</v>
      </c>
      <c r="C62" s="134" t="s">
        <v>162</v>
      </c>
      <c r="D62" s="135" t="s">
        <v>151</v>
      </c>
      <c r="E62" s="136">
        <v>1</v>
      </c>
      <c r="F62" s="136"/>
      <c r="G62" s="137">
        <f>E62*F62</f>
        <v>0</v>
      </c>
      <c r="H62" s="138">
        <v>1.17E-3</v>
      </c>
      <c r="I62" s="138">
        <f>E62*H62</f>
        <v>1.17E-3</v>
      </c>
      <c r="J62" s="138">
        <v>0</v>
      </c>
      <c r="K62" s="138">
        <f>E62*J62</f>
        <v>0</v>
      </c>
      <c r="Q62" s="131">
        <v>2</v>
      </c>
      <c r="AA62" s="111">
        <v>12</v>
      </c>
      <c r="AB62" s="111">
        <v>0</v>
      </c>
      <c r="AC62" s="111">
        <v>29</v>
      </c>
      <c r="BB62" s="111">
        <v>2</v>
      </c>
      <c r="BC62" s="111">
        <f>IF(BB62=1,G62,0)</f>
        <v>0</v>
      </c>
      <c r="BD62" s="111">
        <f>IF(BB62=2,G62,0)</f>
        <v>0</v>
      </c>
      <c r="BE62" s="111">
        <f>IF(BB62=3,G62,0)</f>
        <v>0</v>
      </c>
      <c r="BF62" s="111">
        <f>IF(BB62=4,G62,0)</f>
        <v>0</v>
      </c>
      <c r="BG62" s="111">
        <f>IF(BB62=5,G62,0)</f>
        <v>0</v>
      </c>
    </row>
    <row r="63" spans="1:59" x14ac:dyDescent="0.2">
      <c r="A63" s="139"/>
      <c r="B63" s="140"/>
      <c r="C63" s="173" t="s">
        <v>163</v>
      </c>
      <c r="D63" s="174"/>
      <c r="E63" s="174"/>
      <c r="F63" s="174"/>
      <c r="G63" s="175"/>
      <c r="H63" s="141"/>
      <c r="I63" s="141"/>
      <c r="J63" s="141"/>
      <c r="K63" s="141"/>
      <c r="Q63" s="131">
        <v>3</v>
      </c>
    </row>
    <row r="64" spans="1:59" ht="25.5" x14ac:dyDescent="0.2">
      <c r="A64" s="132">
        <v>30</v>
      </c>
      <c r="B64" s="133" t="s">
        <v>164</v>
      </c>
      <c r="C64" s="134" t="s">
        <v>165</v>
      </c>
      <c r="D64" s="135" t="s">
        <v>158</v>
      </c>
      <c r="E64" s="136">
        <v>3.3</v>
      </c>
      <c r="F64" s="136"/>
      <c r="G64" s="137">
        <f>E64*F64</f>
        <v>0</v>
      </c>
      <c r="H64" s="138">
        <v>5.9100000000000003E-3</v>
      </c>
      <c r="I64" s="138">
        <f>E64*H64</f>
        <v>1.9503E-2</v>
      </c>
      <c r="J64" s="138">
        <v>0</v>
      </c>
      <c r="K64" s="138">
        <f>E64*J64</f>
        <v>0</v>
      </c>
      <c r="Q64" s="131">
        <v>2</v>
      </c>
      <c r="AA64" s="111">
        <v>12</v>
      </c>
      <c r="AB64" s="111">
        <v>0</v>
      </c>
      <c r="AC64" s="111">
        <v>30</v>
      </c>
      <c r="BB64" s="111">
        <v>2</v>
      </c>
      <c r="BC64" s="111">
        <f>IF(BB64=1,G64,0)</f>
        <v>0</v>
      </c>
      <c r="BD64" s="111">
        <f>IF(BB64=2,G64,0)</f>
        <v>0</v>
      </c>
      <c r="BE64" s="111">
        <f>IF(BB64=3,G64,0)</f>
        <v>0</v>
      </c>
      <c r="BF64" s="111">
        <f>IF(BB64=4,G64,0)</f>
        <v>0</v>
      </c>
      <c r="BG64" s="111">
        <f>IF(BB64=5,G64,0)</f>
        <v>0</v>
      </c>
    </row>
    <row r="65" spans="1:59" x14ac:dyDescent="0.2">
      <c r="A65" s="142"/>
      <c r="B65" s="143" t="s">
        <v>71</v>
      </c>
      <c r="C65" s="144" t="str">
        <f>CONCATENATE(B61," ",C61)</f>
        <v>766 Konstrukce truhlářské</v>
      </c>
      <c r="D65" s="142"/>
      <c r="E65" s="145"/>
      <c r="F65" s="145"/>
      <c r="G65" s="146">
        <f>SUM(G61:G64)</f>
        <v>0</v>
      </c>
      <c r="H65" s="147"/>
      <c r="I65" s="148">
        <f>SUM(I61:I64)</f>
        <v>2.0673E-2</v>
      </c>
      <c r="J65" s="147"/>
      <c r="K65" s="148">
        <f>SUM(K61:K64)</f>
        <v>0</v>
      </c>
      <c r="Q65" s="131">
        <v>4</v>
      </c>
      <c r="BC65" s="149">
        <f>SUM(BC61:BC64)</f>
        <v>0</v>
      </c>
      <c r="BD65" s="149">
        <f>SUM(BD61:BD64)</f>
        <v>0</v>
      </c>
      <c r="BE65" s="149">
        <f>SUM(BE61:BE64)</f>
        <v>0</v>
      </c>
      <c r="BF65" s="149">
        <f>SUM(BF61:BF64)</f>
        <v>0</v>
      </c>
      <c r="BG65" s="149">
        <f>SUM(BG61:BG64)</f>
        <v>0</v>
      </c>
    </row>
    <row r="66" spans="1:59" x14ac:dyDescent="0.2">
      <c r="A66" s="124" t="s">
        <v>69</v>
      </c>
      <c r="B66" s="125" t="s">
        <v>166</v>
      </c>
      <c r="C66" s="126" t="s">
        <v>167</v>
      </c>
      <c r="D66" s="127"/>
      <c r="E66" s="128"/>
      <c r="F66" s="128"/>
      <c r="G66" s="129"/>
      <c r="H66" s="130"/>
      <c r="I66" s="130"/>
      <c r="J66" s="130"/>
      <c r="K66" s="130"/>
      <c r="Q66" s="131">
        <v>1</v>
      </c>
    </row>
    <row r="67" spans="1:59" ht="25.5" x14ac:dyDescent="0.2">
      <c r="A67" s="132">
        <v>31</v>
      </c>
      <c r="B67" s="133" t="s">
        <v>168</v>
      </c>
      <c r="C67" s="134" t="s">
        <v>169</v>
      </c>
      <c r="D67" s="135" t="s">
        <v>81</v>
      </c>
      <c r="E67" s="136">
        <v>39.996000000000002</v>
      </c>
      <c r="F67" s="136"/>
      <c r="G67" s="137">
        <f>E67*F67</f>
        <v>0</v>
      </c>
      <c r="H67" s="138">
        <v>8.6099999999999996E-3</v>
      </c>
      <c r="I67" s="138">
        <f>E67*H67</f>
        <v>0.34436556000000001</v>
      </c>
      <c r="J67" s="138">
        <v>0</v>
      </c>
      <c r="K67" s="138">
        <f>E67*J67</f>
        <v>0</v>
      </c>
      <c r="Q67" s="131">
        <v>2</v>
      </c>
      <c r="AA67" s="111">
        <v>12</v>
      </c>
      <c r="AB67" s="111">
        <v>0</v>
      </c>
      <c r="AC67" s="111">
        <v>31</v>
      </c>
      <c r="BB67" s="111">
        <v>2</v>
      </c>
      <c r="BC67" s="111">
        <f>IF(BB67=1,G67,0)</f>
        <v>0</v>
      </c>
      <c r="BD67" s="111">
        <f>IF(BB67=2,G67,0)</f>
        <v>0</v>
      </c>
      <c r="BE67" s="111">
        <f>IF(BB67=3,G67,0)</f>
        <v>0</v>
      </c>
      <c r="BF67" s="111">
        <f>IF(BB67=4,G67,0)</f>
        <v>0</v>
      </c>
      <c r="BG67" s="111">
        <f>IF(BB67=5,G67,0)</f>
        <v>0</v>
      </c>
    </row>
    <row r="68" spans="1:59" x14ac:dyDescent="0.2">
      <c r="A68" s="139"/>
      <c r="B68" s="140"/>
      <c r="C68" s="173" t="s">
        <v>170</v>
      </c>
      <c r="D68" s="174"/>
      <c r="E68" s="174"/>
      <c r="F68" s="174"/>
      <c r="G68" s="175"/>
      <c r="H68" s="141"/>
      <c r="I68" s="141"/>
      <c r="J68" s="141"/>
      <c r="K68" s="141"/>
      <c r="Q68" s="131">
        <v>3</v>
      </c>
    </row>
    <row r="69" spans="1:59" x14ac:dyDescent="0.2">
      <c r="A69" s="139"/>
      <c r="B69" s="140"/>
      <c r="C69" s="173" t="s">
        <v>171</v>
      </c>
      <c r="D69" s="174"/>
      <c r="E69" s="174"/>
      <c r="F69" s="174"/>
      <c r="G69" s="175"/>
      <c r="H69" s="141"/>
      <c r="I69" s="141"/>
      <c r="J69" s="141"/>
      <c r="K69" s="141"/>
      <c r="Q69" s="131">
        <v>3</v>
      </c>
    </row>
    <row r="70" spans="1:59" x14ac:dyDescent="0.2">
      <c r="A70" s="139"/>
      <c r="B70" s="140"/>
      <c r="C70" s="173" t="s">
        <v>172</v>
      </c>
      <c r="D70" s="174"/>
      <c r="E70" s="174"/>
      <c r="F70" s="174"/>
      <c r="G70" s="175"/>
      <c r="H70" s="141"/>
      <c r="I70" s="141"/>
      <c r="J70" s="141"/>
      <c r="K70" s="141"/>
      <c r="Q70" s="131">
        <v>3</v>
      </c>
    </row>
    <row r="71" spans="1:59" x14ac:dyDescent="0.2">
      <c r="A71" s="139"/>
      <c r="B71" s="140"/>
      <c r="C71" s="173"/>
      <c r="D71" s="174"/>
      <c r="E71" s="174"/>
      <c r="F71" s="174"/>
      <c r="G71" s="175"/>
      <c r="H71" s="141"/>
      <c r="I71" s="141"/>
      <c r="J71" s="141"/>
      <c r="K71" s="141"/>
      <c r="Q71" s="131">
        <v>3</v>
      </c>
    </row>
    <row r="72" spans="1:59" x14ac:dyDescent="0.2">
      <c r="A72" s="142"/>
      <c r="B72" s="143" t="s">
        <v>71</v>
      </c>
      <c r="C72" s="144" t="str">
        <f>CONCATENATE(B66," ",C66)</f>
        <v>771 Podlahy z dlaždic a obklady</v>
      </c>
      <c r="D72" s="142"/>
      <c r="E72" s="145"/>
      <c r="F72" s="145"/>
      <c r="G72" s="146">
        <f>SUM(G66:G71)</f>
        <v>0</v>
      </c>
      <c r="H72" s="147"/>
      <c r="I72" s="148">
        <f>SUM(I66:I71)</f>
        <v>0.34436556000000001</v>
      </c>
      <c r="J72" s="147"/>
      <c r="K72" s="148">
        <f>SUM(K66:K71)</f>
        <v>0</v>
      </c>
      <c r="Q72" s="131">
        <v>4</v>
      </c>
      <c r="BC72" s="149">
        <f>SUM(BC66:BC71)</f>
        <v>0</v>
      </c>
      <c r="BD72" s="149">
        <f>SUM(BD66:BD71)</f>
        <v>0</v>
      </c>
      <c r="BE72" s="149">
        <f>SUM(BE66:BE71)</f>
        <v>0</v>
      </c>
      <c r="BF72" s="149">
        <f>SUM(BF66:BF71)</f>
        <v>0</v>
      </c>
      <c r="BG72" s="149">
        <f>SUM(BG66:BG71)</f>
        <v>0</v>
      </c>
    </row>
    <row r="73" spans="1:59" x14ac:dyDescent="0.2">
      <c r="A73" s="124" t="s">
        <v>69</v>
      </c>
      <c r="B73" s="125" t="s">
        <v>173</v>
      </c>
      <c r="C73" s="126" t="s">
        <v>174</v>
      </c>
      <c r="D73" s="127"/>
      <c r="E73" s="128"/>
      <c r="F73" s="128"/>
      <c r="G73" s="129"/>
      <c r="H73" s="130"/>
      <c r="I73" s="130"/>
      <c r="J73" s="130"/>
      <c r="K73" s="130"/>
      <c r="Q73" s="131">
        <v>1</v>
      </c>
    </row>
    <row r="74" spans="1:59" ht="25.5" x14ac:dyDescent="0.2">
      <c r="A74" s="132">
        <v>32</v>
      </c>
      <c r="B74" s="133" t="s">
        <v>175</v>
      </c>
      <c r="C74" s="134" t="s">
        <v>176</v>
      </c>
      <c r="D74" s="135" t="s">
        <v>81</v>
      </c>
      <c r="E74" s="136">
        <v>7</v>
      </c>
      <c r="F74" s="136"/>
      <c r="G74" s="137">
        <f>E74*F74</f>
        <v>0</v>
      </c>
      <c r="H74" s="138">
        <v>3.5999999999999999E-3</v>
      </c>
      <c r="I74" s="138">
        <f>E74*H74</f>
        <v>2.52E-2</v>
      </c>
      <c r="J74" s="138">
        <v>0</v>
      </c>
      <c r="K74" s="138">
        <f>E74*J74</f>
        <v>0</v>
      </c>
      <c r="Q74" s="131">
        <v>2</v>
      </c>
      <c r="AA74" s="111">
        <v>12</v>
      </c>
      <c r="AB74" s="111">
        <v>0</v>
      </c>
      <c r="AC74" s="111">
        <v>32</v>
      </c>
      <c r="BB74" s="111">
        <v>2</v>
      </c>
      <c r="BC74" s="111">
        <f>IF(BB74=1,G74,0)</f>
        <v>0</v>
      </c>
      <c r="BD74" s="111">
        <f>IF(BB74=2,G74,0)</f>
        <v>0</v>
      </c>
      <c r="BE74" s="111">
        <f>IF(BB74=3,G74,0)</f>
        <v>0</v>
      </c>
      <c r="BF74" s="111">
        <f>IF(BB74=4,G74,0)</f>
        <v>0</v>
      </c>
      <c r="BG74" s="111">
        <f>IF(BB74=5,G74,0)</f>
        <v>0</v>
      </c>
    </row>
    <row r="75" spans="1:59" x14ac:dyDescent="0.2">
      <c r="A75" s="139"/>
      <c r="B75" s="140"/>
      <c r="C75" s="173" t="s">
        <v>177</v>
      </c>
      <c r="D75" s="174"/>
      <c r="E75" s="174"/>
      <c r="F75" s="174"/>
      <c r="G75" s="175"/>
      <c r="H75" s="141"/>
      <c r="I75" s="141"/>
      <c r="J75" s="141"/>
      <c r="K75" s="141"/>
      <c r="Q75" s="131">
        <v>3</v>
      </c>
    </row>
    <row r="76" spans="1:59" x14ac:dyDescent="0.2">
      <c r="A76" s="142"/>
      <c r="B76" s="143" t="s">
        <v>71</v>
      </c>
      <c r="C76" s="144" t="str">
        <f>CONCATENATE(B73," ",C73)</f>
        <v>781 Obklady keramické</v>
      </c>
      <c r="D76" s="142"/>
      <c r="E76" s="145"/>
      <c r="F76" s="145"/>
      <c r="G76" s="146">
        <f>SUM(G73:G75)</f>
        <v>0</v>
      </c>
      <c r="H76" s="147"/>
      <c r="I76" s="148">
        <f>SUM(I73:I75)</f>
        <v>2.52E-2</v>
      </c>
      <c r="J76" s="147"/>
      <c r="K76" s="148">
        <f>SUM(K73:K75)</f>
        <v>0</v>
      </c>
      <c r="Q76" s="131">
        <v>4</v>
      </c>
      <c r="BC76" s="149">
        <f>SUM(BC73:BC75)</f>
        <v>0</v>
      </c>
      <c r="BD76" s="149">
        <f>SUM(BD73:BD75)</f>
        <v>0</v>
      </c>
      <c r="BE76" s="149">
        <f>SUM(BE73:BE75)</f>
        <v>0</v>
      </c>
      <c r="BF76" s="149">
        <f>SUM(BF73:BF75)</f>
        <v>0</v>
      </c>
      <c r="BG76" s="149">
        <f>SUM(BG73:BG75)</f>
        <v>0</v>
      </c>
    </row>
    <row r="77" spans="1:59" x14ac:dyDescent="0.2">
      <c r="A77" s="124" t="s">
        <v>69</v>
      </c>
      <c r="B77" s="125" t="s">
        <v>178</v>
      </c>
      <c r="C77" s="126" t="s">
        <v>179</v>
      </c>
      <c r="D77" s="127"/>
      <c r="E77" s="128"/>
      <c r="F77" s="128"/>
      <c r="G77" s="129"/>
      <c r="H77" s="130"/>
      <c r="I77" s="130"/>
      <c r="J77" s="130"/>
      <c r="K77" s="130"/>
      <c r="Q77" s="131">
        <v>1</v>
      </c>
    </row>
    <row r="78" spans="1:59" x14ac:dyDescent="0.2">
      <c r="A78" s="132">
        <v>33</v>
      </c>
      <c r="B78" s="133" t="s">
        <v>180</v>
      </c>
      <c r="C78" s="134" t="s">
        <v>181</v>
      </c>
      <c r="D78" s="135" t="s">
        <v>81</v>
      </c>
      <c r="E78" s="136">
        <v>181</v>
      </c>
      <c r="F78" s="136"/>
      <c r="G78" s="137">
        <f>E78*F78</f>
        <v>0</v>
      </c>
      <c r="H78" s="138">
        <v>6.9999999999999994E-5</v>
      </c>
      <c r="I78" s="138">
        <f>E78*H78</f>
        <v>1.2669999999999999E-2</v>
      </c>
      <c r="J78" s="138">
        <v>0</v>
      </c>
      <c r="K78" s="138">
        <f>E78*J78</f>
        <v>0</v>
      </c>
      <c r="Q78" s="131">
        <v>2</v>
      </c>
      <c r="AA78" s="111">
        <v>12</v>
      </c>
      <c r="AB78" s="111">
        <v>0</v>
      </c>
      <c r="AC78" s="111">
        <v>33</v>
      </c>
      <c r="BB78" s="111">
        <v>2</v>
      </c>
      <c r="BC78" s="111">
        <f>IF(BB78=1,G78,0)</f>
        <v>0</v>
      </c>
      <c r="BD78" s="111">
        <f>IF(BB78=2,G78,0)</f>
        <v>0</v>
      </c>
      <c r="BE78" s="111">
        <f>IF(BB78=3,G78,0)</f>
        <v>0</v>
      </c>
      <c r="BF78" s="111">
        <f>IF(BB78=4,G78,0)</f>
        <v>0</v>
      </c>
      <c r="BG78" s="111">
        <f>IF(BB78=5,G78,0)</f>
        <v>0</v>
      </c>
    </row>
    <row r="79" spans="1:59" x14ac:dyDescent="0.2">
      <c r="A79" s="132">
        <v>34</v>
      </c>
      <c r="B79" s="133" t="s">
        <v>182</v>
      </c>
      <c r="C79" s="134" t="s">
        <v>183</v>
      </c>
      <c r="D79" s="135" t="s">
        <v>81</v>
      </c>
      <c r="E79" s="136">
        <v>181</v>
      </c>
      <c r="F79" s="136"/>
      <c r="G79" s="137">
        <f>E79*F79</f>
        <v>0</v>
      </c>
      <c r="H79" s="138">
        <v>6.9999999999999994E-5</v>
      </c>
      <c r="I79" s="138">
        <f>E79*H79</f>
        <v>1.2669999999999999E-2</v>
      </c>
      <c r="J79" s="138">
        <v>0</v>
      </c>
      <c r="K79" s="138">
        <f>E79*J79</f>
        <v>0</v>
      </c>
      <c r="Q79" s="131">
        <v>2</v>
      </c>
      <c r="AA79" s="111">
        <v>12</v>
      </c>
      <c r="AB79" s="111">
        <v>0</v>
      </c>
      <c r="AC79" s="111">
        <v>34</v>
      </c>
      <c r="BB79" s="111">
        <v>2</v>
      </c>
      <c r="BC79" s="111">
        <f>IF(BB79=1,G79,0)</f>
        <v>0</v>
      </c>
      <c r="BD79" s="111">
        <f>IF(BB79=2,G79,0)</f>
        <v>0</v>
      </c>
      <c r="BE79" s="111">
        <f>IF(BB79=3,G79,0)</f>
        <v>0</v>
      </c>
      <c r="BF79" s="111">
        <f>IF(BB79=4,G79,0)</f>
        <v>0</v>
      </c>
      <c r="BG79" s="111">
        <f>IF(BB79=5,G79,0)</f>
        <v>0</v>
      </c>
    </row>
    <row r="80" spans="1:59" x14ac:dyDescent="0.2">
      <c r="A80" s="132">
        <v>35</v>
      </c>
      <c r="B80" s="133" t="s">
        <v>184</v>
      </c>
      <c r="C80" s="134" t="s">
        <v>185</v>
      </c>
      <c r="D80" s="135" t="s">
        <v>81</v>
      </c>
      <c r="E80" s="136">
        <v>181</v>
      </c>
      <c r="F80" s="136"/>
      <c r="G80" s="137">
        <f>E80*F80</f>
        <v>0</v>
      </c>
      <c r="H80" s="138">
        <v>3.1E-4</v>
      </c>
      <c r="I80" s="138">
        <f>E80*H80</f>
        <v>5.611E-2</v>
      </c>
      <c r="J80" s="138">
        <v>0</v>
      </c>
      <c r="K80" s="138">
        <f>E80*J80</f>
        <v>0</v>
      </c>
      <c r="Q80" s="131">
        <v>2</v>
      </c>
      <c r="AA80" s="111">
        <v>12</v>
      </c>
      <c r="AB80" s="111">
        <v>0</v>
      </c>
      <c r="AC80" s="111">
        <v>35</v>
      </c>
      <c r="BB80" s="111">
        <v>2</v>
      </c>
      <c r="BC80" s="111">
        <f>IF(BB80=1,G80,0)</f>
        <v>0</v>
      </c>
      <c r="BD80" s="111">
        <f>IF(BB80=2,G80,0)</f>
        <v>0</v>
      </c>
      <c r="BE80" s="111">
        <f>IF(BB80=3,G80,0)</f>
        <v>0</v>
      </c>
      <c r="BF80" s="111">
        <f>IF(BB80=4,G80,0)</f>
        <v>0</v>
      </c>
      <c r="BG80" s="111">
        <f>IF(BB80=5,G80,0)</f>
        <v>0</v>
      </c>
    </row>
    <row r="81" spans="1:59" x14ac:dyDescent="0.2">
      <c r="A81" s="142"/>
      <c r="B81" s="143" t="s">
        <v>71</v>
      </c>
      <c r="C81" s="144" t="str">
        <f>CONCATENATE(B77," ",C77)</f>
        <v>784 Malby</v>
      </c>
      <c r="D81" s="142"/>
      <c r="E81" s="145"/>
      <c r="F81" s="145"/>
      <c r="G81" s="146">
        <f>SUM(G77:G80)</f>
        <v>0</v>
      </c>
      <c r="H81" s="147"/>
      <c r="I81" s="148">
        <f>SUM(I77:I80)</f>
        <v>8.1449999999999995E-2</v>
      </c>
      <c r="J81" s="147"/>
      <c r="K81" s="148">
        <f>SUM(K77:K80)</f>
        <v>0</v>
      </c>
      <c r="Q81" s="131">
        <v>4</v>
      </c>
      <c r="BC81" s="149">
        <f>SUM(BC77:BC80)</f>
        <v>0</v>
      </c>
      <c r="BD81" s="149">
        <f>SUM(BD77:BD80)</f>
        <v>0</v>
      </c>
      <c r="BE81" s="149">
        <f>SUM(BE77:BE80)</f>
        <v>0</v>
      </c>
      <c r="BF81" s="149">
        <f>SUM(BF77:BF80)</f>
        <v>0</v>
      </c>
      <c r="BG81" s="149">
        <f>SUM(BG77:BG80)</f>
        <v>0</v>
      </c>
    </row>
    <row r="82" spans="1:59" x14ac:dyDescent="0.2">
      <c r="A82" s="124" t="s">
        <v>69</v>
      </c>
      <c r="B82" s="125" t="s">
        <v>186</v>
      </c>
      <c r="C82" s="126" t="s">
        <v>187</v>
      </c>
      <c r="D82" s="127"/>
      <c r="E82" s="128"/>
      <c r="F82" s="128"/>
      <c r="G82" s="129"/>
      <c r="H82" s="130"/>
      <c r="I82" s="130"/>
      <c r="J82" s="130"/>
      <c r="K82" s="130"/>
      <c r="Q82" s="131">
        <v>1</v>
      </c>
    </row>
    <row r="83" spans="1:59" x14ac:dyDescent="0.2">
      <c r="A83" s="132">
        <v>36</v>
      </c>
      <c r="B83" s="133" t="s">
        <v>188</v>
      </c>
      <c r="C83" s="134" t="s">
        <v>189</v>
      </c>
      <c r="D83" s="135" t="s">
        <v>151</v>
      </c>
      <c r="E83" s="136">
        <v>1</v>
      </c>
      <c r="F83" s="136"/>
      <c r="G83" s="137">
        <f>E83*F83</f>
        <v>0</v>
      </c>
      <c r="H83" s="138">
        <v>0.13367000000000001</v>
      </c>
      <c r="I83" s="138">
        <f>E83*H83</f>
        <v>0.13367000000000001</v>
      </c>
      <c r="J83" s="138">
        <v>0</v>
      </c>
      <c r="K83" s="138">
        <f>E83*J83</f>
        <v>0</v>
      </c>
      <c r="Q83" s="131">
        <v>2</v>
      </c>
      <c r="AA83" s="111">
        <v>12</v>
      </c>
      <c r="AB83" s="111">
        <v>0</v>
      </c>
      <c r="AC83" s="111">
        <v>36</v>
      </c>
      <c r="BB83" s="111">
        <v>4</v>
      </c>
      <c r="BC83" s="111">
        <f>IF(BB83=1,G83,0)</f>
        <v>0</v>
      </c>
      <c r="BD83" s="111">
        <f>IF(BB83=2,G83,0)</f>
        <v>0</v>
      </c>
      <c r="BE83" s="111">
        <f>IF(BB83=3,G83,0)</f>
        <v>0</v>
      </c>
      <c r="BF83" s="111">
        <f>IF(BB83=4,G83,0)</f>
        <v>0</v>
      </c>
      <c r="BG83" s="111">
        <f>IF(BB83=5,G83,0)</f>
        <v>0</v>
      </c>
    </row>
    <row r="84" spans="1:59" x14ac:dyDescent="0.2">
      <c r="A84" s="142"/>
      <c r="B84" s="143" t="s">
        <v>71</v>
      </c>
      <c r="C84" s="144" t="str">
        <f>CONCATENATE(B82," ",C82)</f>
        <v>M21 Elektromontáže</v>
      </c>
      <c r="D84" s="142"/>
      <c r="E84" s="145"/>
      <c r="F84" s="145"/>
      <c r="G84" s="146">
        <f>SUM(G82:G83)</f>
        <v>0</v>
      </c>
      <c r="H84" s="147"/>
      <c r="I84" s="148">
        <f>SUM(I82:I83)</f>
        <v>0.13367000000000001</v>
      </c>
      <c r="J84" s="147"/>
      <c r="K84" s="148">
        <f>SUM(K82:K83)</f>
        <v>0</v>
      </c>
      <c r="Q84" s="131">
        <v>4</v>
      </c>
      <c r="BC84" s="149">
        <f>SUM(BC82:BC83)</f>
        <v>0</v>
      </c>
      <c r="BD84" s="149">
        <f>SUM(BD82:BD83)</f>
        <v>0</v>
      </c>
      <c r="BE84" s="149">
        <f>SUM(BE82:BE83)</f>
        <v>0</v>
      </c>
      <c r="BF84" s="149">
        <f>SUM(BF82:BF83)</f>
        <v>0</v>
      </c>
      <c r="BG84" s="149">
        <f>SUM(BG82:BG83)</f>
        <v>0</v>
      </c>
    </row>
    <row r="85" spans="1:59" x14ac:dyDescent="0.2">
      <c r="A85" s="124" t="s">
        <v>69</v>
      </c>
      <c r="B85" s="125" t="s">
        <v>190</v>
      </c>
      <c r="C85" s="126" t="s">
        <v>191</v>
      </c>
      <c r="D85" s="127"/>
      <c r="E85" s="128"/>
      <c r="F85" s="128"/>
      <c r="G85" s="129"/>
      <c r="H85" s="130"/>
      <c r="I85" s="130"/>
      <c r="J85" s="130"/>
      <c r="K85" s="130"/>
      <c r="Q85" s="131">
        <v>1</v>
      </c>
    </row>
    <row r="86" spans="1:59" x14ac:dyDescent="0.2">
      <c r="A86" s="132">
        <v>37</v>
      </c>
      <c r="B86" s="133" t="s">
        <v>72</v>
      </c>
      <c r="C86" s="134" t="s">
        <v>192</v>
      </c>
      <c r="D86" s="135" t="s">
        <v>151</v>
      </c>
      <c r="E86" s="136">
        <v>1</v>
      </c>
      <c r="F86" s="136"/>
      <c r="G86" s="137">
        <f>E86*F86</f>
        <v>0</v>
      </c>
      <c r="H86" s="138">
        <v>0</v>
      </c>
      <c r="I86" s="138">
        <f>E86*H86</f>
        <v>0</v>
      </c>
      <c r="J86" s="138">
        <v>0</v>
      </c>
      <c r="K86" s="138">
        <f>E86*J86</f>
        <v>0</v>
      </c>
      <c r="Q86" s="131">
        <v>2</v>
      </c>
      <c r="AA86" s="111">
        <v>12</v>
      </c>
      <c r="AB86" s="111">
        <v>0</v>
      </c>
      <c r="AC86" s="111">
        <v>37</v>
      </c>
      <c r="BB86" s="111">
        <v>1</v>
      </c>
      <c r="BC86" s="111">
        <f>IF(BB86=1,G86,0)</f>
        <v>0</v>
      </c>
      <c r="BD86" s="111">
        <f>IF(BB86=2,G86,0)</f>
        <v>0</v>
      </c>
      <c r="BE86" s="111">
        <f>IF(BB86=3,G86,0)</f>
        <v>0</v>
      </c>
      <c r="BF86" s="111">
        <f>IF(BB86=4,G86,0)</f>
        <v>0</v>
      </c>
      <c r="BG86" s="111">
        <f>IF(BB86=5,G86,0)</f>
        <v>0</v>
      </c>
    </row>
    <row r="87" spans="1:59" x14ac:dyDescent="0.2">
      <c r="A87" s="142"/>
      <c r="B87" s="143" t="s">
        <v>71</v>
      </c>
      <c r="C87" s="144" t="str">
        <f>CONCATENATE(B85," ",C85)</f>
        <v>A23 Vzduchotechnika</v>
      </c>
      <c r="D87" s="142"/>
      <c r="E87" s="145"/>
      <c r="F87" s="145"/>
      <c r="G87" s="146">
        <f>SUM(G85:G86)</f>
        <v>0</v>
      </c>
      <c r="H87" s="147"/>
      <c r="I87" s="148">
        <f>SUM(I85:I86)</f>
        <v>0</v>
      </c>
      <c r="J87" s="147"/>
      <c r="K87" s="148">
        <f>SUM(K85:K86)</f>
        <v>0</v>
      </c>
      <c r="Q87" s="131">
        <v>4</v>
      </c>
      <c r="BC87" s="149">
        <f>SUM(BC85:BC86)</f>
        <v>0</v>
      </c>
      <c r="BD87" s="149">
        <f>SUM(BD85:BD86)</f>
        <v>0</v>
      </c>
      <c r="BE87" s="149">
        <f>SUM(BE85:BE86)</f>
        <v>0</v>
      </c>
      <c r="BF87" s="149">
        <f>SUM(BF85:BF86)</f>
        <v>0</v>
      </c>
      <c r="BG87" s="149">
        <f>SUM(BG85:BG86)</f>
        <v>0</v>
      </c>
    </row>
    <row r="88" spans="1:59" x14ac:dyDescent="0.2">
      <c r="A88" s="124" t="s">
        <v>69</v>
      </c>
      <c r="B88" s="125" t="s">
        <v>193</v>
      </c>
      <c r="C88" s="126" t="s">
        <v>194</v>
      </c>
      <c r="D88" s="127"/>
      <c r="E88" s="128"/>
      <c r="F88" s="128"/>
      <c r="G88" s="129"/>
      <c r="H88" s="130"/>
      <c r="I88" s="130"/>
      <c r="J88" s="130"/>
      <c r="K88" s="130"/>
      <c r="Q88" s="131">
        <v>1</v>
      </c>
    </row>
    <row r="89" spans="1:59" x14ac:dyDescent="0.2">
      <c r="A89" s="132">
        <v>38</v>
      </c>
      <c r="B89" s="133" t="s">
        <v>77</v>
      </c>
      <c r="C89" s="134" t="s">
        <v>195</v>
      </c>
      <c r="D89" s="135" t="s">
        <v>151</v>
      </c>
      <c r="E89" s="136">
        <v>1</v>
      </c>
      <c r="F89" s="136"/>
      <c r="G89" s="137">
        <f>E89*F89</f>
        <v>0</v>
      </c>
      <c r="H89" s="138">
        <v>0</v>
      </c>
      <c r="I89" s="138">
        <f>E89*H89</f>
        <v>0</v>
      </c>
      <c r="J89" s="138">
        <v>0</v>
      </c>
      <c r="K89" s="138">
        <f>E89*J89</f>
        <v>0</v>
      </c>
      <c r="Q89" s="131">
        <v>2</v>
      </c>
      <c r="AA89" s="111">
        <v>12</v>
      </c>
      <c r="AB89" s="111">
        <v>0</v>
      </c>
      <c r="AC89" s="111">
        <v>38</v>
      </c>
      <c r="BB89" s="111">
        <v>1</v>
      </c>
      <c r="BC89" s="111">
        <f>IF(BB89=1,G89,0)</f>
        <v>0</v>
      </c>
      <c r="BD89" s="111">
        <f>IF(BB89=2,G89,0)</f>
        <v>0</v>
      </c>
      <c r="BE89" s="111">
        <f>IF(BB89=3,G89,0)</f>
        <v>0</v>
      </c>
      <c r="BF89" s="111">
        <f>IF(BB89=4,G89,0)</f>
        <v>0</v>
      </c>
      <c r="BG89" s="111">
        <f>IF(BB89=5,G89,0)</f>
        <v>0</v>
      </c>
    </row>
    <row r="90" spans="1:59" x14ac:dyDescent="0.2">
      <c r="A90" s="142"/>
      <c r="B90" s="143" t="s">
        <v>71</v>
      </c>
      <c r="C90" s="144" t="str">
        <f>CONCATENATE(B88," ",C88)</f>
        <v>A24 ZTI-voda a odpady</v>
      </c>
      <c r="D90" s="142"/>
      <c r="E90" s="145"/>
      <c r="F90" s="145"/>
      <c r="G90" s="146">
        <f>SUM(G88:G89)</f>
        <v>0</v>
      </c>
      <c r="H90" s="147"/>
      <c r="I90" s="148">
        <f>SUM(I88:I89)</f>
        <v>0</v>
      </c>
      <c r="J90" s="147"/>
      <c r="K90" s="148">
        <f>SUM(K88:K89)</f>
        <v>0</v>
      </c>
      <c r="Q90" s="131">
        <v>4</v>
      </c>
      <c r="BC90" s="149">
        <f>SUM(BC88:BC89)</f>
        <v>0</v>
      </c>
      <c r="BD90" s="149">
        <f>SUM(BD88:BD89)</f>
        <v>0</v>
      </c>
      <c r="BE90" s="149">
        <f>SUM(BE88:BE89)</f>
        <v>0</v>
      </c>
      <c r="BF90" s="149">
        <f>SUM(BF88:BF89)</f>
        <v>0</v>
      </c>
      <c r="BG90" s="149">
        <f>SUM(BG88:BG89)</f>
        <v>0</v>
      </c>
    </row>
    <row r="91" spans="1:59" x14ac:dyDescent="0.2">
      <c r="A91" s="124" t="s">
        <v>69</v>
      </c>
      <c r="B91" s="125" t="s">
        <v>196</v>
      </c>
      <c r="C91" s="126" t="s">
        <v>197</v>
      </c>
      <c r="D91" s="127"/>
      <c r="E91" s="128"/>
      <c r="F91" s="128"/>
      <c r="G91" s="129"/>
      <c r="H91" s="130"/>
      <c r="I91" s="130"/>
      <c r="J91" s="130"/>
      <c r="K91" s="130"/>
      <c r="Q91" s="131">
        <v>1</v>
      </c>
    </row>
    <row r="92" spans="1:59" x14ac:dyDescent="0.2">
      <c r="A92" s="132">
        <v>39</v>
      </c>
      <c r="B92" s="133" t="s">
        <v>88</v>
      </c>
      <c r="C92" s="134" t="s">
        <v>198</v>
      </c>
      <c r="D92" s="135" t="s">
        <v>151</v>
      </c>
      <c r="E92" s="136">
        <v>1</v>
      </c>
      <c r="F92" s="136"/>
      <c r="G92" s="137">
        <f>E92*F92</f>
        <v>0</v>
      </c>
      <c r="H92" s="138">
        <v>0</v>
      </c>
      <c r="I92" s="138">
        <f>E92*H92</f>
        <v>0</v>
      </c>
      <c r="J92" s="138">
        <v>0</v>
      </c>
      <c r="K92" s="138">
        <f>E92*J92</f>
        <v>0</v>
      </c>
      <c r="Q92" s="131">
        <v>2</v>
      </c>
      <c r="AA92" s="111">
        <v>12</v>
      </c>
      <c r="AB92" s="111">
        <v>0</v>
      </c>
      <c r="AC92" s="111">
        <v>39</v>
      </c>
      <c r="BB92" s="111">
        <v>1</v>
      </c>
      <c r="BC92" s="111">
        <f>IF(BB92=1,G92,0)</f>
        <v>0</v>
      </c>
      <c r="BD92" s="111">
        <f>IF(BB92=2,G92,0)</f>
        <v>0</v>
      </c>
      <c r="BE92" s="111">
        <f>IF(BB92=3,G92,0)</f>
        <v>0</v>
      </c>
      <c r="BF92" s="111">
        <f>IF(BB92=4,G92,0)</f>
        <v>0</v>
      </c>
      <c r="BG92" s="111">
        <f>IF(BB92=5,G92,0)</f>
        <v>0</v>
      </c>
    </row>
    <row r="93" spans="1:59" x14ac:dyDescent="0.2">
      <c r="A93" s="142"/>
      <c r="B93" s="143" t="s">
        <v>71</v>
      </c>
      <c r="C93" s="144" t="str">
        <f>CONCATENATE(B91," ",C91)</f>
        <v>A25 Topení</v>
      </c>
      <c r="D93" s="142"/>
      <c r="E93" s="145"/>
      <c r="F93" s="145"/>
      <c r="G93" s="146">
        <f>SUM(G91:G92)</f>
        <v>0</v>
      </c>
      <c r="H93" s="147"/>
      <c r="I93" s="148">
        <f>SUM(I91:I92)</f>
        <v>0</v>
      </c>
      <c r="J93" s="147"/>
      <c r="K93" s="148">
        <f>SUM(K91:K92)</f>
        <v>0</v>
      </c>
      <c r="Q93" s="131">
        <v>4</v>
      </c>
      <c r="BC93" s="149">
        <f>SUM(BC91:BC92)</f>
        <v>0</v>
      </c>
      <c r="BD93" s="149">
        <f>SUM(BD91:BD92)</f>
        <v>0</v>
      </c>
      <c r="BE93" s="149">
        <f>SUM(BE91:BE92)</f>
        <v>0</v>
      </c>
      <c r="BF93" s="149">
        <f>SUM(BF91:BF92)</f>
        <v>0</v>
      </c>
      <c r="BG93" s="149">
        <f>SUM(BG91:BG92)</f>
        <v>0</v>
      </c>
    </row>
    <row r="94" spans="1:59" x14ac:dyDescent="0.2">
      <c r="A94" s="124" t="s">
        <v>69</v>
      </c>
      <c r="B94" s="125" t="s">
        <v>199</v>
      </c>
      <c r="C94" s="126" t="s">
        <v>200</v>
      </c>
      <c r="D94" s="127"/>
      <c r="E94" s="128"/>
      <c r="F94" s="128"/>
      <c r="G94" s="129"/>
      <c r="H94" s="130"/>
      <c r="I94" s="130"/>
      <c r="J94" s="130"/>
      <c r="K94" s="130"/>
      <c r="Q94" s="131">
        <v>1</v>
      </c>
    </row>
    <row r="95" spans="1:59" x14ac:dyDescent="0.2">
      <c r="A95" s="132">
        <v>40</v>
      </c>
      <c r="B95" s="133" t="s">
        <v>201</v>
      </c>
      <c r="C95" s="134" t="s">
        <v>202</v>
      </c>
      <c r="D95" s="135" t="s">
        <v>151</v>
      </c>
      <c r="E95" s="136">
        <v>1</v>
      </c>
      <c r="F95" s="136"/>
      <c r="G95" s="137">
        <f t="shared" ref="G95:G100" si="8">E95*F95</f>
        <v>0</v>
      </c>
      <c r="H95" s="138">
        <v>0</v>
      </c>
      <c r="I95" s="138">
        <f t="shared" ref="I95:I100" si="9">E95*H95</f>
        <v>0</v>
      </c>
      <c r="J95" s="138">
        <v>0</v>
      </c>
      <c r="K95" s="138">
        <f t="shared" ref="K95:K100" si="10">E95*J95</f>
        <v>0</v>
      </c>
      <c r="Q95" s="131">
        <v>2</v>
      </c>
      <c r="AA95" s="111">
        <v>12</v>
      </c>
      <c r="AB95" s="111">
        <v>0</v>
      </c>
      <c r="AC95" s="111">
        <v>40</v>
      </c>
      <c r="BB95" s="111">
        <v>1</v>
      </c>
      <c r="BC95" s="111">
        <f t="shared" ref="BC95:BC100" si="11">IF(BB95=1,G95,0)</f>
        <v>0</v>
      </c>
      <c r="BD95" s="111">
        <f t="shared" ref="BD95:BD100" si="12">IF(BB95=2,G95,0)</f>
        <v>0</v>
      </c>
      <c r="BE95" s="111">
        <f t="shared" ref="BE95:BE100" si="13">IF(BB95=3,G95,0)</f>
        <v>0</v>
      </c>
      <c r="BF95" s="111">
        <f t="shared" ref="BF95:BF100" si="14">IF(BB95=4,G95,0)</f>
        <v>0</v>
      </c>
      <c r="BG95" s="111">
        <f t="shared" ref="BG95:BG100" si="15">IF(BB95=5,G95,0)</f>
        <v>0</v>
      </c>
    </row>
    <row r="96" spans="1:59" x14ac:dyDescent="0.2">
      <c r="A96" s="132">
        <v>41</v>
      </c>
      <c r="B96" s="133" t="s">
        <v>203</v>
      </c>
      <c r="C96" s="134" t="s">
        <v>204</v>
      </c>
      <c r="D96" s="135" t="s">
        <v>151</v>
      </c>
      <c r="E96" s="136">
        <v>1</v>
      </c>
      <c r="F96" s="136"/>
      <c r="G96" s="137">
        <f t="shared" si="8"/>
        <v>0</v>
      </c>
      <c r="H96" s="138">
        <v>0</v>
      </c>
      <c r="I96" s="138">
        <f t="shared" si="9"/>
        <v>0</v>
      </c>
      <c r="J96" s="138">
        <v>0</v>
      </c>
      <c r="K96" s="138">
        <f t="shared" si="10"/>
        <v>0</v>
      </c>
      <c r="Q96" s="131">
        <v>2</v>
      </c>
      <c r="AA96" s="111">
        <v>12</v>
      </c>
      <c r="AB96" s="111">
        <v>0</v>
      </c>
      <c r="AC96" s="111">
        <v>41</v>
      </c>
      <c r="BB96" s="111">
        <v>1</v>
      </c>
      <c r="BC96" s="111">
        <f t="shared" si="11"/>
        <v>0</v>
      </c>
      <c r="BD96" s="111">
        <f t="shared" si="12"/>
        <v>0</v>
      </c>
      <c r="BE96" s="111">
        <f t="shared" si="13"/>
        <v>0</v>
      </c>
      <c r="BF96" s="111">
        <f t="shared" si="14"/>
        <v>0</v>
      </c>
      <c r="BG96" s="111">
        <f t="shared" si="15"/>
        <v>0</v>
      </c>
    </row>
    <row r="97" spans="1:59" x14ac:dyDescent="0.2">
      <c r="A97" s="132">
        <v>42</v>
      </c>
      <c r="B97" s="133" t="s">
        <v>205</v>
      </c>
      <c r="C97" s="134" t="s">
        <v>206</v>
      </c>
      <c r="D97" s="135" t="s">
        <v>207</v>
      </c>
      <c r="E97" s="136">
        <v>1</v>
      </c>
      <c r="F97" s="136"/>
      <c r="G97" s="137">
        <f t="shared" si="8"/>
        <v>0</v>
      </c>
      <c r="H97" s="138">
        <v>0</v>
      </c>
      <c r="I97" s="138">
        <f t="shared" si="9"/>
        <v>0</v>
      </c>
      <c r="J97" s="138">
        <v>0</v>
      </c>
      <c r="K97" s="138">
        <f t="shared" si="10"/>
        <v>0</v>
      </c>
      <c r="Q97" s="131">
        <v>2</v>
      </c>
      <c r="AA97" s="111">
        <v>12</v>
      </c>
      <c r="AB97" s="111">
        <v>0</v>
      </c>
      <c r="AC97" s="111">
        <v>42</v>
      </c>
      <c r="BB97" s="111">
        <v>1</v>
      </c>
      <c r="BC97" s="111">
        <f t="shared" si="11"/>
        <v>0</v>
      </c>
      <c r="BD97" s="111">
        <f t="shared" si="12"/>
        <v>0</v>
      </c>
      <c r="BE97" s="111">
        <f t="shared" si="13"/>
        <v>0</v>
      </c>
      <c r="BF97" s="111">
        <f t="shared" si="14"/>
        <v>0</v>
      </c>
      <c r="BG97" s="111">
        <f t="shared" si="15"/>
        <v>0</v>
      </c>
    </row>
    <row r="98" spans="1:59" x14ac:dyDescent="0.2">
      <c r="A98" s="132">
        <v>43</v>
      </c>
      <c r="B98" s="133" t="s">
        <v>208</v>
      </c>
      <c r="C98" s="134" t="s">
        <v>209</v>
      </c>
      <c r="D98" s="135" t="s">
        <v>151</v>
      </c>
      <c r="E98" s="136">
        <v>1</v>
      </c>
      <c r="F98" s="136"/>
      <c r="G98" s="137">
        <f t="shared" si="8"/>
        <v>0</v>
      </c>
      <c r="H98" s="138">
        <v>0</v>
      </c>
      <c r="I98" s="138">
        <f t="shared" si="9"/>
        <v>0</v>
      </c>
      <c r="J98" s="138">
        <v>0</v>
      </c>
      <c r="K98" s="138">
        <f t="shared" si="10"/>
        <v>0</v>
      </c>
      <c r="Q98" s="131">
        <v>2</v>
      </c>
      <c r="AA98" s="111">
        <v>12</v>
      </c>
      <c r="AB98" s="111">
        <v>0</v>
      </c>
      <c r="AC98" s="111">
        <v>43</v>
      </c>
      <c r="BB98" s="111">
        <v>1</v>
      </c>
      <c r="BC98" s="111">
        <f t="shared" si="11"/>
        <v>0</v>
      </c>
      <c r="BD98" s="111">
        <f t="shared" si="12"/>
        <v>0</v>
      </c>
      <c r="BE98" s="111">
        <f t="shared" si="13"/>
        <v>0</v>
      </c>
      <c r="BF98" s="111">
        <f t="shared" si="14"/>
        <v>0</v>
      </c>
      <c r="BG98" s="111">
        <f t="shared" si="15"/>
        <v>0</v>
      </c>
    </row>
    <row r="99" spans="1:59" x14ac:dyDescent="0.2">
      <c r="A99" s="132">
        <v>44</v>
      </c>
      <c r="B99" s="133" t="s">
        <v>210</v>
      </c>
      <c r="C99" s="134" t="s">
        <v>211</v>
      </c>
      <c r="D99" s="135" t="s">
        <v>151</v>
      </c>
      <c r="E99" s="136">
        <v>1</v>
      </c>
      <c r="F99" s="136"/>
      <c r="G99" s="137">
        <f t="shared" si="8"/>
        <v>0</v>
      </c>
      <c r="H99" s="138">
        <v>0</v>
      </c>
      <c r="I99" s="138">
        <f t="shared" si="9"/>
        <v>0</v>
      </c>
      <c r="J99" s="138">
        <v>0</v>
      </c>
      <c r="K99" s="138">
        <f t="shared" si="10"/>
        <v>0</v>
      </c>
      <c r="Q99" s="131">
        <v>2</v>
      </c>
      <c r="AA99" s="111">
        <v>12</v>
      </c>
      <c r="AB99" s="111">
        <v>0</v>
      </c>
      <c r="AC99" s="111">
        <v>44</v>
      </c>
      <c r="BB99" s="111">
        <v>1</v>
      </c>
      <c r="BC99" s="111">
        <f t="shared" si="11"/>
        <v>0</v>
      </c>
      <c r="BD99" s="111">
        <f t="shared" si="12"/>
        <v>0</v>
      </c>
      <c r="BE99" s="111">
        <f t="shared" si="13"/>
        <v>0</v>
      </c>
      <c r="BF99" s="111">
        <f t="shared" si="14"/>
        <v>0</v>
      </c>
      <c r="BG99" s="111">
        <f t="shared" si="15"/>
        <v>0</v>
      </c>
    </row>
    <row r="100" spans="1:59" x14ac:dyDescent="0.2">
      <c r="A100" s="132">
        <v>45</v>
      </c>
      <c r="B100" s="133" t="s">
        <v>212</v>
      </c>
      <c r="C100" s="134" t="s">
        <v>213</v>
      </c>
      <c r="D100" s="135" t="s">
        <v>151</v>
      </c>
      <c r="E100" s="136">
        <v>1</v>
      </c>
      <c r="F100" s="136"/>
      <c r="G100" s="137">
        <f t="shared" si="8"/>
        <v>0</v>
      </c>
      <c r="H100" s="138">
        <v>0</v>
      </c>
      <c r="I100" s="138">
        <f t="shared" si="9"/>
        <v>0</v>
      </c>
      <c r="J100" s="138">
        <v>0</v>
      </c>
      <c r="K100" s="138">
        <f t="shared" si="10"/>
        <v>0</v>
      </c>
      <c r="Q100" s="131">
        <v>2</v>
      </c>
      <c r="AA100" s="111">
        <v>12</v>
      </c>
      <c r="AB100" s="111">
        <v>0</v>
      </c>
      <c r="AC100" s="111">
        <v>45</v>
      </c>
      <c r="BB100" s="111">
        <v>1</v>
      </c>
      <c r="BC100" s="111">
        <f t="shared" si="11"/>
        <v>0</v>
      </c>
      <c r="BD100" s="111">
        <f t="shared" si="12"/>
        <v>0</v>
      </c>
      <c r="BE100" s="111">
        <f t="shared" si="13"/>
        <v>0</v>
      </c>
      <c r="BF100" s="111">
        <f t="shared" si="14"/>
        <v>0</v>
      </c>
      <c r="BG100" s="111">
        <f t="shared" si="15"/>
        <v>0</v>
      </c>
    </row>
    <row r="101" spans="1:59" x14ac:dyDescent="0.2">
      <c r="A101" s="142"/>
      <c r="B101" s="143" t="s">
        <v>71</v>
      </c>
      <c r="C101" s="144" t="str">
        <f>CONCATENATE(B94," ",C94)</f>
        <v>VRN Zařízení staveniště</v>
      </c>
      <c r="D101" s="142"/>
      <c r="E101" s="145"/>
      <c r="F101" s="145"/>
      <c r="G101" s="146">
        <f>SUM(G94:G100)</f>
        <v>0</v>
      </c>
      <c r="H101" s="147"/>
      <c r="I101" s="148">
        <f>SUM(I94:I100)</f>
        <v>0</v>
      </c>
      <c r="J101" s="147"/>
      <c r="K101" s="148">
        <f>SUM(K94:K100)</f>
        <v>0</v>
      </c>
      <c r="Q101" s="131">
        <v>4</v>
      </c>
      <c r="BC101" s="149">
        <f>SUM(BC94:BC100)</f>
        <v>0</v>
      </c>
      <c r="BD101" s="149">
        <f>SUM(BD94:BD100)</f>
        <v>0</v>
      </c>
      <c r="BE101" s="149">
        <f>SUM(BE94:BE100)</f>
        <v>0</v>
      </c>
      <c r="BF101" s="149">
        <f>SUM(BF94:BF100)</f>
        <v>0</v>
      </c>
      <c r="BG101" s="149">
        <f>SUM(BG94:BG100)</f>
        <v>0</v>
      </c>
    </row>
    <row r="102" spans="1:59" x14ac:dyDescent="0.2">
      <c r="E102" s="111"/>
    </row>
    <row r="103" spans="1:59" x14ac:dyDescent="0.2">
      <c r="E103" s="111"/>
    </row>
    <row r="104" spans="1:59" x14ac:dyDescent="0.2">
      <c r="E104" s="111"/>
    </row>
    <row r="105" spans="1:59" x14ac:dyDescent="0.2">
      <c r="E105" s="111"/>
    </row>
    <row r="106" spans="1:59" x14ac:dyDescent="0.2">
      <c r="E106" s="111"/>
    </row>
    <row r="107" spans="1:59" x14ac:dyDescent="0.2">
      <c r="E107" s="111"/>
    </row>
    <row r="108" spans="1:59" x14ac:dyDescent="0.2">
      <c r="E108" s="111"/>
    </row>
    <row r="109" spans="1:59" x14ac:dyDescent="0.2">
      <c r="E109" s="111"/>
    </row>
    <row r="110" spans="1:59" x14ac:dyDescent="0.2">
      <c r="E110" s="111"/>
    </row>
    <row r="111" spans="1:59" x14ac:dyDescent="0.2">
      <c r="E111" s="111"/>
    </row>
    <row r="112" spans="1:59" x14ac:dyDescent="0.2">
      <c r="E112" s="111"/>
    </row>
    <row r="113" spans="5:5" x14ac:dyDescent="0.2">
      <c r="E113" s="111"/>
    </row>
    <row r="114" spans="5:5" x14ac:dyDescent="0.2">
      <c r="E114" s="111"/>
    </row>
    <row r="115" spans="5:5" x14ac:dyDescent="0.2">
      <c r="E115" s="111"/>
    </row>
    <row r="116" spans="5:5" x14ac:dyDescent="0.2">
      <c r="E116" s="111"/>
    </row>
    <row r="117" spans="5:5" x14ac:dyDescent="0.2">
      <c r="E117" s="111"/>
    </row>
    <row r="118" spans="5:5" x14ac:dyDescent="0.2">
      <c r="E118" s="111"/>
    </row>
    <row r="119" spans="5:5" x14ac:dyDescent="0.2">
      <c r="E119" s="111"/>
    </row>
    <row r="120" spans="5:5" x14ac:dyDescent="0.2">
      <c r="E120" s="111"/>
    </row>
    <row r="121" spans="5:5" x14ac:dyDescent="0.2">
      <c r="E121" s="111"/>
    </row>
    <row r="122" spans="5:5" x14ac:dyDescent="0.2">
      <c r="E122" s="111"/>
    </row>
    <row r="123" spans="5:5" x14ac:dyDescent="0.2">
      <c r="E123" s="111"/>
    </row>
    <row r="124" spans="5:5" x14ac:dyDescent="0.2">
      <c r="E124" s="111"/>
    </row>
    <row r="125" spans="5:5" x14ac:dyDescent="0.2">
      <c r="E125" s="111"/>
    </row>
    <row r="126" spans="5:5" x14ac:dyDescent="0.2">
      <c r="E126" s="111"/>
    </row>
    <row r="127" spans="5:5" x14ac:dyDescent="0.2">
      <c r="E127" s="111"/>
    </row>
    <row r="128" spans="5:5" x14ac:dyDescent="0.2">
      <c r="E128" s="111"/>
    </row>
    <row r="129" spans="5:5" x14ac:dyDescent="0.2">
      <c r="E129" s="111"/>
    </row>
    <row r="130" spans="5:5" x14ac:dyDescent="0.2">
      <c r="E130" s="111"/>
    </row>
    <row r="131" spans="5:5" x14ac:dyDescent="0.2">
      <c r="E131" s="111"/>
    </row>
    <row r="132" spans="5:5" x14ac:dyDescent="0.2">
      <c r="E132" s="111"/>
    </row>
    <row r="133" spans="5:5" x14ac:dyDescent="0.2">
      <c r="E133" s="111"/>
    </row>
    <row r="134" spans="5:5" x14ac:dyDescent="0.2">
      <c r="E134" s="111"/>
    </row>
    <row r="135" spans="5:5" x14ac:dyDescent="0.2">
      <c r="E135" s="111"/>
    </row>
    <row r="136" spans="5:5" x14ac:dyDescent="0.2">
      <c r="E136" s="111"/>
    </row>
    <row r="137" spans="5:5" x14ac:dyDescent="0.2">
      <c r="E137" s="111"/>
    </row>
    <row r="138" spans="5:5" x14ac:dyDescent="0.2">
      <c r="E138" s="111"/>
    </row>
    <row r="139" spans="5:5" x14ac:dyDescent="0.2">
      <c r="E139" s="111"/>
    </row>
    <row r="140" spans="5:5" x14ac:dyDescent="0.2">
      <c r="E140" s="111"/>
    </row>
    <row r="141" spans="5:5" x14ac:dyDescent="0.2">
      <c r="E141" s="111"/>
    </row>
    <row r="142" spans="5:5" x14ac:dyDescent="0.2">
      <c r="E142" s="111"/>
    </row>
    <row r="143" spans="5:5" x14ac:dyDescent="0.2">
      <c r="E143" s="111"/>
    </row>
    <row r="144" spans="5:5" x14ac:dyDescent="0.2">
      <c r="E144" s="111"/>
    </row>
    <row r="145" spans="1:7" x14ac:dyDescent="0.2">
      <c r="E145" s="111"/>
    </row>
    <row r="146" spans="1:7" x14ac:dyDescent="0.2">
      <c r="E146" s="111"/>
    </row>
    <row r="147" spans="1:7" x14ac:dyDescent="0.2">
      <c r="E147" s="111"/>
    </row>
    <row r="148" spans="1:7" x14ac:dyDescent="0.2">
      <c r="E148" s="111"/>
    </row>
    <row r="149" spans="1:7" x14ac:dyDescent="0.2">
      <c r="E149" s="111"/>
    </row>
    <row r="150" spans="1:7" x14ac:dyDescent="0.2">
      <c r="E150" s="111"/>
    </row>
    <row r="151" spans="1:7" x14ac:dyDescent="0.2">
      <c r="E151" s="111"/>
    </row>
    <row r="152" spans="1:7" x14ac:dyDescent="0.2">
      <c r="E152" s="111"/>
    </row>
    <row r="153" spans="1:7" x14ac:dyDescent="0.2">
      <c r="E153" s="111"/>
    </row>
    <row r="154" spans="1:7" x14ac:dyDescent="0.2">
      <c r="A154" s="150"/>
      <c r="B154" s="150"/>
    </row>
    <row r="155" spans="1:7" x14ac:dyDescent="0.2">
      <c r="C155" s="151"/>
      <c r="D155" s="151"/>
      <c r="E155" s="152"/>
      <c r="F155" s="151"/>
      <c r="G155" s="153"/>
    </row>
    <row r="156" spans="1:7" x14ac:dyDescent="0.2">
      <c r="A156" s="150"/>
      <c r="B156" s="150"/>
    </row>
  </sheetData>
  <mergeCells count="12">
    <mergeCell ref="C63:G63"/>
    <mergeCell ref="C23:G23"/>
    <mergeCell ref="C24:G24"/>
    <mergeCell ref="A1:I1"/>
    <mergeCell ref="A3:B3"/>
    <mergeCell ref="A4:B4"/>
    <mergeCell ref="G4:I4"/>
    <mergeCell ref="C75:G75"/>
    <mergeCell ref="C68:G68"/>
    <mergeCell ref="C69:G69"/>
    <mergeCell ref="C70:G70"/>
    <mergeCell ref="C71:G71"/>
  </mergeCells>
  <printOptions gridLinesSet="0"/>
  <pageMargins left="0.59055118110236227" right="0.39370078740157483" top="0.78740157480314965" bottom="0.78740157480314965" header="0.31496062992125984" footer="0.31496062992125984"/>
  <pageSetup paperSize="9" scale="85" orientation="landscape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41</vt:i4>
      </vt:variant>
    </vt:vector>
  </HeadingPairs>
  <TitlesOfParts>
    <vt:vector size="44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SloupecCH</vt:lpstr>
      <vt:lpstr>SloupecJC</vt:lpstr>
      <vt:lpstr>SloupecJH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Jávorka</dc:creator>
  <cp:lastModifiedBy>Vita</cp:lastModifiedBy>
  <dcterms:created xsi:type="dcterms:W3CDTF">2025-02-16T14:22:29Z</dcterms:created>
  <dcterms:modified xsi:type="dcterms:W3CDTF">2025-03-11T06:18:02Z</dcterms:modified>
</cp:coreProperties>
</file>